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3.xml" ContentType="application/vnd.openxmlformats-officedocument.themeOverrid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charts/chart22.xml" ContentType="application/vnd.openxmlformats-officedocument.drawingml.chart+xml"/>
  <Override PartName="/xl/charts/style19.xml" ContentType="application/vnd.ms-office.chartstyle+xml"/>
  <Override PartName="/xl/charts/colors19.xml" ContentType="application/vnd.ms-office.chartcolorstyle+xml"/>
  <Override PartName="/xl/charts/chart23.xml" ContentType="application/vnd.openxmlformats-officedocument.drawingml.chart+xml"/>
  <Override PartName="/xl/charts/style20.xml" ContentType="application/vnd.ms-office.chartstyle+xml"/>
  <Override PartName="/xl/charts/colors20.xml" ContentType="application/vnd.ms-office.chartcolorstyle+xml"/>
  <Override PartName="/xl/charts/chart24.xml" ContentType="application/vnd.openxmlformats-officedocument.drawingml.chart+xml"/>
  <Override PartName="/xl/charts/style21.xml" ContentType="application/vnd.ms-office.chartstyle+xml"/>
  <Override PartName="/xl/charts/colors21.xml" ContentType="application/vnd.ms-office.chartcolorstyle+xml"/>
  <Override PartName="/xl/charts/chart25.xml" ContentType="application/vnd.openxmlformats-officedocument.drawingml.chart+xml"/>
  <Override PartName="/xl/charts/style22.xml" ContentType="application/vnd.ms-office.chartstyle+xml"/>
  <Override PartName="/xl/charts/colors22.xml" ContentType="application/vnd.ms-office.chartcolorstyle+xml"/>
  <Override PartName="/xl/charts/chart26.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4.xml" ContentType="application/vnd.openxmlformats-officedocument.themeOverride+xml"/>
  <Override PartName="/xl/charts/chart27.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5.xml" ContentType="application/vnd.openxmlformats-officedocument.themeOverride+xml"/>
  <Override PartName="/xl/charts/chart28.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6.xml" ContentType="application/vnd.openxmlformats-officedocument.themeOverrid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8.xml" ContentType="application/vnd.openxmlformats-officedocument.drawing+xml"/>
  <Override PartName="/xl/charts/chart29.xml" ContentType="application/vnd.openxmlformats-officedocument.drawingml.chart+xml"/>
  <Override PartName="/xl/charts/style26.xml" ContentType="application/vnd.ms-office.chartstyle+xml"/>
  <Override PartName="/xl/charts/colors26.xml" ContentType="application/vnd.ms-office.chartcolorstyle+xml"/>
  <Override PartName="/xl/charts/chart30.xml" ContentType="application/vnd.openxmlformats-officedocument.drawingml.chart+xml"/>
  <Override PartName="/xl/charts/style27.xml" ContentType="application/vnd.ms-office.chartstyle+xml"/>
  <Override PartName="/xl/charts/colors27.xml" ContentType="application/vnd.ms-office.chartcolorstyle+xml"/>
  <Override PartName="/xl/charts/chart31.xml" ContentType="application/vnd.openxmlformats-officedocument.drawingml.chart+xml"/>
  <Override PartName="/xl/charts/style28.xml" ContentType="application/vnd.ms-office.chartstyle+xml"/>
  <Override PartName="/xl/charts/colors28.xml" ContentType="application/vnd.ms-office.chartcolorstyle+xml"/>
  <Override PartName="/xl/charts/chart32.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9.xml" ContentType="application/vnd.openxmlformats-officedocument.drawing+xml"/>
  <Override PartName="/xl/charts/chart33.xml" ContentType="application/vnd.openxmlformats-officedocument.drawingml.chart+xml"/>
  <Override PartName="/xl/charts/style30.xml" ContentType="application/vnd.ms-office.chartstyle+xml"/>
  <Override PartName="/xl/charts/colors30.xml" ContentType="application/vnd.ms-office.chartcolorstyle+xml"/>
  <Override PartName="/xl/charts/chart34.xml" ContentType="application/vnd.openxmlformats-officedocument.drawingml.chart+xml"/>
  <Override PartName="/xl/charts/style31.xml" ContentType="application/vnd.ms-office.chartstyle+xml"/>
  <Override PartName="/xl/charts/colors31.xml" ContentType="application/vnd.ms-office.chartcolorstyle+xml"/>
  <Override PartName="/xl/charts/chart35.xml" ContentType="application/vnd.openxmlformats-officedocument.drawingml.chart+xml"/>
  <Override PartName="/xl/charts/style32.xml" ContentType="application/vnd.ms-office.chartstyle+xml"/>
  <Override PartName="/xl/charts/colors32.xml" ContentType="application/vnd.ms-office.chartcolorstyle+xml"/>
  <Override PartName="/xl/charts/chart36.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8fede110783dbea2/CareerFoundry/Tasks/Data Analytics Immersion/Tasks 5.1-5.8/04 Sent to client/"/>
    </mc:Choice>
  </mc:AlternateContent>
  <xr:revisionPtr revIDLastSave="6341" documentId="8_{2789D68B-1529-4F60-8F5E-CFF3126EC421}" xr6:coauthVersionLast="47" xr6:coauthVersionMax="47" xr10:uidLastSave="{063E9C0F-C7F0-48DD-912D-BDF93BD15E71}"/>
  <bookViews>
    <workbookView xWindow="-110" yWindow="-110" windowWidth="25820" windowHeight="15500" xr2:uid="{83BC221A-BC7B-4D01-973E-B517B5708B17}"/>
  </bookViews>
  <sheets>
    <sheet name="PROJECT INFO" sheetId="17" r:id="rId1"/>
    <sheet name="Sheet3" sheetId="26" state="hidden" r:id="rId2"/>
    <sheet name="09 ALT Comparisons" sheetId="19" state="hidden" r:id="rId3"/>
    <sheet name="Sheet5" sheetId="22" state="hidden" r:id="rId4"/>
    <sheet name="13 Answer Key" sheetId="8" r:id="rId5"/>
    <sheet name="12 Decision Tree" sheetId="15" r:id="rId6"/>
    <sheet name="11 At Risk Customer Profile" sheetId="28" r:id="rId7"/>
    <sheet name="10 Summary &amp; Recommendations" sheetId="27" r:id="rId8"/>
    <sheet name="09 Comparisons &amp; Insights" sheetId="23" r:id="rId9"/>
    <sheet name="08 Ex-Customers Analysis" sheetId="14" r:id="rId10"/>
    <sheet name="07 Ex-Customers" sheetId="5" r:id="rId11"/>
    <sheet name="06 Current Customers Analysis" sheetId="13" r:id="rId12"/>
    <sheet name="05 Current Customers" sheetId="4" r:id="rId13"/>
    <sheet name="04 Cleaned Data Analysis" sheetId="10" r:id="rId14"/>
    <sheet name="03 Cleaned Data" sheetId="1" r:id="rId15"/>
    <sheet name="02 Data Quality Check" sheetId="16" r:id="rId16"/>
    <sheet name="01 Original_Data" sheetId="9" r:id="rId17"/>
  </sheets>
  <definedNames>
    <definedName name="_xlnm._FilterDatabase" localSheetId="16" hidden="1">'01 Original_Data'!$A$1:$N$992</definedName>
    <definedName name="_xlnm._FilterDatabase" localSheetId="14" hidden="1">'03 Cleaned Data'!$A$1:$M$992</definedName>
    <definedName name="_xlnm._FilterDatabase" localSheetId="12" hidden="1">'05 Current Customers'!$A$1:$M$788</definedName>
    <definedName name="_xlnm._FilterDatabase" localSheetId="10" hidden="1">'07 Ex-Customers'!$A$1:$M$205</definedName>
  </definedNames>
  <calcPr calcId="191028"/>
  <pivotCaches>
    <pivotCache cacheId="0" r:id="rId18"/>
    <pivotCache cacheId="1" r:id="rId19"/>
    <pivotCache cacheId="2" r:id="rId2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0" i="26" l="1"/>
  <c r="Z49" i="26"/>
  <c r="Z46" i="26"/>
  <c r="Z45" i="26"/>
  <c r="Z44" i="26"/>
  <c r="Z43" i="26"/>
  <c r="F45" i="26"/>
  <c r="F44" i="26"/>
  <c r="S55" i="22"/>
  <c r="S54" i="22"/>
  <c r="S30" i="22"/>
  <c r="N28" i="23" l="1"/>
  <c r="N19" i="23"/>
  <c r="N27" i="23"/>
  <c r="N18" i="23"/>
  <c r="I30" i="23"/>
  <c r="I20" i="23"/>
  <c r="I29" i="23"/>
  <c r="I19" i="23"/>
  <c r="I28" i="23"/>
  <c r="I18" i="23"/>
  <c r="I27" i="23"/>
  <c r="I17" i="23"/>
  <c r="D29" i="23"/>
  <c r="D19" i="23"/>
  <c r="D28" i="23"/>
  <c r="D18" i="23"/>
  <c r="D27" i="23"/>
  <c r="D17" i="23"/>
  <c r="J30" i="22"/>
  <c r="M25" i="19" l="1"/>
  <c r="M24" i="19"/>
  <c r="M18" i="19"/>
  <c r="M17" i="19"/>
  <c r="M16" i="19"/>
  <c r="M15" i="19"/>
  <c r="M8" i="19"/>
  <c r="M7" i="19"/>
  <c r="M6" i="19"/>
  <c r="H25" i="19"/>
  <c r="H24" i="19"/>
  <c r="H18" i="19"/>
  <c r="H8" i="19"/>
  <c r="H17" i="19"/>
  <c r="H7" i="19"/>
  <c r="H16" i="19"/>
  <c r="H6" i="19"/>
  <c r="H15" i="19"/>
  <c r="N7" i="13"/>
  <c r="N6" i="13"/>
  <c r="S28" i="13"/>
  <c r="S27" i="13"/>
  <c r="S26" i="13"/>
  <c r="S25" i="13"/>
  <c r="S24" i="13"/>
  <c r="S23" i="13"/>
  <c r="S22" i="13"/>
  <c r="S21" i="13"/>
  <c r="S20" i="13"/>
  <c r="S19" i="13"/>
  <c r="S18" i="13"/>
  <c r="N21" i="13"/>
  <c r="N20" i="13"/>
  <c r="N19" i="13"/>
  <c r="N18" i="13"/>
  <c r="I21" i="13"/>
  <c r="I20" i="13"/>
  <c r="I19" i="13"/>
  <c r="I18" i="13"/>
  <c r="D19" i="13"/>
  <c r="D18" i="13"/>
  <c r="AC7" i="13"/>
  <c r="AC6" i="13"/>
  <c r="X8" i="13"/>
  <c r="X7" i="13"/>
  <c r="X6" i="13"/>
  <c r="S9" i="13"/>
  <c r="S8" i="13"/>
  <c r="S7" i="13"/>
  <c r="S6" i="13"/>
  <c r="I8" i="13"/>
  <c r="I7" i="13"/>
  <c r="I6" i="13"/>
  <c r="D10" i="13"/>
  <c r="D9" i="13"/>
  <c r="D8" i="13"/>
  <c r="D7" i="13"/>
  <c r="D6" i="13"/>
  <c r="S28" i="14"/>
  <c r="S27" i="14"/>
  <c r="S26" i="14"/>
  <c r="S25" i="14"/>
  <c r="S24" i="14"/>
  <c r="S23" i="14"/>
  <c r="S22" i="14"/>
  <c r="S21" i="14"/>
  <c r="S20" i="14"/>
  <c r="S19" i="14"/>
  <c r="S18" i="14"/>
  <c r="N21" i="14"/>
  <c r="N20" i="14"/>
  <c r="N19" i="14"/>
  <c r="N18" i="14"/>
  <c r="I21" i="14"/>
  <c r="I20" i="14"/>
  <c r="I19" i="14"/>
  <c r="I18" i="14"/>
  <c r="D19" i="14"/>
  <c r="D18" i="14"/>
  <c r="AC7" i="14"/>
  <c r="AC6" i="14"/>
  <c r="X8" i="14"/>
  <c r="X7" i="14"/>
  <c r="X6" i="14"/>
  <c r="S9" i="14"/>
  <c r="S8" i="14"/>
  <c r="S7" i="14"/>
  <c r="S6" i="14"/>
  <c r="I8" i="14"/>
  <c r="I7" i="14"/>
  <c r="I6" i="14"/>
  <c r="D10" i="14"/>
  <c r="D9" i="14"/>
  <c r="D8" i="14"/>
  <c r="D7" i="14"/>
  <c r="N7" i="14"/>
  <c r="N6" i="14"/>
  <c r="T13" i="5"/>
  <c r="T12" i="5"/>
  <c r="T11" i="5"/>
  <c r="T10" i="5"/>
  <c r="T9" i="5"/>
  <c r="T8" i="5"/>
  <c r="S13" i="5"/>
  <c r="S12" i="5"/>
  <c r="S11" i="5"/>
  <c r="S10" i="5"/>
  <c r="S9" i="5"/>
  <c r="S8" i="5"/>
  <c r="R13" i="5"/>
  <c r="R12" i="5"/>
  <c r="R11" i="5"/>
  <c r="R10" i="5"/>
  <c r="R9" i="5"/>
  <c r="R8" i="5"/>
  <c r="Q13" i="5"/>
  <c r="Q12" i="5"/>
  <c r="Q11" i="5"/>
  <c r="Q10" i="5"/>
  <c r="Q9" i="5"/>
  <c r="Q8" i="5"/>
  <c r="P13" i="5"/>
  <c r="P12" i="5"/>
  <c r="P11" i="5"/>
  <c r="P10" i="5"/>
  <c r="P9" i="5"/>
  <c r="P8" i="5"/>
  <c r="P10" i="4"/>
  <c r="T13" i="1"/>
  <c r="T12" i="1"/>
  <c r="T11" i="1"/>
  <c r="T10" i="1"/>
  <c r="T9" i="1"/>
  <c r="S13" i="1"/>
  <c r="S12" i="1"/>
  <c r="S11" i="1"/>
  <c r="S10" i="1"/>
  <c r="S9" i="1"/>
  <c r="R13" i="1"/>
  <c r="R12" i="1"/>
  <c r="R11" i="1"/>
  <c r="R10" i="1"/>
  <c r="R9" i="1"/>
  <c r="Q13" i="1"/>
  <c r="Q12" i="1"/>
  <c r="Q11" i="1"/>
  <c r="Q10" i="1"/>
  <c r="Q9" i="1"/>
  <c r="P13" i="1"/>
  <c r="P12" i="1"/>
  <c r="P11" i="1"/>
  <c r="P10" i="1"/>
  <c r="P9" i="1"/>
  <c r="T8" i="1"/>
  <c r="S8" i="1"/>
  <c r="R8" i="1"/>
  <c r="Q8" i="1"/>
  <c r="P8" i="1"/>
  <c r="D6" i="14"/>
  <c r="T13" i="4" l="1"/>
  <c r="S13" i="4"/>
  <c r="R13" i="4"/>
  <c r="Q13" i="4"/>
  <c r="P13" i="4"/>
  <c r="T12" i="4"/>
  <c r="S12" i="4"/>
  <c r="R12" i="4"/>
  <c r="Q12" i="4"/>
  <c r="P12" i="4"/>
  <c r="T11" i="4"/>
  <c r="S11" i="4"/>
  <c r="R11" i="4"/>
  <c r="Q11" i="4"/>
  <c r="P11" i="4"/>
  <c r="T10" i="4"/>
  <c r="S10" i="4"/>
  <c r="R10" i="4"/>
  <c r="Q10" i="4"/>
  <c r="T9" i="4"/>
  <c r="S9" i="4"/>
  <c r="R9" i="4"/>
  <c r="Q9" i="4"/>
  <c r="P9" i="4"/>
  <c r="T8" i="4"/>
  <c r="S8" i="4"/>
  <c r="R8" i="4"/>
  <c r="Q8" i="4"/>
  <c r="P8" i="4"/>
</calcChain>
</file>

<file path=xl/sharedStrings.xml><?xml version="1.0" encoding="utf-8"?>
<sst xmlns="http://schemas.openxmlformats.org/spreadsheetml/2006/main" count="7868" uniqueCount="944">
  <si>
    <t>Row_Number</t>
  </si>
  <si>
    <t>Customer_ID</t>
  </si>
  <si>
    <t>Last_Name</t>
  </si>
  <si>
    <t>Credit Score</t>
  </si>
  <si>
    <t>Country</t>
  </si>
  <si>
    <t>Gender</t>
  </si>
  <si>
    <t>Age</t>
  </si>
  <si>
    <t>Tenure</t>
  </si>
  <si>
    <t>Balance</t>
  </si>
  <si>
    <t>NumOfProducts</t>
  </si>
  <si>
    <t>HasCrCard?</t>
  </si>
  <si>
    <t>IsActiveMember</t>
  </si>
  <si>
    <t>Estimated Salary</t>
  </si>
  <si>
    <t>ExitedFromBank?</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</si>
  <si>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</si>
  <si>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</si>
  <si>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</si>
  <si>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</si>
  <si>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</si>
  <si>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</si>
  <si>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</si>
  <si>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</si>
  <si>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</si>
  <si>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</si>
  <si>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</si>
  <si>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</si>
  <si>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</si>
  <si>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</si>
  <si>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</si>
  <si>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</si>
  <si>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</si>
  <si>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</si>
  <si>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</si>
  <si>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</si>
  <si>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</si>
  <si>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</si>
  <si>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</si>
  <si>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</si>
  <si>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</si>
  <si>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</si>
  <si>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</si>
  <si>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</si>
  <si>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</si>
  <si>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</si>
  <si>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</si>
  <si>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</si>
  <si>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</si>
  <si>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</si>
  <si>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</si>
  <si>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</si>
  <si>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</si>
  <si>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</si>
  <si>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</si>
  <si>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</si>
  <si>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</si>
  <si>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</si>
  <si>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</si>
  <si>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</si>
  <si>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</si>
  <si>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</si>
  <si>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</si>
  <si>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</si>
  <si>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</si>
  <si>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</si>
  <si>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</si>
  <si>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</si>
  <si>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</si>
  <si>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</si>
  <si>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</si>
  <si>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</si>
  <si>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</si>
  <si>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</si>
  <si>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</si>
  <si>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</si>
  <si>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</si>
  <si>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</si>
  <si>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</si>
  <si>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</si>
  <si>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</si>
  <si>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</si>
  <si>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</si>
  <si>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</si>
  <si>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</si>
  <si>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</si>
  <si>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</si>
  <si>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</si>
  <si>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</si>
  <si>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</si>
  <si>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</si>
  <si>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</si>
  <si>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</si>
  <si>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</si>
  <si>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</si>
  <si>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</si>
  <si>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</si>
  <si>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</si>
  <si>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</si>
  <si>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</si>
  <si>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</si>
  <si>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</si>
  <si>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</si>
  <si>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</si>
  <si>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</si>
  <si>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</si>
  <si>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</si>
  <si>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</si>
  <si>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</si>
  <si>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</si>
  <si>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</si>
  <si>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</si>
  <si>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</si>
  <si>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</si>
  <si>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</si>
  <si>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</si>
  <si>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</si>
  <si>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</si>
  <si>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</si>
  <si>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</si>
  <si>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</si>
  <si>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</si>
  <si>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</si>
  <si>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</si>
  <si>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</si>
  <si>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</si>
  <si>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</si>
  <si>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</si>
  <si>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</si>
  <si>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</si>
  <si>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</si>
  <si>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</si>
  <si>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</si>
  <si>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</si>
  <si>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</si>
  <si>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</si>
  <si>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</si>
  <si>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</si>
  <si>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</si>
  <si>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</si>
  <si>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</si>
  <si>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</si>
  <si>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</si>
  <si>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</si>
  <si>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</si>
  <si>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</si>
  <si>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</si>
  <si>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</si>
  <si>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</si>
  <si>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</si>
  <si>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</si>
  <si>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</si>
  <si>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</si>
  <si>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</si>
  <si>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</si>
  <si>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</si>
  <si>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</si>
  <si>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</si>
  <si>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</si>
  <si>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</si>
  <si>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</si>
  <si>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</si>
  <si>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</si>
  <si>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</si>
  <si>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</si>
  <si>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</si>
  <si>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</si>
  <si>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</si>
  <si>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</si>
  <si>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</si>
  <si>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</si>
  <si>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</si>
  <si>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</si>
  <si>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</si>
  <si>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</si>
  <si>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</si>
  <si>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</si>
  <si>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</si>
  <si>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</si>
  <si>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</si>
  <si>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</si>
  <si>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</si>
  <si>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</si>
  <si>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</si>
  <si>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</si>
  <si>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</si>
  <si>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</si>
  <si>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</si>
  <si>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</si>
  <si>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</si>
  <si>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</si>
  <si>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</si>
  <si>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</si>
  <si>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</si>
  <si>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</si>
  <si>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</si>
  <si>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</si>
  <si>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</si>
  <si>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</si>
  <si>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</si>
  <si>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</si>
  <si>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</si>
  <si>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</si>
  <si>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</si>
  <si>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</si>
  <si>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</si>
  <si>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</si>
  <si>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</si>
  <si>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</si>
  <si>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</si>
  <si>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</si>
  <si>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</si>
  <si>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</si>
  <si>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</si>
  <si>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</si>
  <si>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</si>
  <si>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</si>
  <si>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</si>
  <si>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</si>
  <si>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</si>
  <si>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</si>
  <si>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</si>
  <si>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</si>
  <si>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</si>
  <si>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</si>
  <si>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</si>
  <si>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</si>
  <si>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</si>
  <si>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</si>
  <si>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</si>
  <si>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</si>
  <si>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</si>
  <si>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</si>
  <si>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</si>
  <si>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</si>
  <si>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</si>
  <si>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</si>
  <si>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</si>
  <si>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</si>
  <si>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</si>
  <si>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</si>
  <si>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</si>
  <si>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</si>
  <si>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</si>
  <si>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</si>
  <si>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</si>
  <si>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</si>
  <si>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</si>
  <si>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</si>
  <si>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</si>
  <si>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</si>
  <si>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</si>
  <si>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</si>
  <si>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</si>
  <si>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</si>
  <si>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</si>
  <si>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</si>
  <si>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</si>
  <si>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</si>
  <si>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</si>
  <si>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</si>
  <si>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</si>
  <si>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</si>
  <si>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</si>
  <si>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</si>
  <si>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</si>
  <si>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</si>
  <si>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</si>
  <si>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</si>
  <si>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</si>
  <si>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</si>
  <si>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</si>
  <si>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</si>
  <si>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</si>
  <si>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</si>
  <si>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</si>
  <si>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</si>
  <si>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</si>
  <si>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</si>
  <si>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</si>
  <si>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</si>
  <si>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</si>
  <si>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</si>
  <si>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</si>
  <si>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</si>
  <si>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</si>
  <si>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</si>
  <si>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</si>
  <si>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</si>
  <si>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</si>
  <si>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</si>
  <si>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</si>
  <si>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</si>
  <si>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</si>
  <si>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</si>
  <si>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</si>
  <si>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</si>
  <si>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</si>
  <si>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</si>
  <si>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</si>
  <si>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</si>
  <si>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</si>
  <si>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</si>
  <si>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</si>
  <si>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</si>
  <si>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</si>
  <si>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</si>
  <si>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</si>
  <si>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</si>
  <si>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</si>
  <si>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</si>
  <si>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</si>
  <si>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</si>
  <si>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</si>
  <si>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</si>
  <si>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</si>
  <si>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</si>
  <si>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</si>
  <si>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</si>
  <si>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</si>
  <si>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</si>
  <si>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</si>
  <si>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</si>
  <si>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</si>
  <si>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</si>
  <si>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</si>
  <si>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</si>
  <si>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</si>
  <si>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</si>
  <si>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</si>
  <si>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</si>
  <si>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</si>
  <si>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</si>
  <si>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</si>
  <si>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</si>
  <si>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</si>
  <si>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</si>
  <si>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</si>
  <si>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</si>
  <si>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</si>
  <si>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</si>
  <si>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</si>
  <si>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</si>
  <si>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</si>
  <si>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</si>
  <si>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</si>
  <si>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</si>
  <si>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</si>
  <si>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</si>
  <si>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</si>
  <si>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</si>
  <si>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</si>
  <si>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</si>
  <si>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</si>
  <si>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</si>
  <si>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</si>
  <si>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</si>
  <si>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</si>
  <si>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</si>
  <si>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</si>
  <si>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</si>
  <si>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</si>
  <si>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</si>
  <si>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</si>
  <si>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</si>
  <si>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</si>
  <si>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</si>
  <si>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</si>
  <si>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</si>
  <si>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</si>
  <si>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</si>
  <si>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</si>
  <si>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</si>
  <si>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</si>
  <si>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</si>
  <si>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</si>
  <si>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</si>
  <si>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</si>
  <si>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</si>
  <si>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</si>
  <si>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</si>
  <si>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</si>
  <si>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</si>
  <si>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</si>
  <si>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</si>
  <si>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</si>
  <si>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</si>
  <si>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</si>
  <si>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</si>
  <si>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</si>
  <si>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</si>
  <si>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</si>
  <si>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</si>
  <si>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</si>
  <si>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</si>
  <si>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</si>
  <si>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</si>
  <si>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</si>
  <si>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</si>
  <si>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</si>
  <si>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</si>
  <si>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</si>
  <si>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</si>
  <si>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</si>
  <si>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</si>
  <si>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</si>
  <si>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</si>
  <si>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</si>
  <si>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</si>
  <si>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</si>
  <si>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</si>
  <si>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</si>
  <si>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</si>
  <si>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</si>
  <si>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</si>
  <si>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</si>
  <si>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</si>
  <si>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</si>
  <si>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</si>
  <si>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</si>
  <si>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</si>
  <si>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</si>
  <si>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</si>
  <si>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</si>
  <si>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</si>
  <si>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</si>
  <si>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</si>
  <si>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</si>
  <si>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</si>
  <si>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</si>
  <si>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</si>
  <si>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</si>
  <si>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</si>
  <si>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</si>
  <si>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</si>
  <si>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</si>
  <si>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</si>
  <si>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</si>
  <si>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</si>
  <si>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</si>
  <si>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</si>
  <si>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</si>
  <si>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</si>
  <si>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</si>
  <si>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</si>
  <si>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</si>
  <si>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</si>
  <si>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</si>
  <si>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</si>
  <si>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</si>
  <si>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</si>
  <si>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</si>
  <si>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</si>
  <si>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</si>
  <si>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</si>
  <si>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</si>
  <si>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</si>
  <si>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</si>
  <si>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</si>
  <si>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</si>
  <si>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</si>
  <si>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</si>
  <si>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</si>
  <si>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</si>
  <si>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</si>
  <si>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</si>
  <si>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</si>
  <si>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</si>
  <si>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</si>
  <si>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</si>
  <si>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</si>
  <si>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</si>
  <si>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</si>
  <si>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</si>
  <si>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</si>
  <si>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</si>
  <si>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</si>
  <si>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</si>
  <si>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</si>
  <si>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</si>
  <si>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</si>
  <si>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</si>
  <si>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</si>
  <si>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</si>
  <si>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</si>
  <si>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</si>
  <si>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</si>
  <si>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</si>
  <si>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</si>
  <si>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</si>
  <si>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</si>
  <si>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</si>
  <si>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</si>
  <si>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</si>
  <si>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</si>
  <si>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</si>
  <si>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</si>
  <si>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</si>
  <si>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</si>
  <si>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</si>
  <si>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</si>
  <si>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</si>
  <si>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</si>
  <si>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</si>
  <si>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</si>
  <si>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</si>
  <si>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</si>
  <si>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</si>
  <si>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</si>
  <si>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</si>
  <si>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</si>
  <si>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</si>
  <si>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</si>
  <si>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</si>
  <si>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</si>
  <si>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</si>
  <si>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</si>
  <si>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</si>
  <si>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</si>
  <si>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</si>
  <si>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</si>
  <si>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</si>
  <si>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</si>
  <si>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</si>
  <si>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</si>
  <si>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</si>
  <si>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</si>
  <si>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</si>
  <si>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</si>
  <si>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</si>
  <si>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</si>
  <si>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</si>
  <si>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</si>
  <si>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</si>
  <si>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</si>
  <si>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</si>
  <si>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</si>
  <si>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</si>
  <si>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</si>
  <si>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</si>
  <si>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</si>
  <si>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</si>
  <si>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</si>
  <si>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</si>
  <si>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</si>
  <si>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</si>
  <si>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</si>
  <si>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</si>
  <si>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</si>
  <si>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</si>
  <si>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</si>
  <si>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</si>
  <si>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</si>
  <si>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</si>
  <si>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</si>
  <si>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</si>
  <si>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</si>
  <si>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</si>
  <si>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</si>
  <si>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</si>
  <si>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</si>
  <si>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</si>
  <si>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</si>
  <si>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</si>
  <si>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</si>
  <si>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</si>
  <si>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</si>
  <si>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</si>
  <si>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</si>
  <si>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</si>
  <si>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</si>
  <si>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</si>
  <si>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</si>
  <si>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</si>
  <si>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</si>
  <si>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</si>
  <si>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</si>
  <si>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</si>
  <si>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</si>
  <si>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</si>
  <si>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</si>
  <si>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</si>
  <si>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</si>
  <si>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</si>
  <si>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</si>
  <si>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</si>
  <si>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</si>
  <si>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</si>
  <si>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</si>
  <si>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</si>
  <si>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</si>
  <si>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</si>
  <si>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</si>
  <si>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</si>
  <si>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</si>
  <si>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</si>
  <si>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</si>
  <si>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</si>
  <si>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</si>
  <si>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</si>
  <si>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</si>
  <si>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</si>
  <si>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</si>
  <si>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</si>
  <si>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</si>
  <si>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</si>
  <si>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</si>
  <si>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</si>
  <si>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</si>
  <si>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</si>
  <si>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</si>
  <si>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</si>
  <si>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</si>
  <si>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</si>
  <si>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</si>
  <si>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</si>
  <si>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</si>
  <si>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</si>
  <si>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</si>
  <si>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</si>
  <si>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</si>
  <si>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</si>
  <si>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</si>
  <si>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</si>
  <si>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</si>
  <si>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</si>
  <si>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</si>
  <si>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</si>
  <si>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</si>
  <si>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</si>
  <si>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</si>
  <si>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</si>
  <si>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</si>
  <si>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</si>
  <si>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</si>
  <si>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</si>
  <si>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</si>
  <si>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</si>
  <si>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</si>
  <si>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</si>
  <si>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</si>
  <si>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</si>
  <si>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</si>
  <si>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</si>
  <si>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</si>
  <si>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</si>
  <si>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</si>
  <si>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</si>
  <si>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</si>
  <si>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</si>
  <si>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</si>
  <si>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</si>
  <si>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</si>
  <si>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</si>
  <si>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</si>
  <si>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</si>
  <si>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</si>
  <si>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</si>
  <si>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</si>
  <si>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</si>
  <si>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</si>
  <si>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</si>
  <si>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</si>
  <si>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</si>
  <si>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</si>
  <si>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</si>
  <si>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</si>
  <si>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</si>
  <si>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</si>
  <si>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</si>
  <si>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</si>
  <si>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</si>
  <si>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</si>
  <si>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</si>
  <si>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</si>
  <si>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</si>
  <si>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</si>
  <si>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</si>
  <si>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</si>
  <si>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</si>
  <si>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</si>
  <si>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</si>
  <si>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</si>
  <si>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</si>
  <si>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</si>
  <si>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</si>
  <si>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</si>
  <si>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</si>
  <si>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</si>
  <si>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</si>
  <si>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</si>
  <si>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</si>
  <si>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</si>
  <si>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</si>
  <si>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</si>
  <si>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</si>
  <si>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</si>
  <si>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</si>
  <si>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</si>
  <si>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</si>
  <si>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</si>
  <si>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</si>
  <si>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</si>
  <si>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</si>
  <si>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</si>
  <si>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</si>
  <si>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</si>
  <si>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</si>
  <si>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</si>
  <si>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</si>
  <si>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</si>
  <si>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</si>
  <si>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</si>
  <si>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</si>
  <si>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</si>
  <si>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</si>
  <si>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</si>
  <si>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</si>
  <si>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</si>
  <si>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</si>
  <si>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</si>
  <si>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</si>
  <si>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</si>
  <si>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</si>
  <si>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</si>
  <si>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</si>
  <si>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</si>
  <si>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</si>
  <si>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</si>
  <si>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</si>
  <si>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</si>
  <si>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</si>
  <si>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</si>
  <si>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</si>
  <si>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</si>
  <si>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</si>
  <si>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</si>
  <si>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</si>
  <si>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</si>
  <si>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</si>
  <si>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</si>
  <si>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</si>
  <si>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</si>
  <si>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</si>
  <si>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</si>
  <si>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</si>
  <si>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</si>
  <si>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</si>
  <si>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</si>
  <si>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</si>
  <si>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</si>
  <si>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</si>
  <si>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</si>
  <si>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</si>
  <si>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</si>
  <si>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NULL</t>
  </si>
  <si>
    <t>FR</t>
  </si>
  <si>
    <t>ES</t>
  </si>
  <si>
    <t>M</t>
  </si>
  <si>
    <t>F</t>
  </si>
  <si>
    <t>DE</t>
  </si>
  <si>
    <t>Row Labels</t>
  </si>
  <si>
    <t>Grand Total</t>
  </si>
  <si>
    <t>Count of Gender</t>
  </si>
  <si>
    <t>Count of Age</t>
  </si>
  <si>
    <t>MIN</t>
  </si>
  <si>
    <t>MAX</t>
  </si>
  <si>
    <t>AVG</t>
  </si>
  <si>
    <t>NOT EXITED</t>
  </si>
  <si>
    <t>EXITED</t>
  </si>
  <si>
    <t>Count of Country</t>
  </si>
  <si>
    <t>Count of Credit Score</t>
  </si>
  <si>
    <t>COUNT</t>
  </si>
  <si>
    <t>Column</t>
  </si>
  <si>
    <t>Count of Age2</t>
  </si>
  <si>
    <t>Column Name</t>
  </si>
  <si>
    <t>Duplicates?</t>
  </si>
  <si>
    <t>Missing or Null?</t>
  </si>
  <si>
    <t>Normalize</t>
  </si>
  <si>
    <t>Outliers?</t>
  </si>
  <si>
    <t>No</t>
  </si>
  <si>
    <t>N/A</t>
  </si>
  <si>
    <t>DE to Germany</t>
  </si>
  <si>
    <t>ES to Spain</t>
  </si>
  <si>
    <t>FR to France</t>
  </si>
  <si>
    <t>F to Female</t>
  </si>
  <si>
    <t>M to Male</t>
  </si>
  <si>
    <t>NumofProducts</t>
  </si>
  <si>
    <t>OVERALL</t>
  </si>
  <si>
    <t>MODE</t>
  </si>
  <si>
    <t>1, used mode</t>
  </si>
  <si>
    <t>Age 2, 11 occurrences, 
used mode</t>
  </si>
  <si>
    <t>Poor</t>
  </si>
  <si>
    <t>Fair</t>
  </si>
  <si>
    <t>Good</t>
  </si>
  <si>
    <t>Very Good</t>
  </si>
  <si>
    <t>Excellent</t>
  </si>
  <si>
    <t>Age 18-34</t>
  </si>
  <si>
    <t>Age 35-50</t>
  </si>
  <si>
    <t>Age 51-64</t>
  </si>
  <si>
    <t>Age 65+</t>
  </si>
  <si>
    <t>Count of NumOfProducts</t>
  </si>
  <si>
    <t>Count of HasCrCard?</t>
  </si>
  <si>
    <t>Count of IsActiveMember</t>
  </si>
  <si>
    <t>Under $50k</t>
  </si>
  <si>
    <t>$50k to $99.99k</t>
  </si>
  <si>
    <t>$100k to $149.99k</t>
  </si>
  <si>
    <t>$150K to $199.99k</t>
  </si>
  <si>
    <t>Count of ExitedFromBank?</t>
  </si>
  <si>
    <t>Balance under $50k</t>
  </si>
  <si>
    <t>$50 to $99.99k</t>
  </si>
  <si>
    <t>$150k+</t>
  </si>
  <si>
    <t>Count of Credit Score2</t>
  </si>
  <si>
    <t>Count of Estimated Salary2</t>
  </si>
  <si>
    <t>Count of Balance2</t>
  </si>
  <si>
    <t>Count of NumOfProducts2</t>
  </si>
  <si>
    <t>Index</t>
  </si>
  <si>
    <t>Maximum</t>
  </si>
  <si>
    <t>Minimum</t>
  </si>
  <si>
    <t>Mean</t>
  </si>
  <si>
    <t>Data Duplicates</t>
  </si>
  <si>
    <t>Missing Values</t>
  </si>
  <si>
    <t>Handling Missing Values</t>
  </si>
  <si>
    <t>The sales team wants to identify the leading indicators that a customer will leave the bank.</t>
  </si>
  <si>
    <t>Identify the top risk factors that contribute to client loss.</t>
  </si>
  <si>
    <t>PIG E. BANK</t>
  </si>
  <si>
    <t>CUSTOMER CHURN ANALYSIS</t>
  </si>
  <si>
    <t>OVERVIEW</t>
  </si>
  <si>
    <t>OBJECTIVE</t>
  </si>
  <si>
    <t>Standard Error</t>
  </si>
  <si>
    <t>Median</t>
  </si>
  <si>
    <t>Mode</t>
  </si>
  <si>
    <t>Standard Deviation</t>
  </si>
  <si>
    <t>Sample Variance</t>
  </si>
  <si>
    <t>Kurtosis</t>
  </si>
  <si>
    <t>Skewness</t>
  </si>
  <si>
    <t>Range</t>
  </si>
  <si>
    <t>Sum</t>
  </si>
  <si>
    <t>Count</t>
  </si>
  <si>
    <t>Customer Last Name</t>
  </si>
  <si>
    <t>Country of Residence</t>
  </si>
  <si>
    <t>Customer Gender</t>
  </si>
  <si>
    <t>Customer Age</t>
  </si>
  <si>
    <t>Credit Card
0=No, 1=Yes</t>
  </si>
  <si>
    <t>Active Member
0=No, 1=Yes</t>
  </si>
  <si>
    <t>Customer
Account Balance</t>
  </si>
  <si>
    <t># Banking Products</t>
  </si>
  <si>
    <t>Customer's Salary</t>
  </si>
  <si>
    <t>Left the bank
0=No, 1=Yes</t>
  </si>
  <si>
    <t>Unique Identifier</t>
  </si>
  <si>
    <t>Numerical
Credit Score</t>
  </si>
  <si>
    <t>Yes, 1</t>
  </si>
  <si>
    <t>Yes, 3</t>
  </si>
  <si>
    <t>Yes, 2</t>
  </si>
  <si>
    <t>DATA SHAPE</t>
  </si>
  <si>
    <t>VARIABLES/COLUMNS</t>
  </si>
  <si>
    <t>Leave as is, column not needed</t>
  </si>
  <si>
    <t>Use Mean</t>
  </si>
  <si>
    <t>Use Mode</t>
  </si>
  <si>
    <t>DATA DESCRIPTION</t>
  </si>
  <si>
    <t>QUALITY CHECKS</t>
  </si>
  <si>
    <t>3, used mean</t>
  </si>
  <si>
    <t>2, used mean</t>
  </si>
  <si>
    <t>CHURN RATE</t>
  </si>
  <si>
    <t>Count of Tenure</t>
  </si>
  <si>
    <t>RETENTION RATE</t>
  </si>
  <si>
    <t>1, left as is. I will remove column, not needed for analysis</t>
  </si>
  <si>
    <t>CONTENTS:</t>
  </si>
  <si>
    <t>01 Original Data</t>
  </si>
  <si>
    <t>02 Data Quality Check</t>
  </si>
  <si>
    <t>03 Cleaned Data</t>
  </si>
  <si>
    <t>04 Cleaned Data Analysis</t>
  </si>
  <si>
    <t>05 Current Customers Data</t>
  </si>
  <si>
    <t>06 Current Customers Analysis</t>
  </si>
  <si>
    <t>07 Ex-Customers Data</t>
  </si>
  <si>
    <t>08 Ex-Customers Analysis</t>
  </si>
  <si>
    <t>REQUIREMENTS</t>
  </si>
  <si>
    <t>STAKEHOLDERS</t>
  </si>
  <si>
    <t>DATA ANALYST</t>
  </si>
  <si>
    <t>DATA SOURCE</t>
  </si>
  <si>
    <t>Felicia Andersen</t>
  </si>
  <si>
    <t>From Pig E Banks' customer database</t>
  </si>
  <si>
    <t>14 COLUMNS,  991 ROWS</t>
  </si>
  <si>
    <t>Years as a
Customer</t>
  </si>
  <si>
    <t>%</t>
  </si>
  <si>
    <t>Count of IsSalary2</t>
  </si>
  <si>
    <t>Churn</t>
  </si>
  <si>
    <t>If only looking at comparing the numbers with Ex-Customers the top factors are:
71% HasCrCard
70% Inactive
61% Aged 35-50
59% Female</t>
  </si>
  <si>
    <t>c. Determine the leading factors that contribute to client loss, based on your analysis of the data provided
If looking at the churn rate, taking the Ex-Customer Counts and dividing by the overall count for the same group the top factors are:
85%+  3 or more products
51%    Aged 51-64
29%    Inactive</t>
  </si>
  <si>
    <r>
      <t xml:space="preserve">3.  Now that you’ve cleaned the data, you’re ready to calculate some basic descriptive statistics to understand the data. </t>
    </r>
    <r>
      <rPr>
        <b/>
        <sz val="10"/>
        <color rgb="FFFF0000"/>
        <rFont val="Aptos"/>
        <family val="2"/>
      </rPr>
      <t xml:space="preserve">See 02 Data Quality Check tab.
</t>
    </r>
    <r>
      <rPr>
        <b/>
        <sz val="10"/>
        <color theme="1"/>
        <rFont val="Aptos"/>
        <family val="2"/>
      </rPr>
      <t xml:space="preserve">
a. Identify the top 3 to 4 factors that lead to clients leaving.</t>
    </r>
  </si>
  <si>
    <r>
      <t xml:space="preserve">b. Gather and analyze statistical information on both groups (e.g., find averages, means). </t>
    </r>
    <r>
      <rPr>
        <b/>
        <sz val="10"/>
        <color rgb="FFFF0000"/>
        <rFont val="Aptos"/>
        <family val="2"/>
      </rPr>
      <t>See 05 Current Customers and 07 Ex-Customers tabs.</t>
    </r>
  </si>
  <si>
    <r>
      <t xml:space="preserve">4. Using the information you’ve uncovered so far, create a decision tree to determine the probability of customers leaving the bank. </t>
    </r>
    <r>
      <rPr>
        <b/>
        <sz val="10"/>
        <color rgb="FFFF0000"/>
        <rFont val="Aptos"/>
        <family val="2"/>
      </rPr>
      <t xml:space="preserve">See 10 Decision Tree tab.
</t>
    </r>
    <r>
      <rPr>
        <b/>
        <sz val="10"/>
        <color theme="1"/>
        <rFont val="Aptos"/>
        <family val="2"/>
      </rPr>
      <t xml:space="preserve">
Determine which decision node will have the greatest impact and place it at top of the tree. Make sure that your decision tree includes the top 3 to 4 risk factors you identified in step 3.</t>
    </r>
  </si>
  <si>
    <r>
      <t xml:space="preserve">1. Download Pig E. Bank’s client data set (.xlsx). Open the data set in Excel and take a moment to familiarize yourself with the data. </t>
    </r>
    <r>
      <rPr>
        <b/>
        <sz val="11"/>
        <color rgb="FFFF0000"/>
        <rFont val="Calibri"/>
        <family val="2"/>
        <scheme val="minor"/>
      </rPr>
      <t>DONE</t>
    </r>
  </si>
  <si>
    <t>CREDIT SCORE</t>
  </si>
  <si>
    <t>COUNTRY</t>
  </si>
  <si>
    <t>GENDER</t>
  </si>
  <si>
    <t>AGE</t>
  </si>
  <si>
    <t># OF PRODUCTS</t>
  </si>
  <si>
    <t>HAS CREDIT CARD</t>
  </si>
  <si>
    <t>ACTIVE MEMBER</t>
  </si>
  <si>
    <t>EST. SALARY</t>
  </si>
  <si>
    <t>LEFT BANK</t>
  </si>
  <si>
    <t>ACCOUNT BALANCE</t>
  </si>
  <si>
    <t>TENURE</t>
  </si>
  <si>
    <t>Retention</t>
  </si>
  <si>
    <t>SPLIT</t>
  </si>
  <si>
    <t>EX-CUSTOMERS ANALYSIS</t>
  </si>
  <si>
    <t>CURRENT CUSTOMERS ANALYSIS</t>
  </si>
  <si>
    <t>CLEANED DATA ANALYSIS</t>
  </si>
  <si>
    <t>DATA TYPE</t>
  </si>
  <si>
    <t>BANKING
INDUSTRY
STANDARD</t>
  </si>
  <si>
    <t>ALL CUSTOMERS</t>
  </si>
  <si>
    <t>CURRENT CUSTOMERS</t>
  </si>
  <si>
    <t>EX-CUSTOMERS</t>
  </si>
  <si>
    <t>AGE GROUP</t>
  </si>
  <si>
    <t>INACTIVE</t>
  </si>
  <si>
    <t>ACTIVE</t>
  </si>
  <si>
    <t>0 = INACTIVE, 1 = ACTIVE</t>
  </si>
  <si>
    <t>Quantitative - Discrete - Time-Invariant - Structured - Integer</t>
  </si>
  <si>
    <t>Qualitative - Nominal - Time-Invariant - Structured - String</t>
  </si>
  <si>
    <t>Quantitative - Discrete - Time-Variant - Structured - Integer</t>
  </si>
  <si>
    <t>Quantitative - Continous - Time-Invariant - Structured - Float</t>
  </si>
  <si>
    <t>Qualitative - Nominal - Time-Invariant - Structured - Boolean</t>
  </si>
  <si>
    <t>Outliers</t>
  </si>
  <si>
    <t>Yes, 11 aged 2 - used mode.</t>
  </si>
  <si>
    <t>PIG E. BANK Sales Team</t>
  </si>
  <si>
    <t>Model the risk factors in a decision tree.</t>
  </si>
  <si>
    <t>Yes, DE to Germany, ES to Spain, and FR to France.</t>
  </si>
  <si>
    <t>Yes, F to Female and M to Male</t>
  </si>
  <si>
    <t>ACTIVITY</t>
  </si>
  <si>
    <t>ALTERNATE LAYOUT</t>
  </si>
  <si>
    <t>09 Comparisons &amp; Insights</t>
  </si>
  <si>
    <r>
      <t xml:space="preserve">2. To understand the data, you’ll first need to assess the quality of the data, by checking for missing values, errors, and inconsistencies.
Document your processes for assessing the data quality and cleaning the data, and note down any missing values or errors. </t>
    </r>
    <r>
      <rPr>
        <b/>
        <sz val="10"/>
        <color rgb="FFFF0000"/>
        <rFont val="Aptos"/>
        <family val="2"/>
      </rPr>
      <t>See Data Quality Check tab.</t>
    </r>
  </si>
  <si>
    <t>100%*</t>
  </si>
  <si>
    <t>*This churn rate is preliminary, it should be noted that the count is small, so I included 3 products to help identify a factor for churn. It would be better to compare against more data to see if this is a consistent finding.</t>
  </si>
  <si>
    <t>Although Germany also has a 29% Churn, I believe Inactive has more risk. Inactivity is more constient due to counts, the proprotion within the group, and churn.</t>
  </si>
  <si>
    <r>
      <t xml:space="preserve">d. Document your results and how you reached them. </t>
    </r>
    <r>
      <rPr>
        <b/>
        <sz val="10"/>
        <color rgb="FFFF0000"/>
        <rFont val="Aptos"/>
        <family val="2"/>
      </rPr>
      <t>See 06 Current Customers Analaysis, 08 Ex-Customers Analysis, and 09 Comparisons &amp; Insights tab.</t>
    </r>
    <r>
      <rPr>
        <b/>
        <sz val="10"/>
        <color theme="1"/>
        <rFont val="Aptos"/>
        <family val="2"/>
      </rPr>
      <t xml:space="preserve">
</t>
    </r>
  </si>
  <si>
    <t>10 Summary &amp; Recommendations</t>
  </si>
  <si>
    <t>Standardize</t>
  </si>
  <si>
    <t>Churn Rate</t>
  </si>
  <si>
    <t>Inactive</t>
  </si>
  <si>
    <t>Active</t>
  </si>
  <si>
    <t>Retention Rate</t>
  </si>
  <si>
    <t>11 At Risk Customer Profile</t>
  </si>
  <si>
    <t>12 Decision Tree</t>
  </si>
  <si>
    <t>13 Answer 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</si>
</sst>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34" x14ac:knownFonts="1">
    <font>
      <sz val="11"/>
      <color theme="1"/>
      <name val="Calibri"/>
      <family val="2"/>
      <scheme val="minor"/>
    </font>
    <font>
      <b/>
      <sz val="11"/>
      <color theme="0"/>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b/>
      <sz val="11"/>
      <color rgb="FF006100"/>
      <name val="Calibri"/>
      <family val="2"/>
      <scheme val="minor"/>
    </font>
    <font>
      <b/>
      <sz val="11"/>
      <color rgb="FF9C0006"/>
      <name val="Calibri"/>
      <family val="2"/>
      <scheme val="minor"/>
    </font>
    <font>
      <b/>
      <sz val="10"/>
      <color rgb="FFFFFFFF"/>
      <name val="Aptos"/>
      <family val="2"/>
    </font>
    <font>
      <sz val="10"/>
      <color rgb="FFFFFFFF"/>
      <name val="Aptos"/>
      <family val="2"/>
    </font>
    <font>
      <sz val="10"/>
      <color rgb="FF000000"/>
      <name val="Aptos"/>
      <family val="2"/>
    </font>
    <font>
      <b/>
      <sz val="10"/>
      <color theme="1"/>
      <name val="Aptos"/>
      <family val="2"/>
    </font>
    <font>
      <b/>
      <sz val="10"/>
      <color rgb="FFFF0000"/>
      <name val="Aptos"/>
      <family val="2"/>
    </font>
    <font>
      <sz val="11"/>
      <color theme="1"/>
      <name val="Aptos"/>
      <family val="2"/>
    </font>
    <font>
      <sz val="11"/>
      <color theme="1"/>
      <name val="Aptos Black"/>
      <family val="2"/>
    </font>
    <font>
      <b/>
      <sz val="14"/>
      <color theme="0"/>
      <name val="Calibri"/>
      <family val="2"/>
      <scheme val="minor"/>
    </font>
    <font>
      <b/>
      <sz val="14"/>
      <color theme="1"/>
      <name val="Aptos Black"/>
      <family val="2"/>
    </font>
    <font>
      <sz val="11"/>
      <color rgb="FF3F3F76"/>
      <name val="Calibri"/>
      <family val="2"/>
      <scheme val="minor"/>
    </font>
    <font>
      <sz val="48"/>
      <color theme="1"/>
      <name val="Aptos Black"/>
      <family val="2"/>
    </font>
    <font>
      <sz val="12"/>
      <color theme="1"/>
      <name val="Aptos Black"/>
      <family val="2"/>
    </font>
    <font>
      <sz val="14"/>
      <color theme="1"/>
      <name val="Aptos Black"/>
      <family val="2"/>
    </font>
    <font>
      <sz val="12"/>
      <color theme="1"/>
      <name val="Aptos"/>
      <family val="2"/>
    </font>
    <font>
      <b/>
      <sz val="11"/>
      <color theme="1"/>
      <name val="Aptos"/>
      <family val="2"/>
    </font>
    <font>
      <b/>
      <sz val="11"/>
      <color theme="1"/>
      <name val="Aptos Black"/>
      <family val="2"/>
    </font>
    <font>
      <b/>
      <sz val="11"/>
      <color rgb="FFFF0000"/>
      <name val="Calibri"/>
      <family val="2"/>
      <scheme val="minor"/>
    </font>
    <font>
      <sz val="11"/>
      <color rgb="FF9C5700"/>
      <name val="Aptos"/>
      <family val="2"/>
    </font>
    <font>
      <sz val="14"/>
      <color rgb="FF00B050"/>
      <name val="Aptos Black"/>
      <family val="2"/>
    </font>
    <font>
      <sz val="14"/>
      <color theme="5"/>
      <name val="Aptos Black"/>
      <family val="2"/>
    </font>
    <font>
      <sz val="14"/>
      <color theme="7"/>
      <name val="Aptos Black"/>
      <family val="2"/>
    </font>
    <font>
      <sz val="11"/>
      <name val="Aptos"/>
      <family val="2"/>
    </font>
    <font>
      <u/>
      <sz val="11"/>
      <color theme="10"/>
      <name val="Calibri"/>
      <family val="2"/>
      <scheme val="minor"/>
    </font>
    <font>
      <b/>
      <sz val="9"/>
      <color theme="1"/>
      <name val="Aptos"/>
      <family val="2"/>
    </font>
    <font>
      <u/>
      <sz val="11"/>
      <color theme="10"/>
      <name val="Aptos Black"/>
      <family val="2"/>
    </font>
  </fonts>
  <fills count="19">
    <fill>
      <patternFill patternType="none"/>
    </fill>
    <fill>
      <patternFill patternType="gray125"/>
    </fill>
    <fill>
      <patternFill patternType="solid">
        <fgColor rgb="FF0070C0"/>
        <bgColor indexed="64"/>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tint="-0.14999847407452621"/>
        <bgColor indexed="64"/>
      </patternFill>
    </fill>
    <fill>
      <patternFill patternType="solid">
        <fgColor rgb="FF5B9BD5"/>
        <bgColor indexed="64"/>
      </patternFill>
    </fill>
    <fill>
      <patternFill patternType="solid">
        <fgColor rgb="FFBDD6EE"/>
        <bgColor indexed="64"/>
      </patternFill>
    </fill>
    <fill>
      <patternFill patternType="solid">
        <fgColor rgb="FFDEEAF6"/>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CC99"/>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7"/>
        <bgColor indexed="64"/>
      </patternFill>
    </fill>
    <fill>
      <patternFill patternType="solid">
        <fgColor rgb="FF00B050"/>
        <bgColor indexed="64"/>
      </patternFill>
    </fill>
    <fill>
      <patternFill patternType="solid">
        <fgColor theme="5"/>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style="medium">
        <color rgb="FFFFFFFF"/>
      </left>
      <right style="medium">
        <color rgb="FFFFFFFF"/>
      </right>
      <top/>
      <bottom style="medium">
        <color rgb="FFFFFFFF"/>
      </bottom>
      <diagonal/>
    </border>
    <border>
      <left/>
      <right style="medium">
        <color rgb="FFFFFFFF"/>
      </right>
      <top/>
      <bottom style="medium">
        <color rgb="FFFFFFFF"/>
      </bottom>
      <diagonal/>
    </border>
    <border>
      <left style="medium">
        <color rgb="FFFFFFFF"/>
      </left>
      <right style="medium">
        <color rgb="FFFFFFFF"/>
      </right>
      <top/>
      <bottom/>
      <diagonal/>
    </border>
    <border>
      <left/>
      <right style="medium">
        <color rgb="FFFFFFFF"/>
      </right>
      <top/>
      <bottom/>
      <diagonal/>
    </border>
    <border>
      <left style="medium">
        <color rgb="FFFFFFFF"/>
      </left>
      <right style="medium">
        <color rgb="FFFFFFFF"/>
      </right>
      <top style="medium">
        <color rgb="FFFFFFFF"/>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diagonal/>
    </border>
  </borders>
  <cellStyleXfs count="7">
    <xf numFmtId="0" fontId="0" fillId="0" borderId="0"/>
    <xf numFmtId="9" fontId="2" fillId="0" borderId="0" applyFont="0" applyFill="0" applyBorder="0" applyAlignment="0" applyProtection="0"/>
    <xf numFmtId="0" fontId="3" fillId="4" borderId="0" applyNumberFormat="0" applyBorder="0" applyAlignment="0" applyProtection="0"/>
    <xf numFmtId="0" fontId="4" fillId="5" borderId="0" applyNumberFormat="0" applyBorder="0" applyAlignment="0" applyProtection="0"/>
    <xf numFmtId="0" fontId="5" fillId="6" borderId="0" applyNumberFormat="0" applyBorder="0" applyAlignment="0" applyProtection="0"/>
    <xf numFmtId="0" fontId="18" fillId="13" borderId="23" applyNumberFormat="0" applyAlignment="0" applyProtection="0"/>
    <xf numFmtId="0" fontId="31" fillId="0" borderId="0" applyNumberFormat="0" applyFill="0" applyBorder="0" applyAlignment="0" applyProtection="0"/>
  </cellStyleXfs>
  <cellXfs count="170">
    <xf numFmtId="0" fontId="0" fillId="0" borderId="0" xfId="0"/>
    <xf numFmtId="1" fontId="0" fillId="0" borderId="0" xfId="0" applyNumberFormat="1"/>
    <xf numFmtId="0" fontId="1" fillId="2" borderId="1" xfId="0" applyFont="1" applyFill="1" applyBorder="1" applyAlignment="1">
      <alignment horizontal="center" vertical="center"/>
    </xf>
    <xf numFmtId="1" fontId="1" fillId="2" borderId="1" xfId="0" applyNumberFormat="1" applyFont="1" applyFill="1" applyBorder="1" applyAlignment="1">
      <alignment horizontal="center" vertical="center"/>
    </xf>
    <xf numFmtId="8" fontId="1" fillId="2" borderId="1" xfId="0" applyNumberFormat="1" applyFont="1" applyFill="1" applyBorder="1" applyAlignment="1">
      <alignment horizontal="center" vertical="center"/>
    </xf>
    <xf numFmtId="0" fontId="0" fillId="3" borderId="1" xfId="0" applyFill="1" applyBorder="1" applyAlignment="1">
      <alignment horizontal="center" vertical="center" wrapText="1"/>
    </xf>
    <xf numFmtId="1" fontId="0" fillId="3" borderId="1" xfId="0" applyNumberFormat="1" applyFill="1" applyBorder="1" applyAlignment="1">
      <alignment horizontal="center" vertical="center" wrapText="1"/>
    </xf>
    <xf numFmtId="8" fontId="0" fillId="3" borderId="1" xfId="0" applyNumberFormat="1" applyFill="1" applyBorder="1" applyAlignment="1">
      <alignment horizontal="center" vertical="center" wrapText="1"/>
    </xf>
    <xf numFmtId="164" fontId="0" fillId="3" borderId="1" xfId="0" applyNumberFormat="1" applyFill="1" applyBorder="1" applyAlignment="1">
      <alignment horizontal="center" vertical="center" wrapText="1"/>
    </xf>
    <xf numFmtId="0" fontId="0" fillId="0" borderId="0" xfId="0" pivotButton="1"/>
    <xf numFmtId="9" fontId="0" fillId="0" borderId="0" xfId="1" applyFont="1"/>
    <xf numFmtId="9" fontId="0" fillId="0" borderId="0" xfId="0" applyNumberFormat="1"/>
    <xf numFmtId="0" fontId="6" fillId="0" borderId="0" xfId="0" applyFont="1"/>
    <xf numFmtId="0" fontId="0" fillId="0" borderId="1" xfId="0" applyBorder="1"/>
    <xf numFmtId="164" fontId="0" fillId="0" borderId="1" xfId="0" applyNumberFormat="1" applyBorder="1"/>
    <xf numFmtId="0" fontId="6" fillId="7" borderId="1" xfId="0" applyFont="1" applyFill="1" applyBorder="1"/>
    <xf numFmtId="1" fontId="0" fillId="0" borderId="1" xfId="0" applyNumberFormat="1" applyBorder="1"/>
    <xf numFmtId="0" fontId="7" fillId="4" borderId="0" xfId="2" applyFont="1"/>
    <xf numFmtId="0" fontId="8" fillId="5" borderId="0" xfId="3" applyFont="1"/>
    <xf numFmtId="0" fontId="6" fillId="7" borderId="2" xfId="0" applyFont="1" applyFill="1" applyBorder="1"/>
    <xf numFmtId="1" fontId="0" fillId="0" borderId="2" xfId="0" applyNumberFormat="1" applyBorder="1"/>
    <xf numFmtId="164" fontId="0" fillId="0" borderId="2" xfId="0" applyNumberFormat="1" applyBorder="1"/>
    <xf numFmtId="0" fontId="6" fillId="7" borderId="3" xfId="0" applyFont="1" applyFill="1" applyBorder="1"/>
    <xf numFmtId="0" fontId="0" fillId="0" borderId="4" xfId="0" applyBorder="1"/>
    <xf numFmtId="0" fontId="0" fillId="0" borderId="5" xfId="0" applyBorder="1"/>
    <xf numFmtId="1" fontId="0" fillId="0" borderId="0" xfId="0" applyNumberFormat="1" applyAlignment="1">
      <alignment horizontal="left"/>
    </xf>
    <xf numFmtId="0" fontId="9" fillId="8"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8" xfId="0" applyFont="1" applyFill="1" applyBorder="1" applyAlignment="1">
      <alignment horizontal="center" vertical="center" wrapText="1"/>
    </xf>
    <xf numFmtId="0" fontId="10" fillId="8" borderId="9" xfId="0" applyFont="1" applyFill="1" applyBorder="1" applyAlignment="1">
      <alignment vertical="center" wrapText="1"/>
    </xf>
    <xf numFmtId="0" fontId="11" fillId="9" borderId="10" xfId="0" applyFont="1" applyFill="1" applyBorder="1" applyAlignment="1">
      <alignment vertical="center" wrapText="1"/>
    </xf>
    <xf numFmtId="0" fontId="11" fillId="10" borderId="10" xfId="0" applyFont="1" applyFill="1" applyBorder="1" applyAlignment="1">
      <alignment vertical="center" wrapText="1"/>
    </xf>
    <xf numFmtId="0" fontId="11" fillId="9" borderId="12" xfId="0" applyFont="1" applyFill="1" applyBorder="1" applyAlignment="1">
      <alignment vertical="center" wrapText="1"/>
    </xf>
    <xf numFmtId="0" fontId="11" fillId="10" borderId="12" xfId="0" applyFont="1" applyFill="1" applyBorder="1" applyAlignment="1">
      <alignment vertical="center" wrapText="1"/>
    </xf>
    <xf numFmtId="0" fontId="12" fillId="0" borderId="0" xfId="0" applyFont="1" applyAlignment="1">
      <alignment horizontal="left" vertical="center" indent="4"/>
    </xf>
    <xf numFmtId="0" fontId="12" fillId="0" borderId="0" xfId="0" applyFont="1" applyAlignment="1">
      <alignment horizontal="left" vertical="center" indent="2"/>
    </xf>
    <xf numFmtId="0" fontId="12" fillId="0" borderId="0" xfId="0" applyFont="1" applyAlignment="1">
      <alignment horizontal="left" vertical="center" indent="9"/>
    </xf>
    <xf numFmtId="0" fontId="6" fillId="11" borderId="0" xfId="0" applyFont="1" applyFill="1"/>
    <xf numFmtId="8" fontId="0" fillId="0" borderId="0" xfId="0" applyNumberFormat="1"/>
    <xf numFmtId="0" fontId="0" fillId="0" borderId="14" xfId="0" applyBorder="1"/>
    <xf numFmtId="0" fontId="14" fillId="0" borderId="0" xfId="0" applyFont="1"/>
    <xf numFmtId="0" fontId="17" fillId="7" borderId="15" xfId="0" applyFont="1" applyFill="1" applyBorder="1"/>
    <xf numFmtId="0" fontId="15" fillId="0" borderId="0" xfId="0" applyFont="1"/>
    <xf numFmtId="0" fontId="14" fillId="0" borderId="1" xfId="0" applyFont="1" applyBorder="1"/>
    <xf numFmtId="0" fontId="14" fillId="0" borderId="17" xfId="0" applyFont="1" applyBorder="1"/>
    <xf numFmtId="0" fontId="0" fillId="0" borderId="16" xfId="0" applyBorder="1"/>
    <xf numFmtId="0" fontId="6" fillId="14" borderId="25" xfId="0" applyFont="1" applyFill="1" applyBorder="1"/>
    <xf numFmtId="0" fontId="21" fillId="0" borderId="0" xfId="0" applyFont="1"/>
    <xf numFmtId="0" fontId="22" fillId="0" borderId="0" xfId="0" applyFont="1"/>
    <xf numFmtId="0" fontId="24" fillId="0" borderId="16" xfId="0" applyFont="1" applyBorder="1"/>
    <xf numFmtId="9" fontId="21" fillId="0" borderId="22" xfId="0" applyNumberFormat="1" applyFont="1" applyBorder="1" applyAlignment="1">
      <alignment horizontal="center"/>
    </xf>
    <xf numFmtId="10" fontId="21" fillId="0" borderId="27" xfId="1" applyNumberFormat="1" applyFont="1" applyBorder="1" applyAlignment="1">
      <alignment horizontal="center"/>
    </xf>
    <xf numFmtId="0" fontId="21" fillId="7" borderId="28" xfId="0" applyFont="1" applyFill="1" applyBorder="1" applyAlignment="1">
      <alignment horizontal="center"/>
    </xf>
    <xf numFmtId="0" fontId="21" fillId="0" borderId="24" xfId="0" applyFont="1" applyBorder="1"/>
    <xf numFmtId="10" fontId="21" fillId="0" borderId="27" xfId="0" applyNumberFormat="1" applyFont="1" applyBorder="1" applyAlignment="1">
      <alignment horizontal="center"/>
    </xf>
    <xf numFmtId="0" fontId="0" fillId="7" borderId="15" xfId="0" applyFill="1" applyBorder="1"/>
    <xf numFmtId="0" fontId="6" fillId="15" borderId="0" xfId="0" applyFont="1" applyFill="1" applyAlignment="1">
      <alignment horizontal="center"/>
    </xf>
    <xf numFmtId="0" fontId="20" fillId="15" borderId="0" xfId="0" applyFont="1" applyFill="1"/>
    <xf numFmtId="0" fontId="14" fillId="0" borderId="0" xfId="0" pivotButton="1" applyFont="1"/>
    <xf numFmtId="0" fontId="26" fillId="6" borderId="0" xfId="0" applyFont="1" applyFill="1" applyAlignment="1">
      <alignment horizontal="left"/>
    </xf>
    <xf numFmtId="0" fontId="26" fillId="6" borderId="0" xfId="0" applyFont="1" applyFill="1"/>
    <xf numFmtId="10" fontId="26" fillId="6" borderId="0" xfId="0" applyNumberFormat="1" applyFont="1" applyFill="1"/>
    <xf numFmtId="0" fontId="14" fillId="0" borderId="0" xfId="0" applyFont="1" applyAlignment="1">
      <alignment horizontal="left"/>
    </xf>
    <xf numFmtId="10" fontId="14" fillId="0" borderId="0" xfId="0" applyNumberFormat="1" applyFont="1"/>
    <xf numFmtId="1" fontId="14" fillId="0" borderId="0" xfId="0" applyNumberFormat="1" applyFont="1" applyAlignment="1">
      <alignment horizontal="left"/>
    </xf>
    <xf numFmtId="1" fontId="26" fillId="6" borderId="0" xfId="0" applyNumberFormat="1" applyFont="1" applyFill="1" applyAlignment="1">
      <alignment horizontal="left"/>
    </xf>
    <xf numFmtId="9" fontId="6" fillId="0" borderId="0" xfId="0" applyNumberFormat="1" applyFont="1" applyAlignment="1">
      <alignment horizontal="center"/>
    </xf>
    <xf numFmtId="0" fontId="6" fillId="0" borderId="0" xfId="0" applyFont="1" applyAlignment="1">
      <alignment horizontal="center"/>
    </xf>
    <xf numFmtId="0" fontId="23" fillId="0" borderId="0" xfId="0" applyFont="1" applyAlignment="1">
      <alignment horizontal="center"/>
    </xf>
    <xf numFmtId="9" fontId="14" fillId="0" borderId="0" xfId="1" applyFont="1"/>
    <xf numFmtId="9" fontId="26" fillId="6" borderId="0" xfId="4" applyNumberFormat="1" applyFont="1"/>
    <xf numFmtId="1" fontId="23" fillId="14" borderId="26" xfId="0" applyNumberFormat="1" applyFont="1" applyFill="1" applyBorder="1" applyAlignment="1">
      <alignment horizontal="left"/>
    </xf>
    <xf numFmtId="0" fontId="23" fillId="14" borderId="26" xfId="0" applyFont="1" applyFill="1" applyBorder="1"/>
    <xf numFmtId="9" fontId="14" fillId="0" borderId="0" xfId="0" applyNumberFormat="1" applyFont="1"/>
    <xf numFmtId="0" fontId="26" fillId="6" borderId="0" xfId="4" applyFont="1" applyAlignment="1">
      <alignment horizontal="left"/>
    </xf>
    <xf numFmtId="0" fontId="26" fillId="6" borderId="0" xfId="4" applyNumberFormat="1" applyFont="1"/>
    <xf numFmtId="10" fontId="26" fillId="6" borderId="0" xfId="4" applyNumberFormat="1" applyFont="1"/>
    <xf numFmtId="10" fontId="26" fillId="6" borderId="0" xfId="4" applyNumberFormat="1" applyFont="1" applyBorder="1"/>
    <xf numFmtId="9" fontId="26" fillId="6" borderId="0" xfId="4" applyNumberFormat="1" applyFont="1" applyBorder="1"/>
    <xf numFmtId="0" fontId="14" fillId="0" borderId="0" xfId="0" applyFont="1" applyAlignment="1">
      <alignment horizontal="right"/>
    </xf>
    <xf numFmtId="9" fontId="14" fillId="0" borderId="0" xfId="1" applyFont="1" applyBorder="1"/>
    <xf numFmtId="1" fontId="26" fillId="6" borderId="0" xfId="4" applyNumberFormat="1" applyFont="1" applyAlignment="1">
      <alignment horizontal="left"/>
    </xf>
    <xf numFmtId="0" fontId="23" fillId="0" borderId="0" xfId="0" applyFont="1" applyAlignment="1">
      <alignment wrapText="1"/>
    </xf>
    <xf numFmtId="9" fontId="14" fillId="0" borderId="0" xfId="0" applyNumberFormat="1" applyFont="1" applyAlignment="1">
      <alignment horizontal="right"/>
    </xf>
    <xf numFmtId="9" fontId="4" fillId="5" borderId="28" xfId="3" applyNumberFormat="1" applyBorder="1"/>
    <xf numFmtId="9" fontId="4" fillId="5" borderId="29" xfId="3" applyNumberFormat="1" applyBorder="1"/>
    <xf numFmtId="9" fontId="18" fillId="13" borderId="23" xfId="5" applyNumberFormat="1"/>
    <xf numFmtId="9" fontId="4" fillId="5" borderId="24" xfId="3" applyNumberFormat="1" applyBorder="1"/>
    <xf numFmtId="0" fontId="14" fillId="0" borderId="1" xfId="0" applyFont="1" applyBorder="1" applyAlignment="1">
      <alignment horizontal="center"/>
    </xf>
    <xf numFmtId="0" fontId="14" fillId="0" borderId="18" xfId="0" applyFont="1" applyBorder="1" applyAlignment="1">
      <alignment horizontal="center"/>
    </xf>
    <xf numFmtId="0" fontId="0" fillId="0" borderId="1"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21" fillId="7" borderId="28" xfId="0" applyFont="1" applyFill="1" applyBorder="1" applyAlignment="1">
      <alignment horizontal="center" wrapText="1"/>
    </xf>
    <xf numFmtId="0" fontId="14" fillId="0" borderId="1" xfId="0" applyFont="1" applyBorder="1" applyAlignment="1">
      <alignment horizontal="left"/>
    </xf>
    <xf numFmtId="9" fontId="14" fillId="0" borderId="1" xfId="0" applyNumberFormat="1" applyFont="1" applyBorder="1"/>
    <xf numFmtId="1" fontId="14" fillId="0" borderId="1" xfId="0" applyNumberFormat="1" applyFont="1" applyBorder="1" applyAlignment="1">
      <alignment horizontal="left"/>
    </xf>
    <xf numFmtId="10" fontId="14" fillId="0" borderId="1" xfId="0" applyNumberFormat="1" applyFont="1" applyBorder="1"/>
    <xf numFmtId="0" fontId="0" fillId="0" borderId="1" xfId="0" pivotButton="1" applyBorder="1"/>
    <xf numFmtId="0" fontId="6" fillId="15" borderId="1" xfId="0" applyFont="1" applyFill="1" applyBorder="1" applyAlignment="1">
      <alignment horizontal="center"/>
    </xf>
    <xf numFmtId="9" fontId="14" fillId="0" borderId="1" xfId="1" applyFont="1" applyBorder="1"/>
    <xf numFmtId="0" fontId="6" fillId="0" borderId="1" xfId="0" applyFont="1" applyBorder="1" applyAlignment="1">
      <alignment horizontal="center"/>
    </xf>
    <xf numFmtId="10" fontId="26" fillId="6" borderId="1" xfId="0" applyNumberFormat="1" applyFont="1" applyFill="1" applyBorder="1"/>
    <xf numFmtId="1" fontId="26" fillId="6" borderId="1" xfId="0" applyNumberFormat="1" applyFont="1" applyFill="1" applyBorder="1" applyAlignment="1">
      <alignment horizontal="left"/>
    </xf>
    <xf numFmtId="0" fontId="26" fillId="6" borderId="1" xfId="0" applyFont="1" applyFill="1" applyBorder="1"/>
    <xf numFmtId="9" fontId="4" fillId="5" borderId="1" xfId="3" applyNumberFormat="1" applyBorder="1"/>
    <xf numFmtId="0" fontId="26" fillId="6" borderId="1" xfId="0" applyFont="1" applyFill="1" applyBorder="1" applyAlignment="1">
      <alignment horizontal="left"/>
    </xf>
    <xf numFmtId="0" fontId="14" fillId="0" borderId="1" xfId="0" pivotButton="1" applyFont="1" applyBorder="1"/>
    <xf numFmtId="0" fontId="23" fillId="0" borderId="1" xfId="0" applyFont="1" applyBorder="1" applyAlignment="1">
      <alignment horizontal="center"/>
    </xf>
    <xf numFmtId="0" fontId="0" fillId="0" borderId="14" xfId="0" pivotButton="1" applyBorder="1"/>
    <xf numFmtId="0" fontId="20" fillId="15" borderId="24" xfId="0" applyFont="1" applyFill="1" applyBorder="1"/>
    <xf numFmtId="0" fontId="20" fillId="15" borderId="28" xfId="0" applyFont="1" applyFill="1" applyBorder="1"/>
    <xf numFmtId="0" fontId="14" fillId="0" borderId="14" xfId="0" pivotButton="1" applyFont="1" applyBorder="1"/>
    <xf numFmtId="0" fontId="27" fillId="0" borderId="0" xfId="0" applyFont="1"/>
    <xf numFmtId="0" fontId="28" fillId="0" borderId="0" xfId="0" applyFont="1"/>
    <xf numFmtId="0" fontId="29" fillId="0" borderId="0" xfId="0" applyFont="1"/>
    <xf numFmtId="0" fontId="14" fillId="0" borderId="14" xfId="0" applyFont="1" applyBorder="1"/>
    <xf numFmtId="0" fontId="23" fillId="0" borderId="0" xfId="0" applyFont="1"/>
    <xf numFmtId="9" fontId="3" fillId="4" borderId="0" xfId="2" applyNumberFormat="1"/>
    <xf numFmtId="0" fontId="0" fillId="0" borderId="1" xfId="0" applyBorder="1" applyAlignment="1">
      <alignment horizontal="center" wrapText="1"/>
    </xf>
    <xf numFmtId="0" fontId="14" fillId="0" borderId="19" xfId="0" applyFont="1" applyBorder="1"/>
    <xf numFmtId="0" fontId="0" fillId="0" borderId="20" xfId="0" applyBorder="1" applyAlignment="1">
      <alignment horizontal="center" wrapText="1"/>
    </xf>
    <xf numFmtId="0" fontId="0" fillId="0" borderId="21" xfId="0" applyBorder="1" applyAlignment="1">
      <alignment horizontal="center"/>
    </xf>
    <xf numFmtId="8" fontId="0" fillId="0" borderId="20" xfId="0" applyNumberFormat="1" applyBorder="1" applyAlignment="1">
      <alignment horizontal="center"/>
    </xf>
    <xf numFmtId="8" fontId="0" fillId="0" borderId="1" xfId="0" applyNumberFormat="1" applyBorder="1" applyAlignment="1">
      <alignment horizontal="center"/>
    </xf>
    <xf numFmtId="0" fontId="16" fillId="2" borderId="1" xfId="0" applyFont="1" applyFill="1" applyBorder="1" applyAlignment="1">
      <alignment horizontal="center" vertical="center"/>
    </xf>
    <xf numFmtId="1" fontId="16" fillId="2" borderId="1" xfId="0" applyNumberFormat="1" applyFont="1" applyFill="1" applyBorder="1" applyAlignment="1">
      <alignment horizontal="center" vertical="center"/>
    </xf>
    <xf numFmtId="8" fontId="16" fillId="2" borderId="1" xfId="0" applyNumberFormat="1" applyFont="1" applyFill="1" applyBorder="1" applyAlignment="1">
      <alignment horizontal="center" vertical="center"/>
    </xf>
    <xf numFmtId="0" fontId="30" fillId="0" borderId="1" xfId="0" applyFont="1" applyBorder="1" applyAlignment="1">
      <alignment horizontal="center" vertical="top" wrapText="1"/>
    </xf>
    <xf numFmtId="1" fontId="30" fillId="0" borderId="1" xfId="0" applyNumberFormat="1" applyFont="1" applyBorder="1" applyAlignment="1">
      <alignment horizontal="center" vertical="center" wrapText="1"/>
    </xf>
    <xf numFmtId="0" fontId="30" fillId="0" borderId="1" xfId="0" applyFont="1" applyBorder="1" applyAlignment="1">
      <alignment horizontal="center" vertical="center" wrapText="1"/>
    </xf>
    <xf numFmtId="8" fontId="30" fillId="0" borderId="1" xfId="0" applyNumberFormat="1" applyFont="1" applyBorder="1" applyAlignment="1">
      <alignment horizontal="center" vertical="center" wrapText="1"/>
    </xf>
    <xf numFmtId="0" fontId="14" fillId="0" borderId="1" xfId="0" applyFont="1" applyBorder="1" applyAlignment="1">
      <alignment horizontal="center" wrapText="1"/>
    </xf>
    <xf numFmtId="0" fontId="17" fillId="7" borderId="30" xfId="0" applyFont="1" applyFill="1" applyBorder="1"/>
    <xf numFmtId="0" fontId="16" fillId="2" borderId="31" xfId="0" applyFont="1" applyFill="1" applyBorder="1" applyAlignment="1">
      <alignment horizontal="center" vertical="center"/>
    </xf>
    <xf numFmtId="1" fontId="16" fillId="2" borderId="31" xfId="0" applyNumberFormat="1" applyFont="1" applyFill="1" applyBorder="1" applyAlignment="1">
      <alignment horizontal="center" vertical="center"/>
    </xf>
    <xf numFmtId="8" fontId="16" fillId="2" borderId="31" xfId="0" applyNumberFormat="1" applyFont="1" applyFill="1" applyBorder="1" applyAlignment="1">
      <alignment horizontal="center" vertical="center"/>
    </xf>
    <xf numFmtId="1" fontId="16" fillId="2" borderId="32" xfId="0" applyNumberFormat="1" applyFont="1" applyFill="1" applyBorder="1" applyAlignment="1">
      <alignment horizontal="center" vertical="center"/>
    </xf>
    <xf numFmtId="0" fontId="17" fillId="7" borderId="17" xfId="0" applyFont="1" applyFill="1" applyBorder="1"/>
    <xf numFmtId="1" fontId="30" fillId="0" borderId="18" xfId="0" applyNumberFormat="1" applyFont="1" applyBorder="1" applyAlignment="1">
      <alignment horizontal="center" vertical="center" wrapText="1"/>
    </xf>
    <xf numFmtId="0" fontId="14" fillId="0" borderId="18" xfId="0" applyFont="1" applyBorder="1" applyAlignment="1">
      <alignment horizontal="center" wrapText="1"/>
    </xf>
    <xf numFmtId="1" fontId="16" fillId="2" borderId="18" xfId="0" applyNumberFormat="1" applyFont="1" applyFill="1" applyBorder="1" applyAlignment="1">
      <alignment horizontal="center" vertical="center"/>
    </xf>
    <xf numFmtId="9" fontId="3" fillId="4" borderId="1" xfId="2" applyNumberFormat="1" applyBorder="1"/>
    <xf numFmtId="0" fontId="0" fillId="16" borderId="0" xfId="0" applyFill="1"/>
    <xf numFmtId="0" fontId="29" fillId="16" borderId="0" xfId="0" applyFont="1" applyFill="1"/>
    <xf numFmtId="0" fontId="0" fillId="17" borderId="0" xfId="0" applyFill="1"/>
    <xf numFmtId="0" fontId="27" fillId="17" borderId="0" xfId="0" applyFont="1" applyFill="1"/>
    <xf numFmtId="0" fontId="0" fillId="18" borderId="0" xfId="0" applyFill="1"/>
    <xf numFmtId="0" fontId="28" fillId="18" borderId="0" xfId="0" applyFont="1" applyFill="1"/>
    <xf numFmtId="0" fontId="0" fillId="12" borderId="0" xfId="0" applyFill="1"/>
    <xf numFmtId="0" fontId="0" fillId="0" borderId="0" xfId="1" applyNumberFormat="1" applyFont="1" applyAlignment="1">
      <alignment horizontal="right"/>
    </xf>
    <xf numFmtId="0" fontId="14" fillId="0" borderId="0" xfId="0" applyFont="1" applyAlignment="1">
      <alignment wrapText="1"/>
    </xf>
    <xf numFmtId="0" fontId="0" fillId="0" borderId="0" xfId="0" applyAlignment="1">
      <alignment horizontal="left"/>
    </xf>
    <xf numFmtId="0" fontId="33" fillId="0" borderId="0" xfId="6" applyFont="1"/>
    <xf numFmtId="1" fontId="0" fillId="3" borderId="33" xfId="0" applyNumberFormat="1" applyFill="1" applyBorder="1" applyAlignment="1">
      <alignment horizontal="center" vertical="center" wrapText="1"/>
    </xf>
    <xf numFmtId="0" fontId="19" fillId="0" borderId="0" xfId="0" applyFont="1" applyAlignment="1">
      <alignment horizontal="right"/>
    </xf>
    <xf numFmtId="0" fontId="12" fillId="0" borderId="0" xfId="0" applyFont="1" applyAlignment="1">
      <alignment horizontal="left" vertical="center" wrapText="1" indent="2"/>
    </xf>
    <xf numFmtId="0" fontId="12" fillId="0" borderId="0" xfId="0" applyFont="1" applyAlignment="1">
      <alignment horizontal="left" vertical="center" wrapText="1"/>
    </xf>
    <xf numFmtId="0" fontId="12" fillId="0" borderId="0" xfId="0" applyFont="1" applyAlignment="1">
      <alignment horizontal="left" vertical="center" wrapText="1" indent="1"/>
    </xf>
    <xf numFmtId="0" fontId="12" fillId="0" borderId="0" xfId="0" applyFont="1" applyAlignment="1">
      <alignment horizontal="left" vertical="center" indent="2"/>
    </xf>
    <xf numFmtId="0" fontId="10" fillId="8" borderId="13" xfId="0" applyFont="1" applyFill="1" applyBorder="1" applyAlignment="1">
      <alignment vertical="center" wrapText="1"/>
    </xf>
    <xf numFmtId="0" fontId="10" fillId="8" borderId="11" xfId="0" applyFont="1" applyFill="1" applyBorder="1" applyAlignment="1">
      <alignment vertical="center" wrapText="1"/>
    </xf>
    <xf numFmtId="0" fontId="10" fillId="8" borderId="9" xfId="0" applyFont="1" applyFill="1" applyBorder="1" applyAlignment="1">
      <alignment vertical="center" wrapText="1"/>
    </xf>
    <xf numFmtId="0" fontId="11" fillId="9" borderId="13" xfId="0" applyFont="1" applyFill="1" applyBorder="1" applyAlignment="1">
      <alignment vertical="center" wrapText="1"/>
    </xf>
    <xf numFmtId="0" fontId="11" fillId="9" borderId="11" xfId="0" applyFont="1" applyFill="1" applyBorder="1" applyAlignment="1">
      <alignment vertical="center" wrapText="1"/>
    </xf>
    <xf numFmtId="0" fontId="11" fillId="9" borderId="9" xfId="0" applyFont="1" applyFill="1" applyBorder="1" applyAlignment="1">
      <alignment vertical="center" wrapText="1"/>
    </xf>
    <xf numFmtId="0" fontId="11" fillId="10" borderId="13" xfId="0" applyFont="1" applyFill="1" applyBorder="1" applyAlignment="1">
      <alignment vertical="center" wrapText="1"/>
    </xf>
    <xf numFmtId="0" fontId="11" fillId="10" borderId="9" xfId="0" applyFont="1" applyFill="1" applyBorder="1" applyAlignment="1">
      <alignment vertical="center" wrapText="1"/>
    </xf>
    <xf numFmtId="0" fontId="32" fillId="0" borderId="0" xfId="0" applyFont="1" applyAlignment="1">
      <alignment vertical="top" wrapText="1"/>
    </xf>
    <xf numFmtId="0" fontId="32" fillId="0" borderId="0" xfId="0" applyFont="1" applyAlignment="1">
      <alignment wrapText="1"/>
    </xf>
  </cellXfs>
  <cellStyles count="7">
    <cellStyle name="Bad" xfId="3" builtinId="27"/>
    <cellStyle name="Good" xfId="2" builtinId="26"/>
    <cellStyle name="Hyperlink" xfId="6" builtinId="8"/>
    <cellStyle name="Input" xfId="5" builtinId="20"/>
    <cellStyle name="Neutral" xfId="4" builtinId="28"/>
    <cellStyle name="Normal" xfId="0" builtinId="0"/>
    <cellStyle name="Percent" xfId="1" builtinId="5"/>
  </cellStyles>
  <dxfs count="675">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alignment horizontal="center"/>
    </dxf>
    <dxf>
      <font>
        <b/>
      </font>
    </dxf>
    <dxf>
      <font>
        <name val="Aptos"/>
        <scheme val="none"/>
      </font>
    </dxf>
    <dxf>
      <font>
        <name val="Aptos"/>
        <scheme val="none"/>
      </font>
    </dxf>
    <dxf>
      <font>
        <name val="Aptos"/>
        <scheme val="none"/>
      </font>
    </dxf>
    <dxf>
      <numFmt numFmtId="13" formatCode="0%"/>
    </dxf>
    <dxf>
      <alignment horizontal="right"/>
    </dxf>
    <dxf>
      <alignment horizontal="right"/>
    </dxf>
    <dxf>
      <alignment horizontal="lef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numFmt numFmtId="13" formatCode="0%"/>
    </dxf>
    <dxf>
      <font>
        <name val="Aptos"/>
        <scheme val="none"/>
      </font>
    </dxf>
    <dxf>
      <font>
        <name val="Aptos"/>
        <scheme val="none"/>
      </font>
    </dxf>
    <dxf>
      <font>
        <name val="Aptos"/>
        <scheme val="none"/>
      </font>
    </dxf>
    <dxf>
      <numFmt numFmtId="14" formatCode="0.00%"/>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alignment horizontal="center"/>
    </dxf>
    <dxf>
      <font>
        <b/>
      </font>
    </dxf>
    <dxf>
      <font>
        <name val="Aptos"/>
        <scheme val="none"/>
      </font>
    </dxf>
    <dxf>
      <font>
        <name val="Aptos"/>
        <scheme val="none"/>
      </font>
    </dxf>
    <dxf>
      <font>
        <name val="Aptos"/>
        <scheme val="none"/>
      </font>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numFmt numFmtId="13" formatCode="0%"/>
    </dxf>
    <dxf>
      <numFmt numFmtId="13" formatCode="0%"/>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alignment horizontal="right"/>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numFmt numFmtId="0" formatCode="General"/>
    </dxf>
    <dxf>
      <numFmt numFmtId="0" formatCode="General"/>
    </dxf>
    <dxf>
      <numFmt numFmtId="0" formatCode="General"/>
    </dxf>
    <dxf>
      <numFmt numFmtId="0" formatCode="General"/>
    </dxf>
    <dxf>
      <font>
        <b val="0"/>
        <i val="0"/>
        <strike val="0"/>
        <condense val="0"/>
        <extend val="0"/>
        <outline val="0"/>
        <shadow val="0"/>
        <u/>
        <vertAlign val="baseline"/>
        <sz val="11"/>
        <color theme="10"/>
        <name val="Aptos Black"/>
        <family val="2"/>
        <scheme val="none"/>
      </font>
    </dxf>
    <dxf>
      <font>
        <b val="0"/>
        <i val="0"/>
        <strike val="0"/>
        <condense val="0"/>
        <extend val="0"/>
        <outline val="0"/>
        <shadow val="0"/>
        <u/>
        <vertAlign val="baseline"/>
        <sz val="11"/>
        <color theme="10"/>
        <name val="Aptos Black"/>
        <family val="2"/>
        <scheme val="none"/>
      </font>
    </dxf>
    <dxf>
      <font>
        <b val="0"/>
        <i val="0"/>
        <strike val="0"/>
        <condense val="0"/>
        <extend val="0"/>
        <outline val="0"/>
        <shadow val="0"/>
        <u val="none"/>
        <vertAlign val="baseline"/>
        <sz val="14"/>
        <color theme="1"/>
        <name val="Aptos Black"/>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3.xml"/><Relationship Id="rId1" Type="http://schemas.microsoft.com/office/2011/relationships/chartStyle" Target="style23.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24.xml"/><Relationship Id="rId1" Type="http://schemas.microsoft.com/office/2011/relationships/chartStyle" Target="style24.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5.xml"/><Relationship Id="rId1" Type="http://schemas.microsoft.com/office/2011/relationships/chartStyle" Target="style25.xml"/></Relationships>
</file>

<file path=xl/charts/_rels/chart2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set_FA.xlsx]Sheet3!PivotTable57</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Sheet3!$J$4:$J$8</c:f>
              <c:strCache>
                <c:ptCount val="4"/>
                <c:pt idx="0">
                  <c:v>1</c:v>
                </c:pt>
                <c:pt idx="1">
                  <c:v>2</c:v>
                </c:pt>
                <c:pt idx="2">
                  <c:v>3</c:v>
                </c:pt>
                <c:pt idx="3">
                  <c:v>4</c:v>
                </c:pt>
              </c:strCache>
            </c:strRef>
          </c:cat>
          <c:val>
            <c:numRef>
              <c:f>Sheet3!$K$4:$K$8</c:f>
              <c:numCache>
                <c:formatCode>General</c:formatCode>
                <c:ptCount val="4"/>
                <c:pt idx="0">
                  <c:v>142</c:v>
                </c:pt>
                <c:pt idx="1">
                  <c:v>32</c:v>
                </c:pt>
                <c:pt idx="2">
                  <c:v>28</c:v>
                </c:pt>
                <c:pt idx="3">
                  <c:v>2</c:v>
                </c:pt>
              </c:numCache>
            </c:numRef>
          </c:val>
          <c:smooth val="0"/>
          <c:extLst>
            <c:ext xmlns:c16="http://schemas.microsoft.com/office/drawing/2014/chart" uri="{C3380CC4-5D6E-409C-BE32-E72D297353CC}">
              <c16:uniqueId val="{00000000-9350-4A8D-B4BE-E231C90DC957}"/>
            </c:ext>
          </c:extLst>
        </c:ser>
        <c:dLbls>
          <c:showLegendKey val="0"/>
          <c:showVal val="0"/>
          <c:showCatName val="0"/>
          <c:showSerName val="0"/>
          <c:showPercent val="0"/>
          <c:showBubbleSize val="0"/>
        </c:dLbls>
        <c:marker val="1"/>
        <c:smooth val="0"/>
        <c:axId val="20400303"/>
        <c:axId val="20400783"/>
      </c:lineChart>
      <c:catAx>
        <c:axId val="20400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783"/>
        <c:crosses val="autoZero"/>
        <c:auto val="1"/>
        <c:lblAlgn val="ctr"/>
        <c:lblOffset val="100"/>
        <c:noMultiLvlLbl val="0"/>
      </c:catAx>
      <c:valAx>
        <c:axId val="2040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30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Sheet3!$K$36</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cat>
            <c:numRef>
              <c:f>Sheet3!$J$37:$J$39</c:f>
              <c:numCache>
                <c:formatCode>0</c:formatCode>
                <c:ptCount val="3"/>
                <c:pt idx="0">
                  <c:v>1</c:v>
                </c:pt>
                <c:pt idx="1">
                  <c:v>2</c:v>
                </c:pt>
                <c:pt idx="2">
                  <c:v>3</c:v>
                </c:pt>
              </c:numCache>
            </c:numRef>
          </c:cat>
          <c:val>
            <c:numRef>
              <c:f>Sheet3!$K$37:$K$39</c:f>
              <c:numCache>
                <c:formatCode>General</c:formatCode>
                <c:ptCount val="3"/>
                <c:pt idx="0">
                  <c:v>368</c:v>
                </c:pt>
                <c:pt idx="1">
                  <c:v>414</c:v>
                </c:pt>
                <c:pt idx="2">
                  <c:v>5</c:v>
                </c:pt>
              </c:numCache>
            </c:numRef>
          </c:val>
          <c:smooth val="0"/>
          <c:extLst>
            <c:ext xmlns:c16="http://schemas.microsoft.com/office/drawing/2014/chart" uri="{C3380CC4-5D6E-409C-BE32-E72D297353CC}">
              <c16:uniqueId val="{00000001-2730-4582-B114-4B181F0C2F2C}"/>
            </c:ext>
          </c:extLst>
        </c:ser>
        <c:dLbls>
          <c:showLegendKey val="0"/>
          <c:showVal val="0"/>
          <c:showCatName val="0"/>
          <c:showSerName val="0"/>
          <c:showPercent val="0"/>
          <c:showBubbleSize val="0"/>
        </c:dLbls>
        <c:marker val="1"/>
        <c:smooth val="0"/>
        <c:axId val="1208314783"/>
        <c:axId val="1208319103"/>
        <c:extLst>
          <c:ext xmlns:c15="http://schemas.microsoft.com/office/drawing/2012/chart" uri="{02D57815-91ED-43cb-92C2-25804820EDAC}">
            <c15:filteredLineSeries>
              <c15:ser>
                <c:idx val="0"/>
                <c:order val="0"/>
                <c:tx>
                  <c:strRef>
                    <c:extLst>
                      <c:ext uri="{02D57815-91ED-43cb-92C2-25804820EDAC}">
                        <c15:formulaRef>
                          <c15:sqref>Sheet3!$J$36</c15:sqref>
                        </c15:formulaRef>
                      </c:ext>
                    </c:extLst>
                    <c:strCache>
                      <c:ptCount val="1"/>
                      <c:pt idx="0">
                        <c:v># OF PRODUCTS</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cat>
                  <c:numRef>
                    <c:extLst>
                      <c:ext uri="{02D57815-91ED-43cb-92C2-25804820EDAC}">
                        <c15:formulaRef>
                          <c15:sqref>Sheet3!$J$37:$J$39</c15:sqref>
                        </c15:formulaRef>
                      </c:ext>
                    </c:extLst>
                    <c:numCache>
                      <c:formatCode>0</c:formatCode>
                      <c:ptCount val="3"/>
                      <c:pt idx="0">
                        <c:v>1</c:v>
                      </c:pt>
                      <c:pt idx="1">
                        <c:v>2</c:v>
                      </c:pt>
                      <c:pt idx="2">
                        <c:v>3</c:v>
                      </c:pt>
                    </c:numCache>
                  </c:numRef>
                </c:cat>
                <c:val>
                  <c:numRef>
                    <c:extLst>
                      <c:ext uri="{02D57815-91ED-43cb-92C2-25804820EDAC}">
                        <c15:formulaRef>
                          <c15:sqref>Sheet3!$J$37:$J$39</c15:sqref>
                        </c15:formulaRef>
                      </c:ext>
                    </c:extLst>
                    <c:numCache>
                      <c:formatCode>0</c:formatCode>
                      <c:ptCount val="3"/>
                      <c:pt idx="0">
                        <c:v>1</c:v>
                      </c:pt>
                      <c:pt idx="1">
                        <c:v>2</c:v>
                      </c:pt>
                      <c:pt idx="2">
                        <c:v>3</c:v>
                      </c:pt>
                    </c:numCache>
                  </c:numRef>
                </c:val>
                <c:smooth val="0"/>
                <c:extLst>
                  <c:ext xmlns:c16="http://schemas.microsoft.com/office/drawing/2014/chart" uri="{C3380CC4-5D6E-409C-BE32-E72D297353CC}">
                    <c16:uniqueId val="{00000000-2730-4582-B114-4B181F0C2F2C}"/>
                  </c:ext>
                </c:extLst>
              </c15:ser>
            </c15:filteredLineSeries>
          </c:ext>
        </c:extLst>
      </c:lineChart>
      <c:catAx>
        <c:axId val="12083147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9103"/>
        <c:crosses val="autoZero"/>
        <c:auto val="1"/>
        <c:lblAlgn val="ctr"/>
        <c:lblOffset val="100"/>
        <c:noMultiLvlLbl val="0"/>
      </c:catAx>
      <c:valAx>
        <c:axId val="12083191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478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TENURE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Sheet3!$L$58</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Sheet3!$L$59:$L$69</c:f>
              <c:numCache>
                <c:formatCode>General</c:formatCode>
                <c:ptCount val="11"/>
                <c:pt idx="0">
                  <c:v>32</c:v>
                </c:pt>
                <c:pt idx="1">
                  <c:v>73</c:v>
                </c:pt>
                <c:pt idx="2">
                  <c:v>83</c:v>
                </c:pt>
                <c:pt idx="3">
                  <c:v>81</c:v>
                </c:pt>
                <c:pt idx="4">
                  <c:v>69</c:v>
                </c:pt>
                <c:pt idx="5">
                  <c:v>80</c:v>
                </c:pt>
                <c:pt idx="6">
                  <c:v>73</c:v>
                </c:pt>
                <c:pt idx="7">
                  <c:v>78</c:v>
                </c:pt>
                <c:pt idx="8">
                  <c:v>88</c:v>
                </c:pt>
                <c:pt idx="9">
                  <c:v>87</c:v>
                </c:pt>
                <c:pt idx="10">
                  <c:v>43</c:v>
                </c:pt>
              </c:numCache>
            </c:numRef>
          </c:val>
          <c:smooth val="0"/>
          <c:extLst>
            <c:ext xmlns:c16="http://schemas.microsoft.com/office/drawing/2014/chart" uri="{C3380CC4-5D6E-409C-BE32-E72D297353CC}">
              <c16:uniqueId val="{00000001-32C2-4546-B3B0-9EBE989FFC82}"/>
            </c:ext>
          </c:extLst>
        </c:ser>
        <c:dLbls>
          <c:showLegendKey val="0"/>
          <c:showVal val="0"/>
          <c:showCatName val="0"/>
          <c:showSerName val="0"/>
          <c:showPercent val="0"/>
          <c:showBubbleSize val="0"/>
        </c:dLbls>
        <c:marker val="1"/>
        <c:smooth val="0"/>
        <c:axId val="1271716032"/>
        <c:axId val="1271708352"/>
        <c:extLst>
          <c:ext xmlns:c15="http://schemas.microsoft.com/office/drawing/2012/chart" uri="{02D57815-91ED-43cb-92C2-25804820EDAC}">
            <c15:filteredLineSeries>
              <c15:ser>
                <c:idx val="0"/>
                <c:order val="0"/>
                <c:tx>
                  <c:strRef>
                    <c:extLst>
                      <c:ext uri="{02D57815-91ED-43cb-92C2-25804820EDAC}">
                        <c15:formulaRef>
                          <c15:sqref>Sheet3!$K$58</c15:sqref>
                        </c15:formulaRef>
                      </c:ext>
                    </c:extLst>
                    <c:strCache>
                      <c:ptCount val="1"/>
                      <c:pt idx="0">
                        <c:v>TENURE</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Sheet3!$K$59:$K$69</c15:sqref>
                        </c15:formulaRef>
                      </c:ext>
                    </c:extLst>
                    <c:numCache>
                      <c:formatCode>0</c:formatCode>
                      <c:ptCount val="11"/>
                      <c:pt idx="0">
                        <c:v>0</c:v>
                      </c:pt>
                      <c:pt idx="1">
                        <c:v>1</c:v>
                      </c:pt>
                      <c:pt idx="2">
                        <c:v>2</c:v>
                      </c:pt>
                      <c:pt idx="3">
                        <c:v>3</c:v>
                      </c:pt>
                      <c:pt idx="4">
                        <c:v>4</c:v>
                      </c:pt>
                      <c:pt idx="5">
                        <c:v>5</c:v>
                      </c:pt>
                      <c:pt idx="6">
                        <c:v>6</c:v>
                      </c:pt>
                      <c:pt idx="7">
                        <c:v>7</c:v>
                      </c:pt>
                      <c:pt idx="8" formatCode="General">
                        <c:v>8</c:v>
                      </c:pt>
                      <c:pt idx="9">
                        <c:v>9</c:v>
                      </c:pt>
                      <c:pt idx="10">
                        <c:v>10</c:v>
                      </c:pt>
                    </c:numCache>
                  </c:numRef>
                </c:val>
                <c:smooth val="0"/>
                <c:extLst>
                  <c:ext xmlns:c16="http://schemas.microsoft.com/office/drawing/2014/chart" uri="{C3380CC4-5D6E-409C-BE32-E72D297353CC}">
                    <c16:uniqueId val="{00000000-32C2-4546-B3B0-9EBE989FFC82}"/>
                  </c:ext>
                </c:extLst>
              </c15:ser>
            </c15:filteredLineSeries>
          </c:ext>
        </c:extLst>
      </c:lineChart>
      <c:catAx>
        <c:axId val="12717160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08352"/>
        <c:crosses val="autoZero"/>
        <c:auto val="1"/>
        <c:lblAlgn val="ctr"/>
        <c:lblOffset val="100"/>
        <c:noMultiLvlLbl val="0"/>
      </c:catAx>
      <c:valAx>
        <c:axId val="127170835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160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Sheet3!$E$22</c:f>
              <c:strCache>
                <c:ptCount val="1"/>
                <c:pt idx="0">
                  <c:v>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Sheet3!$D$23:$D$26</c:f>
              <c:numCache>
                <c:formatCode>General</c:formatCode>
                <c:ptCount val="4"/>
                <c:pt idx="0">
                  <c:v>1</c:v>
                </c:pt>
                <c:pt idx="1">
                  <c:v>2</c:v>
                </c:pt>
                <c:pt idx="2">
                  <c:v>3</c:v>
                </c:pt>
                <c:pt idx="3">
                  <c:v>4</c:v>
                </c:pt>
              </c:numCache>
            </c:numRef>
          </c:cat>
          <c:val>
            <c:numRef>
              <c:f>Sheet3!$E$23:$E$26</c:f>
              <c:numCache>
                <c:formatCode>General</c:formatCode>
                <c:ptCount val="4"/>
                <c:pt idx="0">
                  <c:v>142</c:v>
                </c:pt>
                <c:pt idx="1">
                  <c:v>32</c:v>
                </c:pt>
                <c:pt idx="2">
                  <c:v>28</c:v>
                </c:pt>
                <c:pt idx="3">
                  <c:v>2</c:v>
                </c:pt>
              </c:numCache>
            </c:numRef>
          </c:val>
          <c:extLst>
            <c:ext xmlns:c16="http://schemas.microsoft.com/office/drawing/2014/chart" uri="{C3380CC4-5D6E-409C-BE32-E72D297353CC}">
              <c16:uniqueId val="{00000000-5CBA-45F7-BC65-2079DF6F0731}"/>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Sheet3!$F$22</c:f>
              <c:strCache>
                <c:ptCount val="1"/>
                <c:pt idx="0">
                  <c:v>Churn Rate</c:v>
                </c:pt>
              </c:strCache>
            </c:strRef>
          </c:tx>
          <c:spPr>
            <a:ln w="1270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numRef>
              <c:f>Sheet3!$D$23:$D$26</c:f>
              <c:numCache>
                <c:formatCode>General</c:formatCode>
                <c:ptCount val="4"/>
                <c:pt idx="0">
                  <c:v>1</c:v>
                </c:pt>
                <c:pt idx="1">
                  <c:v>2</c:v>
                </c:pt>
                <c:pt idx="2">
                  <c:v>3</c:v>
                </c:pt>
                <c:pt idx="3">
                  <c:v>4</c:v>
                </c:pt>
              </c:numCache>
            </c:numRef>
          </c:cat>
          <c:val>
            <c:numRef>
              <c:f>Sheet3!$F$23:$F$26</c:f>
              <c:numCache>
                <c:formatCode>0%</c:formatCode>
                <c:ptCount val="4"/>
                <c:pt idx="0">
                  <c:v>0.28000000000000003</c:v>
                </c:pt>
                <c:pt idx="1">
                  <c:v>7.0000000000000007E-2</c:v>
                </c:pt>
                <c:pt idx="2">
                  <c:v>0.85</c:v>
                </c:pt>
                <c:pt idx="3">
                  <c:v>1</c:v>
                </c:pt>
              </c:numCache>
            </c:numRef>
          </c:val>
          <c:smooth val="0"/>
          <c:extLst>
            <c:ext xmlns:c16="http://schemas.microsoft.com/office/drawing/2014/chart" uri="{C3380CC4-5D6E-409C-BE32-E72D297353CC}">
              <c16:uniqueId val="{00000001-5CBA-45F7-BC65-2079DF6F0731}"/>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set_FA.xlsx]Sheet3!PivotTable57</c:name>
    <c:fmtId val="4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200" b="0" i="0" u="none" strike="noStrike" kern="1200" cap="none" baseline="0">
                <a:solidFill>
                  <a:sysClr val="window" lastClr="FFFFFF">
                    <a:lumMod val="85000"/>
                  </a:sysClr>
                </a:solidFill>
                <a:latin typeface="Aptos Black" panose="020B0004020202020204" pitchFamily="34" charset="0"/>
              </a:rPr>
              <a:t>FREQUENCY: </a:t>
            </a:r>
            <a:r>
              <a:rPr lang="en-US" sz="1200" b="0" i="0" u="none" strike="noStrike" kern="1200" cap="none" baseline="0">
                <a:solidFill>
                  <a:sysClr val="window" lastClr="FFFFFF">
                    <a:lumMod val="85000"/>
                  </a:sysClr>
                </a:solidFill>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7025898871075"/>
          <c:y val="0.20692488528861949"/>
          <c:w val="0.82284299402333749"/>
          <c:h val="0.60175635869257349"/>
        </c:manualLayout>
      </c:layout>
      <c:lineChart>
        <c:grouping val="standard"/>
        <c:varyColors val="0"/>
        <c:ser>
          <c:idx val="0"/>
          <c:order val="0"/>
          <c:tx>
            <c:strRef>
              <c:f>Sheet3!$K$3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Sheet3!$J$4:$J$8</c:f>
              <c:strCache>
                <c:ptCount val="4"/>
                <c:pt idx="0">
                  <c:v>1</c:v>
                </c:pt>
                <c:pt idx="1">
                  <c:v>2</c:v>
                </c:pt>
                <c:pt idx="2">
                  <c:v>3</c:v>
                </c:pt>
                <c:pt idx="3">
                  <c:v>4</c:v>
                </c:pt>
              </c:strCache>
            </c:strRef>
          </c:cat>
          <c:val>
            <c:numRef>
              <c:f>Sheet3!$K$4:$K$8</c:f>
              <c:numCache>
                <c:formatCode>General</c:formatCode>
                <c:ptCount val="4"/>
                <c:pt idx="0">
                  <c:v>142</c:v>
                </c:pt>
                <c:pt idx="1">
                  <c:v>32</c:v>
                </c:pt>
                <c:pt idx="2">
                  <c:v>28</c:v>
                </c:pt>
                <c:pt idx="3">
                  <c:v>2</c:v>
                </c:pt>
              </c:numCache>
            </c:numRef>
          </c:val>
          <c:smooth val="0"/>
          <c:extLst>
            <c:ext xmlns:c16="http://schemas.microsoft.com/office/drawing/2014/chart" uri="{C3380CC4-5D6E-409C-BE32-E72D297353CC}">
              <c16:uniqueId val="{00000001-7E5B-45BB-BA56-FC697472A687}"/>
            </c:ext>
          </c:extLst>
        </c:ser>
        <c:dLbls>
          <c:showLegendKey val="0"/>
          <c:showVal val="0"/>
          <c:showCatName val="0"/>
          <c:showSerName val="0"/>
          <c:showPercent val="0"/>
          <c:showBubbleSize val="0"/>
        </c:dLbls>
        <c:marker val="1"/>
        <c:smooth val="0"/>
        <c:axId val="20400303"/>
        <c:axId val="20400783"/>
      </c:lineChart>
      <c:catAx>
        <c:axId val="20400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
                </a:r>
                <a:r>
                  <a:rPr lang="en-US" baseline="0"/>
                  <a:t> OF PRODUCTS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783"/>
        <c:crosses val="autoZero"/>
        <c:auto val="1"/>
        <c:lblAlgn val="ctr"/>
        <c:lblOffset val="100"/>
        <c:noMultiLvlLbl val="0"/>
      </c:catAx>
      <c:valAx>
        <c:axId val="2040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baseline="0"/>
                  <a:t>EX-CUSTOMERS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30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Sheet3!$E$33</c:f>
              <c:strCache>
                <c:ptCount val="1"/>
                <c:pt idx="0">
                  <c:v>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Sheet3!$D$34:$D$37</c:f>
              <c:strCache>
                <c:ptCount val="4"/>
                <c:pt idx="0">
                  <c:v>Age 18-34</c:v>
                </c:pt>
                <c:pt idx="1">
                  <c:v>Age 35-50</c:v>
                </c:pt>
                <c:pt idx="2">
                  <c:v>Age 51-64</c:v>
                </c:pt>
                <c:pt idx="3">
                  <c:v>Age 65+</c:v>
                </c:pt>
              </c:strCache>
            </c:strRef>
          </c:cat>
          <c:val>
            <c:numRef>
              <c:f>Sheet3!$E$34:$E$37</c:f>
              <c:numCache>
                <c:formatCode>General</c:formatCode>
                <c:ptCount val="4"/>
                <c:pt idx="0">
                  <c:v>26</c:v>
                </c:pt>
                <c:pt idx="1">
                  <c:v>124</c:v>
                </c:pt>
                <c:pt idx="2">
                  <c:v>49</c:v>
                </c:pt>
                <c:pt idx="3">
                  <c:v>5</c:v>
                </c:pt>
              </c:numCache>
            </c:numRef>
          </c:val>
          <c:extLst>
            <c:ext xmlns:c16="http://schemas.microsoft.com/office/drawing/2014/chart" uri="{C3380CC4-5D6E-409C-BE32-E72D297353CC}">
              <c16:uniqueId val="{00000000-981B-4F10-8C59-09801641672D}"/>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Sheet3!$F$33</c:f>
              <c:strCache>
                <c:ptCount val="1"/>
                <c:pt idx="0">
                  <c:v>Churn Rate</c:v>
                </c:pt>
              </c:strCache>
            </c:strRef>
          </c:tx>
          <c:spPr>
            <a:ln w="1270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chemeClr val="accent2">
                    <a:satMod val="175000"/>
                    <a:alpha val="40000"/>
                  </a:schemeClr>
                </a:glow>
              </a:effectLst>
            </c:spPr>
          </c:marker>
          <c:cat>
            <c:strRef>
              <c:f>Sheet3!$D$34:$D$37</c:f>
              <c:strCache>
                <c:ptCount val="4"/>
                <c:pt idx="0">
                  <c:v>Age 18-34</c:v>
                </c:pt>
                <c:pt idx="1">
                  <c:v>Age 35-50</c:v>
                </c:pt>
                <c:pt idx="2">
                  <c:v>Age 51-64</c:v>
                </c:pt>
                <c:pt idx="3">
                  <c:v>Age 65+</c:v>
                </c:pt>
              </c:strCache>
            </c:strRef>
          </c:cat>
          <c:val>
            <c:numRef>
              <c:f>Sheet3!$F$34:$F$37</c:f>
              <c:numCache>
                <c:formatCode>0%</c:formatCode>
                <c:ptCount val="4"/>
                <c:pt idx="0">
                  <c:v>7.6246334310850442E-2</c:v>
                </c:pt>
                <c:pt idx="1">
                  <c:v>0.23574144486692014</c:v>
                </c:pt>
                <c:pt idx="2">
                  <c:v>0.50515463917525771</c:v>
                </c:pt>
                <c:pt idx="3">
                  <c:v>0.18518518518518517</c:v>
                </c:pt>
              </c:numCache>
            </c:numRef>
          </c:val>
          <c:smooth val="0"/>
          <c:extLst>
            <c:ext xmlns:c16="http://schemas.microsoft.com/office/drawing/2014/chart" uri="{C3380CC4-5D6E-409C-BE32-E72D297353CC}">
              <c16:uniqueId val="{00000001-981B-4F10-8C59-09801641672D}"/>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ACTIVITY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Sheet3!$E$43</c:f>
              <c:strCache>
                <c:ptCount val="1"/>
                <c:pt idx="0">
                  <c:v>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Sheet3!$D$44:$D$45</c:f>
              <c:strCache>
                <c:ptCount val="2"/>
                <c:pt idx="0">
                  <c:v>Inactive</c:v>
                </c:pt>
                <c:pt idx="1">
                  <c:v>Active</c:v>
                </c:pt>
              </c:strCache>
            </c:strRef>
          </c:cat>
          <c:val>
            <c:numRef>
              <c:f>Sheet3!$E$44:$E$45</c:f>
              <c:numCache>
                <c:formatCode>General</c:formatCode>
                <c:ptCount val="2"/>
                <c:pt idx="0">
                  <c:v>143</c:v>
                </c:pt>
                <c:pt idx="1">
                  <c:v>61</c:v>
                </c:pt>
              </c:numCache>
            </c:numRef>
          </c:val>
          <c:extLst>
            <c:ext xmlns:c16="http://schemas.microsoft.com/office/drawing/2014/chart" uri="{C3380CC4-5D6E-409C-BE32-E72D297353CC}">
              <c16:uniqueId val="{00000000-F809-4871-85BF-466A875941E4}"/>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Sheet3!$F$43</c:f>
              <c:strCache>
                <c:ptCount val="1"/>
                <c:pt idx="0">
                  <c:v>Churn Rate</c:v>
                </c:pt>
              </c:strCache>
            </c:strRef>
          </c:tx>
          <c:spPr>
            <a:ln w="3175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chemeClr val="accent2">
                    <a:satMod val="175000"/>
                    <a:alpha val="40000"/>
                  </a:schemeClr>
                </a:glow>
              </a:effectLst>
            </c:spPr>
          </c:marker>
          <c:cat>
            <c:strRef>
              <c:f>Sheet3!$D$44:$D$45</c:f>
              <c:strCache>
                <c:ptCount val="2"/>
                <c:pt idx="0">
                  <c:v>Inactive</c:v>
                </c:pt>
                <c:pt idx="1">
                  <c:v>Active</c:v>
                </c:pt>
              </c:strCache>
            </c:strRef>
          </c:cat>
          <c:val>
            <c:numRef>
              <c:f>Sheet3!$F$44:$F$45</c:f>
              <c:numCache>
                <c:formatCode>0%</c:formatCode>
                <c:ptCount val="2"/>
                <c:pt idx="0">
                  <c:v>0.29303278688524592</c:v>
                </c:pt>
                <c:pt idx="1">
                  <c:v>0.12127236580516898</c:v>
                </c:pt>
              </c:numCache>
            </c:numRef>
          </c:val>
          <c:smooth val="0"/>
          <c:extLst>
            <c:ext xmlns:c16="http://schemas.microsoft.com/office/drawing/2014/chart" uri="{C3380CC4-5D6E-409C-BE32-E72D297353CC}">
              <c16:uniqueId val="{00000001-F809-4871-85BF-466A875941E4}"/>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Sheet3!$J$22</c:f>
              <c:strCache>
                <c:ptCount val="1"/>
                <c:pt idx="0">
                  <c:v>Count</c:v>
                </c:pt>
              </c:strCache>
            </c:strRef>
          </c:tx>
          <c:spPr>
            <a:solidFill>
              <a:srgbClr val="4472C4">
                <a:lumMod val="75000"/>
              </a:srgbClr>
            </a:solidFill>
            <a:ln>
              <a:noFill/>
            </a:ln>
            <a:effectLst/>
          </c:spPr>
          <c:invertIfNegative val="0"/>
          <c:val>
            <c:numRef>
              <c:f>Sheet3!$J$23:$J$25</c:f>
              <c:numCache>
                <c:formatCode>General</c:formatCode>
                <c:ptCount val="3"/>
                <c:pt idx="0">
                  <c:v>368</c:v>
                </c:pt>
                <c:pt idx="1">
                  <c:v>414</c:v>
                </c:pt>
                <c:pt idx="2">
                  <c:v>5</c:v>
                </c:pt>
              </c:numCache>
            </c:numRef>
          </c:val>
          <c:extLst>
            <c:ext xmlns:c16="http://schemas.microsoft.com/office/drawing/2014/chart" uri="{C3380CC4-5D6E-409C-BE32-E72D297353CC}">
              <c16:uniqueId val="{00000000-3304-46B6-8989-49CF972EACC6}"/>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Sheet3!$K$22</c:f>
              <c:strCache>
                <c:ptCount val="1"/>
                <c:pt idx="0">
                  <c:v>Retention Rate</c:v>
                </c:pt>
              </c:strCache>
            </c:strRef>
          </c:tx>
          <c:spPr>
            <a:ln w="31750" cap="rnd">
              <a:solidFill>
                <a:schemeClr val="accent2"/>
              </a:solidFill>
              <a:round/>
            </a:ln>
            <a:effectLst>
              <a:glow rad="63500">
                <a:srgbClr val="ED7D31">
                  <a:satMod val="175000"/>
                  <a:alpha val="40000"/>
                </a:srgb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rgbClr val="ED7D31">
                    <a:satMod val="175000"/>
                    <a:alpha val="40000"/>
                  </a:srgbClr>
                </a:glow>
              </a:effectLst>
            </c:spPr>
          </c:marker>
          <c:val>
            <c:numRef>
              <c:f>Sheet3!$K$23:$K$25</c:f>
              <c:numCache>
                <c:formatCode>0%</c:formatCode>
                <c:ptCount val="3"/>
                <c:pt idx="0">
                  <c:v>0.72</c:v>
                </c:pt>
                <c:pt idx="1">
                  <c:v>0.93</c:v>
                </c:pt>
                <c:pt idx="2">
                  <c:v>0.15</c:v>
                </c:pt>
              </c:numCache>
            </c:numRef>
          </c:val>
          <c:smooth val="0"/>
          <c:extLst>
            <c:ext xmlns:c16="http://schemas.microsoft.com/office/drawing/2014/chart" uri="{C3380CC4-5D6E-409C-BE32-E72D297353CC}">
              <c16:uniqueId val="{00000001-3304-46B6-8989-49CF972EACC6}"/>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CURRENT</a:t>
                </a:r>
                <a:r>
                  <a:rPr lang="en-US" baseline="0"/>
                  <a:t> </a:t>
                </a:r>
                <a:r>
                  <a:rPr lang="en-US"/>
                  <a:t>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RETENTION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AGE</a:t>
            </a:r>
          </a:p>
        </c:rich>
      </c:tx>
      <c:layout>
        <c:manualLayout>
          <c:xMode val="edge"/>
          <c:yMode val="edge"/>
          <c:x val="0.31865241281452489"/>
          <c:y val="1.66865315852205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Sheet3!$Y$42</c:f>
              <c:strCache>
                <c:ptCount val="1"/>
                <c:pt idx="0">
                  <c:v>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Sheet3!$X$43:$X$46</c:f>
              <c:strCache>
                <c:ptCount val="4"/>
                <c:pt idx="0">
                  <c:v>Age 18-34</c:v>
                </c:pt>
                <c:pt idx="1">
                  <c:v>Age 35-50</c:v>
                </c:pt>
                <c:pt idx="2">
                  <c:v>Age 51-64</c:v>
                </c:pt>
                <c:pt idx="3">
                  <c:v>Age 65+</c:v>
                </c:pt>
              </c:strCache>
            </c:strRef>
          </c:cat>
          <c:val>
            <c:numRef>
              <c:f>Sheet3!$Y$43:$Y$46</c:f>
              <c:numCache>
                <c:formatCode>General</c:formatCode>
                <c:ptCount val="4"/>
                <c:pt idx="0">
                  <c:v>315</c:v>
                </c:pt>
                <c:pt idx="1">
                  <c:v>402</c:v>
                </c:pt>
                <c:pt idx="2">
                  <c:v>48</c:v>
                </c:pt>
                <c:pt idx="3">
                  <c:v>22</c:v>
                </c:pt>
              </c:numCache>
            </c:numRef>
          </c:val>
          <c:extLst>
            <c:ext xmlns:c16="http://schemas.microsoft.com/office/drawing/2014/chart" uri="{C3380CC4-5D6E-409C-BE32-E72D297353CC}">
              <c16:uniqueId val="{00000000-4784-4700-899B-8CB286D3D5E8}"/>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Sheet3!$Z$42</c:f>
              <c:strCache>
                <c:ptCount val="1"/>
                <c:pt idx="0">
                  <c:v>Retention Rate</c:v>
                </c:pt>
              </c:strCache>
            </c:strRef>
          </c:tx>
          <c:spPr>
            <a:ln w="31750" cap="rnd">
              <a:solidFill>
                <a:schemeClr val="accent2"/>
              </a:solidFill>
              <a:round/>
            </a:ln>
            <a:effectLst/>
          </c:spPr>
          <c:marker>
            <c:symbol val="none"/>
          </c:marker>
          <c:cat>
            <c:strRef>
              <c:f>Sheet3!$X$43:$X$46</c:f>
              <c:strCache>
                <c:ptCount val="4"/>
                <c:pt idx="0">
                  <c:v>Age 18-34</c:v>
                </c:pt>
                <c:pt idx="1">
                  <c:v>Age 35-50</c:v>
                </c:pt>
                <c:pt idx="2">
                  <c:v>Age 51-64</c:v>
                </c:pt>
                <c:pt idx="3">
                  <c:v>Age 65+</c:v>
                </c:pt>
              </c:strCache>
            </c:strRef>
          </c:cat>
          <c:val>
            <c:numRef>
              <c:f>Sheet3!$Z$43:$Z$46</c:f>
              <c:numCache>
                <c:formatCode>0%</c:formatCode>
                <c:ptCount val="4"/>
                <c:pt idx="0">
                  <c:v>0.92375366568914952</c:v>
                </c:pt>
                <c:pt idx="1">
                  <c:v>0.76425855513307983</c:v>
                </c:pt>
                <c:pt idx="2">
                  <c:v>0.49484536082474229</c:v>
                </c:pt>
                <c:pt idx="3">
                  <c:v>0.81481481481481477</c:v>
                </c:pt>
              </c:numCache>
            </c:numRef>
          </c:val>
          <c:smooth val="0"/>
          <c:extLst>
            <c:ext xmlns:c16="http://schemas.microsoft.com/office/drawing/2014/chart" uri="{C3380CC4-5D6E-409C-BE32-E72D297353CC}">
              <c16:uniqueId val="{00000001-4784-4700-899B-8CB286D3D5E8}"/>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CURRENT</a:t>
                </a:r>
                <a:r>
                  <a:rPr lang="en-US" baseline="0"/>
                  <a:t> </a:t>
                </a:r>
                <a:r>
                  <a:rPr lang="en-US"/>
                  <a:t>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RETENTION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ACTIVITY</a:t>
            </a:r>
          </a:p>
        </c:rich>
      </c:tx>
      <c:layout>
        <c:manualLayout>
          <c:xMode val="edge"/>
          <c:yMode val="edge"/>
          <c:x val="0.31865241281452489"/>
          <c:y val="1.66865315852205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Sheet3!$Y$48</c:f>
              <c:strCache>
                <c:ptCount val="1"/>
                <c:pt idx="0">
                  <c:v>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Sheet3!$X$49:$X$50</c:f>
              <c:strCache>
                <c:ptCount val="2"/>
                <c:pt idx="0">
                  <c:v>Inactive</c:v>
                </c:pt>
                <c:pt idx="1">
                  <c:v>Active</c:v>
                </c:pt>
              </c:strCache>
            </c:strRef>
          </c:cat>
          <c:val>
            <c:numRef>
              <c:f>Sheet3!$Y$49:$Y$50</c:f>
              <c:numCache>
                <c:formatCode>General</c:formatCode>
                <c:ptCount val="2"/>
                <c:pt idx="0">
                  <c:v>345</c:v>
                </c:pt>
                <c:pt idx="1">
                  <c:v>442</c:v>
                </c:pt>
              </c:numCache>
            </c:numRef>
          </c:val>
          <c:extLst>
            <c:ext xmlns:c16="http://schemas.microsoft.com/office/drawing/2014/chart" uri="{C3380CC4-5D6E-409C-BE32-E72D297353CC}">
              <c16:uniqueId val="{00000000-A71D-470C-8BD1-F9A8AEF9C069}"/>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Sheet3!$Z$48</c:f>
              <c:strCache>
                <c:ptCount val="1"/>
                <c:pt idx="0">
                  <c:v>Retention Rate</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rgbClr val="ED7D31">
                    <a:satMod val="175000"/>
                    <a:alpha val="40000"/>
                  </a:srgbClr>
                </a:glow>
              </a:effectLst>
            </c:spPr>
          </c:marker>
          <c:cat>
            <c:strRef>
              <c:f>Sheet3!$X$49:$X$50</c:f>
              <c:strCache>
                <c:ptCount val="2"/>
                <c:pt idx="0">
                  <c:v>Inactive</c:v>
                </c:pt>
                <c:pt idx="1">
                  <c:v>Active</c:v>
                </c:pt>
              </c:strCache>
            </c:strRef>
          </c:cat>
          <c:val>
            <c:numRef>
              <c:f>Sheet3!$Z$49:$Z$50</c:f>
              <c:numCache>
                <c:formatCode>0%</c:formatCode>
                <c:ptCount val="2"/>
                <c:pt idx="0">
                  <c:v>0.70696721311475408</c:v>
                </c:pt>
                <c:pt idx="1">
                  <c:v>0.87872763419483102</c:v>
                </c:pt>
              </c:numCache>
            </c:numRef>
          </c:val>
          <c:smooth val="0"/>
          <c:extLst>
            <c:ext xmlns:c16="http://schemas.microsoft.com/office/drawing/2014/chart" uri="{C3380CC4-5D6E-409C-BE32-E72D297353CC}">
              <c16:uniqueId val="{00000001-A71D-470C-8BD1-F9A8AEF9C069}"/>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CURRENT</a:t>
                </a:r>
                <a:r>
                  <a:rPr lang="en-US" baseline="0"/>
                  <a:t> </a:t>
                </a:r>
                <a:r>
                  <a:rPr lang="en-US"/>
                  <a:t>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RETENTION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1</c:v>
          </c:tx>
          <c:spPr>
            <a:solidFill>
              <a:schemeClr val="accent1"/>
            </a:solidFill>
            <a:ln>
              <a:noFill/>
            </a:ln>
            <a:effectLst/>
          </c:spPr>
          <c:invertIfNegative val="0"/>
          <c:cat>
            <c:strRef>
              <c:f>Sheet5!$B$3:$D$3</c:f>
              <c:strCache>
                <c:ptCount val="3"/>
                <c:pt idx="0">
                  <c:v>ALL CUSTOMERS</c:v>
                </c:pt>
                <c:pt idx="1">
                  <c:v>CURRENT CUSTOMERS</c:v>
                </c:pt>
                <c:pt idx="2">
                  <c:v>EX-CUSTOMERS</c:v>
                </c:pt>
              </c:strCache>
            </c:strRef>
          </c:cat>
          <c:val>
            <c:numRef>
              <c:f>Sheet5!$B$4:$D$4</c:f>
              <c:numCache>
                <c:formatCode>General</c:formatCode>
                <c:ptCount val="3"/>
                <c:pt idx="0">
                  <c:v>510</c:v>
                </c:pt>
                <c:pt idx="1">
                  <c:v>368</c:v>
                </c:pt>
                <c:pt idx="2">
                  <c:v>142</c:v>
                </c:pt>
              </c:numCache>
            </c:numRef>
          </c:val>
          <c:extLst>
            <c:ext xmlns:c16="http://schemas.microsoft.com/office/drawing/2014/chart" uri="{C3380CC4-5D6E-409C-BE32-E72D297353CC}">
              <c16:uniqueId val="{00000000-7C83-4A00-A13C-257B81A5EA2A}"/>
            </c:ext>
          </c:extLst>
        </c:ser>
        <c:ser>
          <c:idx val="1"/>
          <c:order val="1"/>
          <c:tx>
            <c:strRef>
              <c:f>Sheet5!$A$5</c:f>
              <c:strCache>
                <c:ptCount val="1"/>
                <c:pt idx="0">
                  <c:v>2</c:v>
                </c:pt>
              </c:strCache>
            </c:strRef>
          </c:tx>
          <c:spPr>
            <a:solidFill>
              <a:schemeClr val="accent2"/>
            </a:solidFill>
            <a:ln>
              <a:noFill/>
            </a:ln>
            <a:effectLst/>
          </c:spPr>
          <c:invertIfNegative val="0"/>
          <c:cat>
            <c:strRef>
              <c:f>Sheet5!$B$3:$D$3</c:f>
              <c:strCache>
                <c:ptCount val="3"/>
                <c:pt idx="0">
                  <c:v>ALL CUSTOMERS</c:v>
                </c:pt>
                <c:pt idx="1">
                  <c:v>CURRENT CUSTOMERS</c:v>
                </c:pt>
                <c:pt idx="2">
                  <c:v>EX-CUSTOMERS</c:v>
                </c:pt>
              </c:strCache>
            </c:strRef>
          </c:cat>
          <c:val>
            <c:numRef>
              <c:f>Sheet5!$B$5:$D$5</c:f>
              <c:numCache>
                <c:formatCode>General</c:formatCode>
                <c:ptCount val="3"/>
                <c:pt idx="0">
                  <c:v>446</c:v>
                </c:pt>
                <c:pt idx="1">
                  <c:v>414</c:v>
                </c:pt>
                <c:pt idx="2">
                  <c:v>32</c:v>
                </c:pt>
              </c:numCache>
            </c:numRef>
          </c:val>
          <c:extLst>
            <c:ext xmlns:c16="http://schemas.microsoft.com/office/drawing/2014/chart" uri="{C3380CC4-5D6E-409C-BE32-E72D297353CC}">
              <c16:uniqueId val="{00000001-7C83-4A00-A13C-257B81A5EA2A}"/>
            </c:ext>
          </c:extLst>
        </c:ser>
        <c:ser>
          <c:idx val="2"/>
          <c:order val="2"/>
          <c:tx>
            <c:strRef>
              <c:f>Sheet5!$A$6</c:f>
              <c:strCache>
                <c:ptCount val="1"/>
                <c:pt idx="0">
                  <c:v>3</c:v>
                </c:pt>
              </c:strCache>
            </c:strRef>
          </c:tx>
          <c:spPr>
            <a:solidFill>
              <a:schemeClr val="accent3"/>
            </a:solidFill>
            <a:ln>
              <a:noFill/>
            </a:ln>
            <a:effectLst/>
          </c:spPr>
          <c:invertIfNegative val="0"/>
          <c:cat>
            <c:strRef>
              <c:f>Sheet5!$B$3:$D$3</c:f>
              <c:strCache>
                <c:ptCount val="3"/>
                <c:pt idx="0">
                  <c:v>ALL CUSTOMERS</c:v>
                </c:pt>
                <c:pt idx="1">
                  <c:v>CURRENT CUSTOMERS</c:v>
                </c:pt>
                <c:pt idx="2">
                  <c:v>EX-CUSTOMERS</c:v>
                </c:pt>
              </c:strCache>
            </c:strRef>
          </c:cat>
          <c:val>
            <c:numRef>
              <c:f>Sheet5!$B$6:$D$6</c:f>
              <c:numCache>
                <c:formatCode>General</c:formatCode>
                <c:ptCount val="3"/>
                <c:pt idx="0">
                  <c:v>33</c:v>
                </c:pt>
                <c:pt idx="1">
                  <c:v>5</c:v>
                </c:pt>
                <c:pt idx="2">
                  <c:v>28</c:v>
                </c:pt>
              </c:numCache>
            </c:numRef>
          </c:val>
          <c:extLst>
            <c:ext xmlns:c16="http://schemas.microsoft.com/office/drawing/2014/chart" uri="{C3380CC4-5D6E-409C-BE32-E72D297353CC}">
              <c16:uniqueId val="{00000002-7C83-4A00-A13C-257B81A5EA2A}"/>
            </c:ext>
          </c:extLst>
        </c:ser>
        <c:ser>
          <c:idx val="3"/>
          <c:order val="3"/>
          <c:tx>
            <c:strRef>
              <c:f>Sheet5!$A$7</c:f>
              <c:strCache>
                <c:ptCount val="1"/>
                <c:pt idx="0">
                  <c:v>4</c:v>
                </c:pt>
              </c:strCache>
            </c:strRef>
          </c:tx>
          <c:spPr>
            <a:solidFill>
              <a:schemeClr val="accent4"/>
            </a:solidFill>
            <a:ln>
              <a:noFill/>
            </a:ln>
            <a:effectLst/>
          </c:spPr>
          <c:invertIfNegative val="0"/>
          <c:cat>
            <c:strRef>
              <c:f>Sheet5!$B$3:$D$3</c:f>
              <c:strCache>
                <c:ptCount val="3"/>
                <c:pt idx="0">
                  <c:v>ALL CUSTOMERS</c:v>
                </c:pt>
                <c:pt idx="1">
                  <c:v>CURRENT CUSTOMERS</c:v>
                </c:pt>
                <c:pt idx="2">
                  <c:v>EX-CUSTOMERS</c:v>
                </c:pt>
              </c:strCache>
            </c:strRef>
          </c:cat>
          <c:val>
            <c:numRef>
              <c:f>Sheet5!$B$7:$D$7</c:f>
              <c:numCache>
                <c:formatCode>General</c:formatCode>
                <c:ptCount val="3"/>
                <c:pt idx="0">
                  <c:v>2</c:v>
                </c:pt>
                <c:pt idx="1">
                  <c:v>0</c:v>
                </c:pt>
                <c:pt idx="2">
                  <c:v>2</c:v>
                </c:pt>
              </c:numCache>
            </c:numRef>
          </c:val>
          <c:extLst>
            <c:ext xmlns:c16="http://schemas.microsoft.com/office/drawing/2014/chart" uri="{C3380CC4-5D6E-409C-BE32-E72D297353CC}">
              <c16:uniqueId val="{00000004-7C83-4A00-A13C-257B81A5EA2A}"/>
            </c:ext>
          </c:extLst>
        </c:ser>
        <c:dLbls>
          <c:showLegendKey val="0"/>
          <c:showVal val="0"/>
          <c:showCatName val="0"/>
          <c:showSerName val="0"/>
          <c:showPercent val="0"/>
          <c:showBubbleSize val="0"/>
        </c:dLbls>
        <c:gapWidth val="444"/>
        <c:overlap val="-90"/>
        <c:axId val="1647941376"/>
        <c:axId val="1647917856"/>
      </c:barChart>
      <c:catAx>
        <c:axId val="164794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7917856"/>
        <c:crosses val="autoZero"/>
        <c:auto val="1"/>
        <c:lblAlgn val="ctr"/>
        <c:lblOffset val="100"/>
        <c:noMultiLvlLbl val="0"/>
      </c:catAx>
      <c:valAx>
        <c:axId val="1647917856"/>
        <c:scaling>
          <c:orientation val="minMax"/>
        </c:scaling>
        <c:delete val="1"/>
        <c:axPos val="l"/>
        <c:numFmt formatCode="General" sourceLinked="1"/>
        <c:majorTickMark val="none"/>
        <c:minorTickMark val="none"/>
        <c:tickLblPos val="nextTo"/>
        <c:crossAx val="164794137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EX-CUSTOMERS: PRODUCTS CHURN</a:t>
            </a:r>
          </a:p>
        </c:rich>
      </c:tx>
      <c:overlay val="0"/>
      <c:spPr>
        <a:noFill/>
        <a:ln>
          <a:noFill/>
        </a:ln>
        <a:effectLst/>
      </c:spPr>
    </c:title>
    <c:autoTitleDeleted val="0"/>
    <c:plotArea>
      <c:layout/>
      <c:barChart>
        <c:barDir val="col"/>
        <c:grouping val="clustered"/>
        <c:varyColors val="0"/>
        <c:ser>
          <c:idx val="0"/>
          <c:order val="0"/>
          <c:tx>
            <c:strRef>
              <c:f>Sheet5!$J$3</c:f>
              <c:strCache>
                <c:ptCount val="1"/>
                <c:pt idx="0">
                  <c:v>CHURN RATE</c:v>
                </c:pt>
              </c:strCache>
              <c:extLst xmlns:c15="http://schemas.microsoft.com/office/drawing/2012/chart"/>
            </c:strRef>
          </c:tx>
          <c:invertIfNegative val="0"/>
          <c:dPt>
            <c:idx val="0"/>
            <c:invertIfNegative val="0"/>
            <c:bubble3D val="0"/>
            <c:spPr>
              <a:solidFill>
                <a:schemeClr val="accent1">
                  <a:lumMod val="20000"/>
                  <a:lumOff val="80000"/>
                </a:schemeClr>
              </a:solidFill>
              <a:ln>
                <a:noFill/>
              </a:ln>
              <a:effectLst/>
            </c:spPr>
            <c:extLst xmlns:c15="http://schemas.microsoft.com/office/drawing/2012/chart">
              <c:ext xmlns:c16="http://schemas.microsoft.com/office/drawing/2014/chart" uri="{C3380CC4-5D6E-409C-BE32-E72D297353CC}">
                <c16:uniqueId val="{00000024-5027-4299-8A06-2782B21B251E}"/>
              </c:ext>
            </c:extLst>
          </c:dPt>
          <c:dPt>
            <c:idx val="1"/>
            <c:invertIfNegative val="0"/>
            <c:bubble3D val="0"/>
            <c:spPr>
              <a:solidFill>
                <a:schemeClr val="accent1">
                  <a:lumMod val="60000"/>
                  <a:lumOff val="40000"/>
                </a:schemeClr>
              </a:solidFill>
              <a:effectLst/>
            </c:spPr>
            <c:extLst xmlns:c15="http://schemas.microsoft.com/office/drawing/2012/chart">
              <c:ext xmlns:c16="http://schemas.microsoft.com/office/drawing/2014/chart" uri="{C3380CC4-5D6E-409C-BE32-E72D297353CC}">
                <c16:uniqueId val="{00000026-5027-4299-8A06-2782B21B251E}"/>
              </c:ext>
            </c:extLst>
          </c:dPt>
          <c:dPt>
            <c:idx val="2"/>
            <c:invertIfNegative val="0"/>
            <c:bubble3D val="0"/>
            <c:spPr>
              <a:solidFill>
                <a:schemeClr val="accent1">
                  <a:lumMod val="75000"/>
                </a:schemeClr>
              </a:solidFill>
              <a:ln>
                <a:noFill/>
              </a:ln>
              <a:effectLst/>
            </c:spPr>
            <c:extLst xmlns:c15="http://schemas.microsoft.com/office/drawing/2012/chart">
              <c:ext xmlns:c16="http://schemas.microsoft.com/office/drawing/2014/chart" uri="{C3380CC4-5D6E-409C-BE32-E72D297353CC}">
                <c16:uniqueId val="{00000028-5027-4299-8A06-2782B21B251E}"/>
              </c:ext>
            </c:extLst>
          </c:dPt>
          <c:dPt>
            <c:idx val="3"/>
            <c:invertIfNegative val="0"/>
            <c:bubble3D val="0"/>
            <c:spPr>
              <a:solidFill>
                <a:schemeClr val="accent1">
                  <a:lumMod val="50000"/>
                </a:schemeClr>
              </a:solidFill>
              <a:ln>
                <a:noFill/>
              </a:ln>
              <a:effectLst/>
            </c:spPr>
            <c:extLst xmlns:c15="http://schemas.microsoft.com/office/drawing/2012/chart">
              <c:ext xmlns:c16="http://schemas.microsoft.com/office/drawing/2014/chart" uri="{C3380CC4-5D6E-409C-BE32-E72D297353CC}">
                <c16:uniqueId val="{0000002A-5027-4299-8A06-2782B21B251E}"/>
              </c:ext>
            </c:extLst>
          </c:dPt>
          <c:cat>
            <c:numRef>
              <c:f>Sheet5!$I$4:$I$7</c:f>
              <c:numCache>
                <c:formatCode>General</c:formatCode>
                <c:ptCount val="4"/>
                <c:pt idx="0">
                  <c:v>2</c:v>
                </c:pt>
                <c:pt idx="1">
                  <c:v>1</c:v>
                </c:pt>
                <c:pt idx="2">
                  <c:v>3</c:v>
                </c:pt>
                <c:pt idx="3">
                  <c:v>4</c:v>
                </c:pt>
              </c:numCache>
              <c:extLst xmlns:c15="http://schemas.microsoft.com/office/drawing/2012/chart"/>
            </c:numRef>
          </c:cat>
          <c:val>
            <c:numRef>
              <c:f>Sheet5!$J$4:$J$7</c:f>
              <c:numCache>
                <c:formatCode>0%</c:formatCode>
                <c:ptCount val="4"/>
                <c:pt idx="0">
                  <c:v>7.0000000000000007E-2</c:v>
                </c:pt>
                <c:pt idx="1">
                  <c:v>0.28000000000000003</c:v>
                </c:pt>
                <c:pt idx="2">
                  <c:v>0.84848484848484851</c:v>
                </c:pt>
                <c:pt idx="3">
                  <c:v>1</c:v>
                </c:pt>
              </c:numCache>
              <c:extLst xmlns:c15="http://schemas.microsoft.com/office/drawing/2012/chart"/>
            </c:numRef>
          </c:val>
          <c:extLst xmlns:c15="http://schemas.microsoft.com/office/drawing/2012/chart">
            <c:ext xmlns:c16="http://schemas.microsoft.com/office/drawing/2014/chart" uri="{C3380CC4-5D6E-409C-BE32-E72D297353CC}">
              <c16:uniqueId val="{0000002B-5027-4299-8A06-2782B21B251E}"/>
            </c:ext>
          </c:extLst>
        </c:ser>
        <c:dLbls>
          <c:showLegendKey val="0"/>
          <c:showVal val="0"/>
          <c:showCatName val="0"/>
          <c:showSerName val="0"/>
          <c:showPercent val="0"/>
          <c:showBubbleSize val="0"/>
        </c:dLbls>
        <c:gapWidth val="100"/>
        <c:axId val="217257695"/>
        <c:axId val="217258655"/>
        <c:extLst/>
      </c:barChart>
      <c:catAx>
        <c:axId val="217257695"/>
        <c:scaling>
          <c:orientation val="minMax"/>
        </c:scaling>
        <c:delete val="1"/>
        <c:axPos val="b"/>
        <c:numFmt formatCode="General" sourceLinked="1"/>
        <c:majorTickMark val="out"/>
        <c:minorTickMark val="none"/>
        <c:tickLblPos val="nextTo"/>
        <c:crossAx val="217258655"/>
        <c:crosses val="autoZero"/>
        <c:auto val="1"/>
        <c:lblAlgn val="ctr"/>
        <c:lblOffset val="100"/>
        <c:noMultiLvlLbl val="0"/>
      </c:catAx>
      <c:valAx>
        <c:axId val="217258655"/>
        <c:scaling>
          <c:orientation val="minMax"/>
        </c:scaling>
        <c:delete val="1"/>
        <c:axPos val="l"/>
        <c:numFmt formatCode="0%" sourceLinked="1"/>
        <c:majorTickMark val="out"/>
        <c:minorTickMark val="none"/>
        <c:tickLblPos val="nextTo"/>
        <c:crossAx val="217257695"/>
        <c:crosses val="autoZero"/>
        <c:crossBetween val="between"/>
      </c:valAx>
      <c:dTable>
        <c:showHorzBorder val="1"/>
        <c:showVertBorder val="1"/>
        <c:showOutline val="1"/>
        <c:showKeys val="1"/>
      </c:dTable>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t>EX-CUSTOMERS: AGE CHURN</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Sheet5!$J$29</c:f>
              <c:strCache>
                <c:ptCount val="1"/>
                <c:pt idx="0">
                  <c:v>CHURN RATE</c:v>
                </c:pt>
              </c:strCache>
            </c:strRef>
          </c:tx>
          <c:spPr>
            <a:solidFill>
              <a:schemeClr val="bg2">
                <a:lumMod val="90000"/>
              </a:schemeClr>
            </a:solidFill>
            <a:ln>
              <a:solidFill>
                <a:schemeClr val="bg1"/>
              </a:solidFill>
            </a:ln>
            <a:effectLst/>
          </c:spPr>
          <c:invertIfNegative val="0"/>
          <c:dPt>
            <c:idx val="0"/>
            <c:invertIfNegative val="0"/>
            <c:bubble3D val="0"/>
            <c:spPr>
              <a:solidFill>
                <a:schemeClr val="bg2">
                  <a:lumMod val="90000"/>
                </a:schemeClr>
              </a:solidFill>
              <a:ln>
                <a:solidFill>
                  <a:schemeClr val="bg1"/>
                </a:solidFill>
              </a:ln>
              <a:effectLst/>
            </c:spPr>
            <c:extLst>
              <c:ext xmlns:c16="http://schemas.microsoft.com/office/drawing/2014/chart" uri="{C3380CC4-5D6E-409C-BE32-E72D297353CC}">
                <c16:uniqueId val="{00000005-3D13-4EFD-B876-8D15DDBEE92C}"/>
              </c:ext>
            </c:extLst>
          </c:dPt>
          <c:dPt>
            <c:idx val="1"/>
            <c:invertIfNegative val="0"/>
            <c:bubble3D val="0"/>
            <c:spPr>
              <a:solidFill>
                <a:schemeClr val="bg2">
                  <a:lumMod val="50000"/>
                </a:schemeClr>
              </a:solidFill>
              <a:ln>
                <a:solidFill>
                  <a:schemeClr val="bg1"/>
                </a:solidFill>
              </a:ln>
              <a:effectLst/>
            </c:spPr>
            <c:extLst>
              <c:ext xmlns:c16="http://schemas.microsoft.com/office/drawing/2014/chart" uri="{C3380CC4-5D6E-409C-BE32-E72D297353CC}">
                <c16:uniqueId val="{00000003-3D13-4EFD-B876-8D15DDBEE92C}"/>
              </c:ext>
            </c:extLst>
          </c:dPt>
          <c:dPt>
            <c:idx val="2"/>
            <c:invertIfNegative val="0"/>
            <c:bubble3D val="0"/>
            <c:spPr>
              <a:solidFill>
                <a:schemeClr val="bg2">
                  <a:lumMod val="25000"/>
                </a:schemeClr>
              </a:solidFill>
              <a:ln>
                <a:solidFill>
                  <a:schemeClr val="bg1"/>
                </a:solidFill>
              </a:ln>
              <a:effectLst/>
            </c:spPr>
            <c:extLst>
              <c:ext xmlns:c16="http://schemas.microsoft.com/office/drawing/2014/chart" uri="{C3380CC4-5D6E-409C-BE32-E72D297353CC}">
                <c16:uniqueId val="{00000004-3D13-4EFD-B876-8D15DDBEE92C}"/>
              </c:ext>
            </c:extLst>
          </c:dPt>
          <c:dPt>
            <c:idx val="3"/>
            <c:invertIfNegative val="0"/>
            <c:bubble3D val="0"/>
            <c:spPr>
              <a:solidFill>
                <a:schemeClr val="tx1"/>
              </a:solidFill>
              <a:ln>
                <a:solidFill>
                  <a:schemeClr val="bg1"/>
                </a:solidFill>
              </a:ln>
              <a:effectLst/>
            </c:spPr>
            <c:extLst>
              <c:ext xmlns:c16="http://schemas.microsoft.com/office/drawing/2014/chart" uri="{C3380CC4-5D6E-409C-BE32-E72D297353CC}">
                <c16:uniqueId val="{00000002-3D13-4EFD-B876-8D15DDBEE92C}"/>
              </c:ext>
            </c:extLst>
          </c:dPt>
          <c:cat>
            <c:strRef>
              <c:f>Sheet5!$I$30:$I$33</c:f>
              <c:strCache>
                <c:ptCount val="4"/>
                <c:pt idx="0">
                  <c:v>Age 18-34</c:v>
                </c:pt>
                <c:pt idx="1">
                  <c:v>Age 65+</c:v>
                </c:pt>
                <c:pt idx="2">
                  <c:v>Age 35-50</c:v>
                </c:pt>
                <c:pt idx="3">
                  <c:v>Age 51-64</c:v>
                </c:pt>
              </c:strCache>
            </c:strRef>
          </c:cat>
          <c:val>
            <c:numRef>
              <c:f>Sheet5!$J$30:$J$33</c:f>
              <c:numCache>
                <c:formatCode>0%</c:formatCode>
                <c:ptCount val="4"/>
                <c:pt idx="0">
                  <c:v>7.6246334310850442E-2</c:v>
                </c:pt>
                <c:pt idx="1">
                  <c:v>0.19</c:v>
                </c:pt>
                <c:pt idx="2">
                  <c:v>0.24</c:v>
                </c:pt>
                <c:pt idx="3">
                  <c:v>0.51</c:v>
                </c:pt>
              </c:numCache>
            </c:numRef>
          </c:val>
          <c:extLst>
            <c:ext xmlns:c16="http://schemas.microsoft.com/office/drawing/2014/chart" uri="{C3380CC4-5D6E-409C-BE32-E72D297353CC}">
              <c16:uniqueId val="{00000000-3D13-4EFD-B876-8D15DDBEE92C}"/>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EX-CUSTOMERS:</a:t>
            </a:r>
            <a:r>
              <a:rPr lang="en-US" baseline="0"/>
              <a:t> ACTIVITY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Sheet5!$K$53</c:f>
              <c:strCache>
                <c:ptCount val="1"/>
                <c:pt idx="0">
                  <c:v>CHURN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C5B-4BE2-A0E9-19429E7C261A}"/>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2F0-4ABD-A44F-67729EE392F0}"/>
              </c:ext>
            </c:extLst>
          </c:dPt>
          <c:cat>
            <c:strRef>
              <c:f>Sheet5!$J$54:$J$55</c:f>
              <c:strCache>
                <c:ptCount val="2"/>
                <c:pt idx="0">
                  <c:v>ACTIVE</c:v>
                </c:pt>
                <c:pt idx="1">
                  <c:v>INACTIVE</c:v>
                </c:pt>
              </c:strCache>
            </c:strRef>
          </c:cat>
          <c:val>
            <c:numRef>
              <c:f>Sheet5!$K$54:$K$55</c:f>
              <c:numCache>
                <c:formatCode>0%</c:formatCode>
                <c:ptCount val="2"/>
                <c:pt idx="0">
                  <c:v>0.12</c:v>
                </c:pt>
                <c:pt idx="1">
                  <c:v>0.28999999999999998</c:v>
                </c:pt>
              </c:numCache>
            </c:numRef>
          </c:val>
          <c:extLst>
            <c:ext xmlns:c16="http://schemas.microsoft.com/office/drawing/2014/chart" uri="{C3380CC4-5D6E-409C-BE32-E72D297353CC}">
              <c16:uniqueId val="{00000000-BC5B-4BE2-A0E9-19429E7C261A}"/>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age groups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Sheet5!$A$31</c:f>
              <c:strCache>
                <c:ptCount val="1"/>
                <c:pt idx="0">
                  <c:v>Age 18-34</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Sheet5!$B$31:$D$31</c:f>
              <c:numCache>
                <c:formatCode>General</c:formatCode>
                <c:ptCount val="3"/>
                <c:pt idx="0">
                  <c:v>341</c:v>
                </c:pt>
                <c:pt idx="1">
                  <c:v>315</c:v>
                </c:pt>
                <c:pt idx="2">
                  <c:v>26</c:v>
                </c:pt>
              </c:numCache>
            </c:numRef>
          </c:val>
          <c:extLst>
            <c:ext xmlns:c16="http://schemas.microsoft.com/office/drawing/2014/chart" uri="{C3380CC4-5D6E-409C-BE32-E72D297353CC}">
              <c16:uniqueId val="{00000000-DDDA-429F-A8A8-C46F7C0F9B6A}"/>
            </c:ext>
          </c:extLst>
        </c:ser>
        <c:ser>
          <c:idx val="1"/>
          <c:order val="1"/>
          <c:tx>
            <c:strRef>
              <c:f>Sheet5!$A$32</c:f>
              <c:strCache>
                <c:ptCount val="1"/>
                <c:pt idx="0">
                  <c:v>Age 35-50</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Sheet5!$B$32:$D$32</c:f>
              <c:numCache>
                <c:formatCode>General</c:formatCode>
                <c:ptCount val="3"/>
                <c:pt idx="0">
                  <c:v>526</c:v>
                </c:pt>
                <c:pt idx="1">
                  <c:v>402</c:v>
                </c:pt>
                <c:pt idx="2">
                  <c:v>124</c:v>
                </c:pt>
              </c:numCache>
            </c:numRef>
          </c:val>
          <c:extLst>
            <c:ext xmlns:c16="http://schemas.microsoft.com/office/drawing/2014/chart" uri="{C3380CC4-5D6E-409C-BE32-E72D297353CC}">
              <c16:uniqueId val="{00000001-DDDA-429F-A8A8-C46F7C0F9B6A}"/>
            </c:ext>
          </c:extLst>
        </c:ser>
        <c:ser>
          <c:idx val="2"/>
          <c:order val="2"/>
          <c:tx>
            <c:strRef>
              <c:f>Sheet5!$A$33</c:f>
              <c:strCache>
                <c:ptCount val="1"/>
                <c:pt idx="0">
                  <c:v>Age 51-64</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Sheet5!$B$33:$D$33</c:f>
              <c:numCache>
                <c:formatCode>General</c:formatCode>
                <c:ptCount val="3"/>
                <c:pt idx="0">
                  <c:v>97</c:v>
                </c:pt>
                <c:pt idx="1">
                  <c:v>48</c:v>
                </c:pt>
                <c:pt idx="2">
                  <c:v>49</c:v>
                </c:pt>
              </c:numCache>
            </c:numRef>
          </c:val>
          <c:extLst>
            <c:ext xmlns:c16="http://schemas.microsoft.com/office/drawing/2014/chart" uri="{C3380CC4-5D6E-409C-BE32-E72D297353CC}">
              <c16:uniqueId val="{00000002-DDDA-429F-A8A8-C46F7C0F9B6A}"/>
            </c:ext>
          </c:extLst>
        </c:ser>
        <c:ser>
          <c:idx val="3"/>
          <c:order val="3"/>
          <c:tx>
            <c:strRef>
              <c:f>Sheet5!$A$34</c:f>
              <c:strCache>
                <c:ptCount val="1"/>
                <c:pt idx="0">
                  <c:v>Age 65+</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Sheet5!$B$34:$D$34</c:f>
              <c:numCache>
                <c:formatCode>General</c:formatCode>
                <c:ptCount val="3"/>
                <c:pt idx="0">
                  <c:v>27</c:v>
                </c:pt>
                <c:pt idx="1">
                  <c:v>22</c:v>
                </c:pt>
                <c:pt idx="2">
                  <c:v>5</c:v>
                </c:pt>
              </c:numCache>
            </c:numRef>
          </c:val>
          <c:extLst>
            <c:ext xmlns:c16="http://schemas.microsoft.com/office/drawing/2014/chart" uri="{C3380CC4-5D6E-409C-BE32-E72D297353CC}">
              <c16:uniqueId val="{00000003-DDDA-429F-A8A8-C46F7C0F9B6A}"/>
            </c:ext>
          </c:extLst>
        </c:ser>
        <c:dLbls>
          <c:dLblPos val="outEnd"/>
          <c:showLegendKey val="0"/>
          <c:showVal val="1"/>
          <c:showCatName val="0"/>
          <c:showSerName val="0"/>
          <c:showPercent val="0"/>
          <c:showBubbleSize val="0"/>
        </c:dLbls>
        <c:gapWidth val="444"/>
        <c:overlap val="-90"/>
        <c:axId val="1565942127"/>
        <c:axId val="1565932047"/>
      </c:barChart>
      <c:catAx>
        <c:axId val="156594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5932047"/>
        <c:crosses val="autoZero"/>
        <c:auto val="1"/>
        <c:lblAlgn val="ctr"/>
        <c:lblOffset val="100"/>
        <c:noMultiLvlLbl val="0"/>
      </c:catAx>
      <c:valAx>
        <c:axId val="1565932047"/>
        <c:scaling>
          <c:orientation val="minMax"/>
        </c:scaling>
        <c:delete val="1"/>
        <c:axPos val="l"/>
        <c:numFmt formatCode="General" sourceLinked="1"/>
        <c:majorTickMark val="none"/>
        <c:minorTickMark val="none"/>
        <c:tickLblPos val="nextTo"/>
        <c:crossAx val="15659421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ACTIVITY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Sheet5!$A$57</c:f>
              <c:strCache>
                <c:ptCount val="1"/>
                <c:pt idx="0">
                  <c:v>INACTIVE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Sheet5!$B$56:$D$56</c:f>
              <c:strCache>
                <c:ptCount val="3"/>
                <c:pt idx="0">
                  <c:v>ALL CUSTOMERS</c:v>
                </c:pt>
                <c:pt idx="1">
                  <c:v>CURRENT CUSTOMERS</c:v>
                </c:pt>
                <c:pt idx="2">
                  <c:v>EX-CUSTOMERS</c:v>
                </c:pt>
              </c:strCache>
            </c:strRef>
          </c:cat>
          <c:val>
            <c:numRef>
              <c:f>Sheet5!$B$57:$D$57</c:f>
              <c:numCache>
                <c:formatCode>General</c:formatCode>
                <c:ptCount val="3"/>
                <c:pt idx="0">
                  <c:v>488</c:v>
                </c:pt>
                <c:pt idx="1">
                  <c:v>345</c:v>
                </c:pt>
                <c:pt idx="2">
                  <c:v>143</c:v>
                </c:pt>
              </c:numCache>
            </c:numRef>
          </c:val>
          <c:extLst>
            <c:ext xmlns:c16="http://schemas.microsoft.com/office/drawing/2014/chart" uri="{C3380CC4-5D6E-409C-BE32-E72D297353CC}">
              <c16:uniqueId val="{00000000-0B4C-43B6-AA6E-BBAD930E35A4}"/>
            </c:ext>
          </c:extLst>
        </c:ser>
        <c:ser>
          <c:idx val="1"/>
          <c:order val="1"/>
          <c:tx>
            <c:strRef>
              <c:f>Sheet5!$A$58</c:f>
              <c:strCache>
                <c:ptCount val="1"/>
                <c:pt idx="0">
                  <c:v>ACTIVE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Sheet5!$B$56:$D$56</c:f>
              <c:strCache>
                <c:ptCount val="3"/>
                <c:pt idx="0">
                  <c:v>ALL CUSTOMERS</c:v>
                </c:pt>
                <c:pt idx="1">
                  <c:v>CURRENT CUSTOMERS</c:v>
                </c:pt>
                <c:pt idx="2">
                  <c:v>EX-CUSTOMERS</c:v>
                </c:pt>
              </c:strCache>
            </c:strRef>
          </c:cat>
          <c:val>
            <c:numRef>
              <c:f>Sheet5!$B$58:$D$58</c:f>
              <c:numCache>
                <c:formatCode>General</c:formatCode>
                <c:ptCount val="3"/>
                <c:pt idx="0">
                  <c:v>503</c:v>
                </c:pt>
                <c:pt idx="1">
                  <c:v>442</c:v>
                </c:pt>
                <c:pt idx="2">
                  <c:v>61</c:v>
                </c:pt>
              </c:numCache>
            </c:numRef>
          </c:val>
          <c:extLst>
            <c:ext xmlns:c16="http://schemas.microsoft.com/office/drawing/2014/chart" uri="{C3380CC4-5D6E-409C-BE32-E72D297353CC}">
              <c16:uniqueId val="{00000001-0B4C-43B6-AA6E-BBAD930E35A4}"/>
            </c:ext>
          </c:extLst>
        </c:ser>
        <c:dLbls>
          <c:dLblPos val="outEnd"/>
          <c:showLegendKey val="0"/>
          <c:showVal val="1"/>
          <c:showCatName val="0"/>
          <c:showSerName val="0"/>
          <c:showPercent val="0"/>
          <c:showBubbleSize val="0"/>
        </c:dLbls>
        <c:gapWidth val="444"/>
        <c:overlap val="-90"/>
        <c:axId val="1766921200"/>
        <c:axId val="1766911120"/>
      </c:barChart>
      <c:catAx>
        <c:axId val="1766921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6911120"/>
        <c:crosses val="autoZero"/>
        <c:auto val="1"/>
        <c:lblAlgn val="ctr"/>
        <c:lblOffset val="100"/>
        <c:noMultiLvlLbl val="0"/>
      </c:catAx>
      <c:valAx>
        <c:axId val="1766911120"/>
        <c:scaling>
          <c:orientation val="minMax"/>
        </c:scaling>
        <c:delete val="1"/>
        <c:axPos val="l"/>
        <c:numFmt formatCode="General" sourceLinked="1"/>
        <c:majorTickMark val="none"/>
        <c:minorTickMark val="none"/>
        <c:tickLblPos val="nextTo"/>
        <c:crossAx val="1766921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CURRRENT CUSTOMERS: PRODUCTS RETENTION</a:t>
            </a:r>
          </a:p>
        </c:rich>
      </c:tx>
      <c:overlay val="0"/>
      <c:spPr>
        <a:noFill/>
        <a:ln>
          <a:noFill/>
        </a:ln>
        <a:effectLst/>
      </c:spPr>
    </c:title>
    <c:autoTitleDeleted val="0"/>
    <c:plotArea>
      <c:layout/>
      <c:barChart>
        <c:barDir val="col"/>
        <c:grouping val="clustered"/>
        <c:varyColors val="0"/>
        <c:ser>
          <c:idx val="0"/>
          <c:order val="1"/>
          <c:tx>
            <c:strRef>
              <c:f>Sheet5!$S$2</c:f>
              <c:strCache>
                <c:ptCount val="1"/>
                <c:pt idx="0">
                  <c:v>RETENTION RATE</c:v>
                </c:pt>
              </c:strCache>
            </c:strRef>
          </c:tx>
          <c:invertIfNegative val="0"/>
          <c:dPt>
            <c:idx val="0"/>
            <c:invertIfNegative val="0"/>
            <c:bubble3D val="0"/>
            <c:spPr>
              <a:solidFill>
                <a:schemeClr val="accent1">
                  <a:lumMod val="75000"/>
                </a:schemeClr>
              </a:solidFill>
            </c:spPr>
            <c:extLst>
              <c:ext xmlns:c16="http://schemas.microsoft.com/office/drawing/2014/chart" uri="{C3380CC4-5D6E-409C-BE32-E72D297353CC}">
                <c16:uniqueId val="{00000001-A605-4A92-B5A6-6FC28F924640}"/>
              </c:ext>
            </c:extLst>
          </c:dPt>
          <c:dPt>
            <c:idx val="1"/>
            <c:invertIfNegative val="0"/>
            <c:bubble3D val="0"/>
            <c:spPr>
              <a:solidFill>
                <a:schemeClr val="accent1">
                  <a:lumMod val="60000"/>
                  <a:lumOff val="40000"/>
                </a:schemeClr>
              </a:solidFill>
            </c:spPr>
            <c:extLst>
              <c:ext xmlns:c16="http://schemas.microsoft.com/office/drawing/2014/chart" uri="{C3380CC4-5D6E-409C-BE32-E72D297353CC}">
                <c16:uniqueId val="{00000003-A605-4A92-B5A6-6FC28F924640}"/>
              </c:ext>
            </c:extLst>
          </c:dPt>
          <c:dPt>
            <c:idx val="2"/>
            <c:invertIfNegative val="0"/>
            <c:bubble3D val="0"/>
            <c:spPr>
              <a:solidFill>
                <a:schemeClr val="accent1">
                  <a:lumMod val="20000"/>
                  <a:lumOff val="80000"/>
                </a:schemeClr>
              </a:solidFill>
            </c:spPr>
            <c:extLst>
              <c:ext xmlns:c16="http://schemas.microsoft.com/office/drawing/2014/chart" uri="{C3380CC4-5D6E-409C-BE32-E72D297353CC}">
                <c16:uniqueId val="{00000005-A605-4A92-B5A6-6FC28F924640}"/>
              </c:ext>
            </c:extLst>
          </c:dPt>
          <c:cat>
            <c:numRef>
              <c:f>Sheet5!$R$3:$R$5</c:f>
              <c:numCache>
                <c:formatCode>0</c:formatCode>
                <c:ptCount val="3"/>
                <c:pt idx="0">
                  <c:v>3</c:v>
                </c:pt>
                <c:pt idx="1">
                  <c:v>1</c:v>
                </c:pt>
                <c:pt idx="2">
                  <c:v>2</c:v>
                </c:pt>
              </c:numCache>
            </c:numRef>
          </c:cat>
          <c:val>
            <c:numRef>
              <c:f>Sheet5!$S$3:$S$5</c:f>
              <c:numCache>
                <c:formatCode>0%</c:formatCode>
                <c:ptCount val="3"/>
                <c:pt idx="0">
                  <c:v>0.15</c:v>
                </c:pt>
                <c:pt idx="1">
                  <c:v>0.72</c:v>
                </c:pt>
                <c:pt idx="2">
                  <c:v>0.93</c:v>
                </c:pt>
              </c:numCache>
            </c:numRef>
          </c:val>
          <c:extLst>
            <c:ext xmlns:c16="http://schemas.microsoft.com/office/drawing/2014/chart" uri="{C3380CC4-5D6E-409C-BE32-E72D297353CC}">
              <c16:uniqueId val="{00000008-187F-4E97-8D65-F67F0A75D04D}"/>
            </c:ext>
          </c:extLst>
        </c:ser>
        <c:dLbls>
          <c:showLegendKey val="0"/>
          <c:showVal val="0"/>
          <c:showCatName val="0"/>
          <c:showSerName val="0"/>
          <c:showPercent val="0"/>
          <c:showBubbleSize val="0"/>
        </c:dLbls>
        <c:gapWidth val="100"/>
        <c:axId val="217257695"/>
        <c:axId val="217258655"/>
        <c:extLst>
          <c:ext xmlns:c15="http://schemas.microsoft.com/office/drawing/2012/chart" uri="{02D57815-91ED-43cb-92C2-25804820EDAC}">
            <c15:filteredBarSeries>
              <c15:ser>
                <c:idx val="3"/>
                <c:order val="0"/>
                <c:tx>
                  <c:strRef>
                    <c:extLst>
                      <c:ext uri="{02D57815-91ED-43cb-92C2-25804820EDAC}">
                        <c15:formulaRef>
                          <c15:sqref>Sheet5!$R$2</c15:sqref>
                        </c15:formulaRef>
                      </c:ext>
                    </c:extLst>
                    <c:strCache>
                      <c:ptCount val="1"/>
                      <c:pt idx="0">
                        <c:v># OF PRODUCTS</c:v>
                      </c:pt>
                    </c:strCache>
                  </c:strRef>
                </c:tx>
                <c:invertIfNegative val="0"/>
                <c:cat>
                  <c:numRef>
                    <c:extLst>
                      <c:ext uri="{02D57815-91ED-43cb-92C2-25804820EDAC}">
                        <c15:formulaRef>
                          <c15:sqref>Sheet5!$R$3:$R$5</c15:sqref>
                        </c15:formulaRef>
                      </c:ext>
                    </c:extLst>
                    <c:numCache>
                      <c:formatCode>0</c:formatCode>
                      <c:ptCount val="3"/>
                      <c:pt idx="0">
                        <c:v>3</c:v>
                      </c:pt>
                      <c:pt idx="1">
                        <c:v>1</c:v>
                      </c:pt>
                      <c:pt idx="2">
                        <c:v>2</c:v>
                      </c:pt>
                    </c:numCache>
                  </c:numRef>
                </c:cat>
                <c:val>
                  <c:numRef>
                    <c:extLst>
                      <c:ext uri="{02D57815-91ED-43cb-92C2-25804820EDAC}">
                        <c15:formulaRef>
                          <c15:sqref>Sheet5!$R$3:$R$5</c15:sqref>
                        </c15:formulaRef>
                      </c:ext>
                    </c:extLst>
                    <c:numCache>
                      <c:formatCode>0</c:formatCode>
                      <c:ptCount val="3"/>
                      <c:pt idx="0">
                        <c:v>3</c:v>
                      </c:pt>
                      <c:pt idx="1">
                        <c:v>1</c:v>
                      </c:pt>
                      <c:pt idx="2">
                        <c:v>2</c:v>
                      </c:pt>
                    </c:numCache>
                  </c:numRef>
                </c:val>
                <c:extLst>
                  <c:ext xmlns:c16="http://schemas.microsoft.com/office/drawing/2014/chart" uri="{C3380CC4-5D6E-409C-BE32-E72D297353CC}">
                    <c16:uniqueId val="{00000031-5027-4299-8A06-2782B21B251E}"/>
                  </c:ext>
                </c:extLst>
              </c15:ser>
            </c15:filteredBarSeries>
          </c:ext>
        </c:extLst>
      </c:barChart>
      <c:catAx>
        <c:axId val="217257695"/>
        <c:scaling>
          <c:orientation val="minMax"/>
        </c:scaling>
        <c:delete val="1"/>
        <c:axPos val="b"/>
        <c:numFmt formatCode="0" sourceLinked="1"/>
        <c:majorTickMark val="out"/>
        <c:minorTickMark val="none"/>
        <c:tickLblPos val="nextTo"/>
        <c:crossAx val="217258655"/>
        <c:crosses val="autoZero"/>
        <c:auto val="1"/>
        <c:lblAlgn val="ctr"/>
        <c:lblOffset val="100"/>
        <c:noMultiLvlLbl val="0"/>
      </c:catAx>
      <c:valAx>
        <c:axId val="217258655"/>
        <c:scaling>
          <c:orientation val="minMax"/>
        </c:scaling>
        <c:delete val="1"/>
        <c:axPos val="l"/>
        <c:numFmt formatCode="0%" sourceLinked="1"/>
        <c:majorTickMark val="out"/>
        <c:minorTickMark val="none"/>
        <c:tickLblPos val="nextTo"/>
        <c:crossAx val="217257695"/>
        <c:crosses val="autoZero"/>
        <c:crossBetween val="between"/>
      </c:valAx>
      <c:dTable>
        <c:showHorzBorder val="1"/>
        <c:showVertBorder val="1"/>
        <c:showOutline val="1"/>
        <c:showKeys val="1"/>
      </c:dTable>
    </c:plotArea>
    <c:legend>
      <c:legendPos val="r"/>
      <c:overlay val="0"/>
      <c:txPr>
        <a:bodyPr/>
        <a:lstStyle/>
        <a:p>
          <a:pPr rtl="0">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t>CURRENT</a:t>
            </a:r>
            <a:r>
              <a:rPr lang="en-US" baseline="0"/>
              <a:t> </a:t>
            </a:r>
            <a:r>
              <a:rPr lang="en-US"/>
              <a:t>CUSTOMERS: AGE</a:t>
            </a:r>
            <a:r>
              <a:rPr lang="en-US" baseline="0"/>
              <a:t> RETENTION</a:t>
            </a:r>
            <a:endParaRPr lang="en-US"/>
          </a:p>
        </c:rich>
      </c:tx>
      <c:overlay val="0"/>
      <c:spPr>
        <a:noFill/>
        <a:ln>
          <a:noFill/>
        </a:ln>
        <a:effectLst/>
      </c:spPr>
    </c:title>
    <c:autoTitleDeleted val="0"/>
    <c:plotArea>
      <c:layout/>
      <c:barChart>
        <c:barDir val="col"/>
        <c:grouping val="clustered"/>
        <c:varyColors val="0"/>
        <c:ser>
          <c:idx val="1"/>
          <c:order val="0"/>
          <c:tx>
            <c:strRef>
              <c:f>Sheet5!$S$28</c:f>
              <c:strCache>
                <c:ptCount val="1"/>
                <c:pt idx="0">
                  <c:v>RETENTION RATE</c:v>
                </c:pt>
              </c:strCache>
            </c:strRef>
          </c:tx>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13-B873-4AEE-A78B-8A178147A028}"/>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14-B873-4AEE-A78B-8A178147A028}"/>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15-B873-4AEE-A78B-8A178147A028}"/>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16-B873-4AEE-A78B-8A178147A028}"/>
              </c:ext>
            </c:extLst>
          </c:dPt>
          <c:cat>
            <c:strRef>
              <c:f>Sheet5!$R$29:$R$32</c:f>
              <c:strCache>
                <c:ptCount val="4"/>
                <c:pt idx="0">
                  <c:v>Age 51-64</c:v>
                </c:pt>
                <c:pt idx="1">
                  <c:v>Age 35-50</c:v>
                </c:pt>
                <c:pt idx="2">
                  <c:v>Age 65+</c:v>
                </c:pt>
                <c:pt idx="3">
                  <c:v>Age 18-34</c:v>
                </c:pt>
              </c:strCache>
            </c:strRef>
          </c:cat>
          <c:val>
            <c:numRef>
              <c:f>Sheet5!$S$29:$S$32</c:f>
              <c:numCache>
                <c:formatCode>0%</c:formatCode>
                <c:ptCount val="4"/>
                <c:pt idx="0">
                  <c:v>0.49</c:v>
                </c:pt>
                <c:pt idx="1">
                  <c:v>0.76425855513307983</c:v>
                </c:pt>
                <c:pt idx="2">
                  <c:v>0.81</c:v>
                </c:pt>
                <c:pt idx="3">
                  <c:v>0.92</c:v>
                </c:pt>
              </c:numCache>
            </c:numRef>
          </c:val>
          <c:extLst>
            <c:ext xmlns:c16="http://schemas.microsoft.com/office/drawing/2014/chart" uri="{C3380CC4-5D6E-409C-BE32-E72D297353CC}">
              <c16:uniqueId val="{00000012-B873-4AEE-A78B-8A178147A028}"/>
            </c:ext>
          </c:extLst>
        </c:ser>
        <c:ser>
          <c:idx val="0"/>
          <c:order val="1"/>
          <c:tx>
            <c:strRef>
              <c:f>Sheet5!$S$28</c:f>
              <c:strCache>
                <c:ptCount val="1"/>
                <c:pt idx="0">
                  <c:v>RETENTION RATE</c:v>
                </c:pt>
              </c:strCache>
            </c:strRef>
          </c:tx>
          <c:spPr>
            <a:solidFill>
              <a:schemeClr val="accent3"/>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A-B873-4AEE-A78B-8A178147A028}"/>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C-B873-4AEE-A78B-8A178147A028}"/>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E-B873-4AEE-A78B-8A178147A028}"/>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10-B873-4AEE-A78B-8A178147A028}"/>
              </c:ext>
            </c:extLst>
          </c:dPt>
          <c:cat>
            <c:strRef>
              <c:f>Sheet5!$R$29:$R$32</c:f>
              <c:strCache>
                <c:ptCount val="4"/>
                <c:pt idx="0">
                  <c:v>Age 51-64</c:v>
                </c:pt>
                <c:pt idx="1">
                  <c:v>Age 35-50</c:v>
                </c:pt>
                <c:pt idx="2">
                  <c:v>Age 65+</c:v>
                </c:pt>
                <c:pt idx="3">
                  <c:v>Age 18-34</c:v>
                </c:pt>
              </c:strCache>
            </c:strRef>
          </c:cat>
          <c:val>
            <c:numRef>
              <c:f>Sheet5!$S$29:$S$32</c:f>
              <c:numCache>
                <c:formatCode>0%</c:formatCode>
                <c:ptCount val="4"/>
                <c:pt idx="0">
                  <c:v>0.49</c:v>
                </c:pt>
                <c:pt idx="1">
                  <c:v>0.76425855513307983</c:v>
                </c:pt>
                <c:pt idx="2">
                  <c:v>0.81</c:v>
                </c:pt>
                <c:pt idx="3">
                  <c:v>0.92</c:v>
                </c:pt>
              </c:numCache>
            </c:numRef>
          </c:val>
          <c:extLst>
            <c:ext xmlns:c16="http://schemas.microsoft.com/office/drawing/2014/chart" uri="{C3380CC4-5D6E-409C-BE32-E72D297353CC}">
              <c16:uniqueId val="{00000011-B873-4AEE-A78B-8A178147A028}"/>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EX-CUSTOMERS:</a:t>
            </a:r>
            <a:r>
              <a:rPr lang="en-US" baseline="0"/>
              <a:t> ACTIVITY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Sheet5!$S$53</c:f>
              <c:strCache>
                <c:ptCount val="1"/>
                <c:pt idx="0">
                  <c:v>RETENTION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C5B-4BE2-A0E9-19429E7C261A}"/>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2F0-4ABD-A44F-67729EE392F0}"/>
              </c:ext>
            </c:extLst>
          </c:dPt>
          <c:cat>
            <c:strRef>
              <c:f>Sheet5!$R$54:$R$55</c:f>
              <c:strCache>
                <c:ptCount val="2"/>
                <c:pt idx="0">
                  <c:v>INACTIVE</c:v>
                </c:pt>
                <c:pt idx="1">
                  <c:v>ACTIVE</c:v>
                </c:pt>
              </c:strCache>
            </c:strRef>
          </c:cat>
          <c:val>
            <c:numRef>
              <c:f>Sheet5!$S$54:$S$55</c:f>
              <c:numCache>
                <c:formatCode>0%</c:formatCode>
                <c:ptCount val="2"/>
                <c:pt idx="0">
                  <c:v>0.70696721311475408</c:v>
                </c:pt>
                <c:pt idx="1">
                  <c:v>0.87872763419483102</c:v>
                </c:pt>
              </c:numCache>
            </c:numRef>
          </c:val>
          <c:extLst>
            <c:ext xmlns:c16="http://schemas.microsoft.com/office/drawing/2014/chart" uri="{C3380CC4-5D6E-409C-BE32-E72D297353CC}">
              <c16:uniqueId val="{00000000-BC5B-4BE2-A0E9-19429E7C261A}"/>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 of products</a:t>
            </a:r>
          </a:p>
        </c:rich>
      </c:tx>
      <c:layout>
        <c:manualLayout>
          <c:xMode val="edge"/>
          <c:yMode val="edge"/>
          <c:x val="0.32867114093959732"/>
          <c:y val="3.652969349933250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1</c:v>
          </c:tx>
          <c:spPr>
            <a:solidFill>
              <a:schemeClr val="accent1"/>
            </a:solidFill>
            <a:ln>
              <a:noFill/>
            </a:ln>
            <a:effectLst/>
          </c:spPr>
          <c:invertIfNegative val="0"/>
          <c:cat>
            <c:strRef>
              <c:f>Sheet5!$B$3:$D$3</c:f>
              <c:strCache>
                <c:ptCount val="3"/>
                <c:pt idx="0">
                  <c:v>ALL CUSTOMERS</c:v>
                </c:pt>
                <c:pt idx="1">
                  <c:v>CURRENT CUSTOMERS</c:v>
                </c:pt>
                <c:pt idx="2">
                  <c:v>EX-CUSTOMERS</c:v>
                </c:pt>
              </c:strCache>
            </c:strRef>
          </c:cat>
          <c:val>
            <c:numRef>
              <c:f>Sheet5!$B$4:$D$4</c:f>
              <c:numCache>
                <c:formatCode>General</c:formatCode>
                <c:ptCount val="3"/>
                <c:pt idx="0">
                  <c:v>510</c:v>
                </c:pt>
                <c:pt idx="1">
                  <c:v>368</c:v>
                </c:pt>
                <c:pt idx="2">
                  <c:v>142</c:v>
                </c:pt>
              </c:numCache>
            </c:numRef>
          </c:val>
          <c:extLst>
            <c:ext xmlns:c16="http://schemas.microsoft.com/office/drawing/2014/chart" uri="{C3380CC4-5D6E-409C-BE32-E72D297353CC}">
              <c16:uniqueId val="{00000000-E8F2-4909-95D8-D4994103C8B2}"/>
            </c:ext>
          </c:extLst>
        </c:ser>
        <c:ser>
          <c:idx val="1"/>
          <c:order val="1"/>
          <c:tx>
            <c:strRef>
              <c:f>Sheet5!$A$5</c:f>
              <c:strCache>
                <c:ptCount val="1"/>
                <c:pt idx="0">
                  <c:v>2</c:v>
                </c:pt>
              </c:strCache>
            </c:strRef>
          </c:tx>
          <c:spPr>
            <a:solidFill>
              <a:schemeClr val="accent2"/>
            </a:solidFill>
            <a:ln>
              <a:noFill/>
            </a:ln>
            <a:effectLst/>
          </c:spPr>
          <c:invertIfNegative val="0"/>
          <c:cat>
            <c:strRef>
              <c:f>Sheet5!$B$3:$D$3</c:f>
              <c:strCache>
                <c:ptCount val="3"/>
                <c:pt idx="0">
                  <c:v>ALL CUSTOMERS</c:v>
                </c:pt>
                <c:pt idx="1">
                  <c:v>CURRENT CUSTOMERS</c:v>
                </c:pt>
                <c:pt idx="2">
                  <c:v>EX-CUSTOMERS</c:v>
                </c:pt>
              </c:strCache>
            </c:strRef>
          </c:cat>
          <c:val>
            <c:numRef>
              <c:f>Sheet5!$B$5:$D$5</c:f>
              <c:numCache>
                <c:formatCode>General</c:formatCode>
                <c:ptCount val="3"/>
                <c:pt idx="0">
                  <c:v>446</c:v>
                </c:pt>
                <c:pt idx="1">
                  <c:v>414</c:v>
                </c:pt>
                <c:pt idx="2">
                  <c:v>32</c:v>
                </c:pt>
              </c:numCache>
            </c:numRef>
          </c:val>
          <c:extLst>
            <c:ext xmlns:c16="http://schemas.microsoft.com/office/drawing/2014/chart" uri="{C3380CC4-5D6E-409C-BE32-E72D297353CC}">
              <c16:uniqueId val="{00000001-E8F2-4909-95D8-D4994103C8B2}"/>
            </c:ext>
          </c:extLst>
        </c:ser>
        <c:ser>
          <c:idx val="2"/>
          <c:order val="2"/>
          <c:tx>
            <c:strRef>
              <c:f>Sheet5!$A$6</c:f>
              <c:strCache>
                <c:ptCount val="1"/>
                <c:pt idx="0">
                  <c:v>3</c:v>
                </c:pt>
              </c:strCache>
            </c:strRef>
          </c:tx>
          <c:spPr>
            <a:solidFill>
              <a:schemeClr val="accent3"/>
            </a:solidFill>
            <a:ln>
              <a:noFill/>
            </a:ln>
            <a:effectLst/>
          </c:spPr>
          <c:invertIfNegative val="0"/>
          <c:cat>
            <c:strRef>
              <c:f>Sheet5!$B$3:$D$3</c:f>
              <c:strCache>
                <c:ptCount val="3"/>
                <c:pt idx="0">
                  <c:v>ALL CUSTOMERS</c:v>
                </c:pt>
                <c:pt idx="1">
                  <c:v>CURRENT CUSTOMERS</c:v>
                </c:pt>
                <c:pt idx="2">
                  <c:v>EX-CUSTOMERS</c:v>
                </c:pt>
              </c:strCache>
            </c:strRef>
          </c:cat>
          <c:val>
            <c:numRef>
              <c:f>Sheet5!$B$6:$D$6</c:f>
              <c:numCache>
                <c:formatCode>General</c:formatCode>
                <c:ptCount val="3"/>
                <c:pt idx="0">
                  <c:v>33</c:v>
                </c:pt>
                <c:pt idx="1">
                  <c:v>5</c:v>
                </c:pt>
                <c:pt idx="2">
                  <c:v>28</c:v>
                </c:pt>
              </c:numCache>
            </c:numRef>
          </c:val>
          <c:extLst>
            <c:ext xmlns:c16="http://schemas.microsoft.com/office/drawing/2014/chart" uri="{C3380CC4-5D6E-409C-BE32-E72D297353CC}">
              <c16:uniqueId val="{00000002-E8F2-4909-95D8-D4994103C8B2}"/>
            </c:ext>
          </c:extLst>
        </c:ser>
        <c:ser>
          <c:idx val="3"/>
          <c:order val="3"/>
          <c:tx>
            <c:strRef>
              <c:f>Sheet5!$A$7</c:f>
              <c:strCache>
                <c:ptCount val="1"/>
                <c:pt idx="0">
                  <c:v>4</c:v>
                </c:pt>
              </c:strCache>
            </c:strRef>
          </c:tx>
          <c:spPr>
            <a:solidFill>
              <a:schemeClr val="accent4"/>
            </a:solidFill>
            <a:ln>
              <a:noFill/>
            </a:ln>
            <a:effectLst/>
          </c:spPr>
          <c:invertIfNegative val="0"/>
          <c:cat>
            <c:strRef>
              <c:f>Sheet5!$B$3:$D$3</c:f>
              <c:strCache>
                <c:ptCount val="3"/>
                <c:pt idx="0">
                  <c:v>ALL CUSTOMERS</c:v>
                </c:pt>
                <c:pt idx="1">
                  <c:v>CURRENT CUSTOMERS</c:v>
                </c:pt>
                <c:pt idx="2">
                  <c:v>EX-CUSTOMERS</c:v>
                </c:pt>
              </c:strCache>
            </c:strRef>
          </c:cat>
          <c:val>
            <c:numRef>
              <c:f>Sheet5!$B$7:$D$7</c:f>
              <c:numCache>
                <c:formatCode>General</c:formatCode>
                <c:ptCount val="3"/>
                <c:pt idx="0">
                  <c:v>2</c:v>
                </c:pt>
                <c:pt idx="1">
                  <c:v>0</c:v>
                </c:pt>
                <c:pt idx="2">
                  <c:v>2</c:v>
                </c:pt>
              </c:numCache>
            </c:numRef>
          </c:val>
          <c:extLst>
            <c:ext xmlns:c16="http://schemas.microsoft.com/office/drawing/2014/chart" uri="{C3380CC4-5D6E-409C-BE32-E72D297353CC}">
              <c16:uniqueId val="{00000003-E8F2-4909-95D8-D4994103C8B2}"/>
            </c:ext>
          </c:extLst>
        </c:ser>
        <c:dLbls>
          <c:showLegendKey val="0"/>
          <c:showVal val="0"/>
          <c:showCatName val="0"/>
          <c:showSerName val="0"/>
          <c:showPercent val="0"/>
          <c:showBubbleSize val="0"/>
        </c:dLbls>
        <c:gapWidth val="444"/>
        <c:overlap val="-90"/>
        <c:axId val="1647941376"/>
        <c:axId val="1647917856"/>
      </c:barChart>
      <c:catAx>
        <c:axId val="164794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7917856"/>
        <c:crosses val="autoZero"/>
        <c:auto val="1"/>
        <c:lblAlgn val="ctr"/>
        <c:lblOffset val="100"/>
        <c:noMultiLvlLbl val="0"/>
      </c:catAx>
      <c:valAx>
        <c:axId val="1647917856"/>
        <c:scaling>
          <c:orientation val="minMax"/>
        </c:scaling>
        <c:delete val="1"/>
        <c:axPos val="l"/>
        <c:numFmt formatCode="General" sourceLinked="1"/>
        <c:majorTickMark val="none"/>
        <c:minorTickMark val="none"/>
        <c:tickLblPos val="nextTo"/>
        <c:crossAx val="164794137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ACTIVITY</a:t>
            </a:r>
            <a:endParaRPr lang="en-US">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Sheet5!$A$57</c:f>
              <c:strCache>
                <c:ptCount val="1"/>
                <c:pt idx="0">
                  <c:v>INACTIVE</c:v>
                </c:pt>
              </c:strCache>
            </c:strRef>
          </c:tx>
          <c:spPr>
            <a:solidFill>
              <a:schemeClr val="accent1"/>
            </a:solidFill>
            <a:ln>
              <a:noFill/>
            </a:ln>
            <a:effectLst/>
          </c:spPr>
          <c:invertIfNegative val="0"/>
          <c:cat>
            <c:strRef>
              <c:f>Sheet5!$B$56:$D$56</c:f>
              <c:strCache>
                <c:ptCount val="3"/>
                <c:pt idx="0">
                  <c:v>ALL CUSTOMERS</c:v>
                </c:pt>
                <c:pt idx="1">
                  <c:v>CURRENT CUSTOMERS</c:v>
                </c:pt>
                <c:pt idx="2">
                  <c:v>EX-CUSTOMERS</c:v>
                </c:pt>
              </c:strCache>
            </c:strRef>
          </c:cat>
          <c:val>
            <c:numRef>
              <c:f>Sheet5!$B$57:$D$57</c:f>
              <c:numCache>
                <c:formatCode>General</c:formatCode>
                <c:ptCount val="3"/>
                <c:pt idx="0">
                  <c:v>488</c:v>
                </c:pt>
                <c:pt idx="1">
                  <c:v>345</c:v>
                </c:pt>
                <c:pt idx="2">
                  <c:v>143</c:v>
                </c:pt>
              </c:numCache>
            </c:numRef>
          </c:val>
          <c:extLst>
            <c:ext xmlns:c16="http://schemas.microsoft.com/office/drawing/2014/chart" uri="{C3380CC4-5D6E-409C-BE32-E72D297353CC}">
              <c16:uniqueId val="{00000000-4B14-4570-9AD4-9830994DB4EB}"/>
            </c:ext>
          </c:extLst>
        </c:ser>
        <c:ser>
          <c:idx val="1"/>
          <c:order val="1"/>
          <c:tx>
            <c:strRef>
              <c:f>Sheet5!$A$58</c:f>
              <c:strCache>
                <c:ptCount val="1"/>
                <c:pt idx="0">
                  <c:v>ACTIVE</c:v>
                </c:pt>
              </c:strCache>
            </c:strRef>
          </c:tx>
          <c:spPr>
            <a:solidFill>
              <a:schemeClr val="accent2"/>
            </a:solidFill>
            <a:ln>
              <a:noFill/>
            </a:ln>
            <a:effectLst/>
          </c:spPr>
          <c:invertIfNegative val="0"/>
          <c:cat>
            <c:strRef>
              <c:f>Sheet5!$B$56:$D$56</c:f>
              <c:strCache>
                <c:ptCount val="3"/>
                <c:pt idx="0">
                  <c:v>ALL CUSTOMERS</c:v>
                </c:pt>
                <c:pt idx="1">
                  <c:v>CURRENT CUSTOMERS</c:v>
                </c:pt>
                <c:pt idx="2">
                  <c:v>EX-CUSTOMERS</c:v>
                </c:pt>
              </c:strCache>
            </c:strRef>
          </c:cat>
          <c:val>
            <c:numRef>
              <c:f>Sheet5!$B$58:$D$58</c:f>
              <c:numCache>
                <c:formatCode>General</c:formatCode>
                <c:ptCount val="3"/>
                <c:pt idx="0">
                  <c:v>503</c:v>
                </c:pt>
                <c:pt idx="1">
                  <c:v>442</c:v>
                </c:pt>
                <c:pt idx="2">
                  <c:v>61</c:v>
                </c:pt>
              </c:numCache>
            </c:numRef>
          </c:val>
          <c:extLst>
            <c:ext xmlns:c16="http://schemas.microsoft.com/office/drawing/2014/chart" uri="{C3380CC4-5D6E-409C-BE32-E72D297353CC}">
              <c16:uniqueId val="{00000001-4B14-4570-9AD4-9830994DB4EB}"/>
            </c:ext>
          </c:extLst>
        </c:ser>
        <c:dLbls>
          <c:showLegendKey val="0"/>
          <c:showVal val="0"/>
          <c:showCatName val="0"/>
          <c:showSerName val="0"/>
          <c:showPercent val="0"/>
          <c:showBubbleSize val="0"/>
        </c:dLbls>
        <c:gapWidth val="444"/>
        <c:overlap val="-90"/>
        <c:axId val="1766921200"/>
        <c:axId val="1766911120"/>
      </c:barChart>
      <c:catAx>
        <c:axId val="176692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6911120"/>
        <c:crosses val="autoZero"/>
        <c:auto val="1"/>
        <c:lblAlgn val="ctr"/>
        <c:lblOffset val="100"/>
        <c:noMultiLvlLbl val="0"/>
      </c:catAx>
      <c:valAx>
        <c:axId val="1766911120"/>
        <c:scaling>
          <c:orientation val="minMax"/>
        </c:scaling>
        <c:delete val="1"/>
        <c:axPos val="l"/>
        <c:numFmt formatCode="General" sourceLinked="1"/>
        <c:majorTickMark val="none"/>
        <c:minorTickMark val="none"/>
        <c:tickLblPos val="nextTo"/>
        <c:crossAx val="1766921200"/>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age groups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Sheet5!$A$31</c:f>
              <c:strCache>
                <c:ptCount val="1"/>
                <c:pt idx="0">
                  <c:v>Age 18-34</c:v>
                </c:pt>
              </c:strCache>
            </c:strRef>
          </c:tx>
          <c:spPr>
            <a:solidFill>
              <a:schemeClr val="accent1"/>
            </a:solidFill>
            <a:ln>
              <a:noFill/>
            </a:ln>
            <a:effectLst/>
          </c:spPr>
          <c:invertIfNegative val="0"/>
          <c:cat>
            <c:strRef>
              <c:f>Sheet5!$B$30:$D$30</c:f>
              <c:strCache>
                <c:ptCount val="3"/>
                <c:pt idx="0">
                  <c:v>ALL CUSTOMERS</c:v>
                </c:pt>
                <c:pt idx="1">
                  <c:v>CURRENT CUSTOMERS</c:v>
                </c:pt>
                <c:pt idx="2">
                  <c:v>EX-CUSTOMERS</c:v>
                </c:pt>
              </c:strCache>
            </c:strRef>
          </c:cat>
          <c:val>
            <c:numRef>
              <c:f>Sheet5!$B$31:$D$31</c:f>
              <c:numCache>
                <c:formatCode>General</c:formatCode>
                <c:ptCount val="3"/>
                <c:pt idx="0">
                  <c:v>341</c:v>
                </c:pt>
                <c:pt idx="1">
                  <c:v>315</c:v>
                </c:pt>
                <c:pt idx="2">
                  <c:v>26</c:v>
                </c:pt>
              </c:numCache>
            </c:numRef>
          </c:val>
          <c:extLst>
            <c:ext xmlns:c16="http://schemas.microsoft.com/office/drawing/2014/chart" uri="{C3380CC4-5D6E-409C-BE32-E72D297353CC}">
              <c16:uniqueId val="{00000000-3E3C-4661-A27A-40DA80F109AC}"/>
            </c:ext>
          </c:extLst>
        </c:ser>
        <c:ser>
          <c:idx val="1"/>
          <c:order val="1"/>
          <c:tx>
            <c:strRef>
              <c:f>Sheet5!$A$32</c:f>
              <c:strCache>
                <c:ptCount val="1"/>
                <c:pt idx="0">
                  <c:v>Age 35-50</c:v>
                </c:pt>
              </c:strCache>
            </c:strRef>
          </c:tx>
          <c:spPr>
            <a:solidFill>
              <a:schemeClr val="accent2"/>
            </a:solidFill>
            <a:ln>
              <a:noFill/>
            </a:ln>
            <a:effectLst/>
          </c:spPr>
          <c:invertIfNegative val="0"/>
          <c:cat>
            <c:strRef>
              <c:f>Sheet5!$B$30:$D$30</c:f>
              <c:strCache>
                <c:ptCount val="3"/>
                <c:pt idx="0">
                  <c:v>ALL CUSTOMERS</c:v>
                </c:pt>
                <c:pt idx="1">
                  <c:v>CURRENT CUSTOMERS</c:v>
                </c:pt>
                <c:pt idx="2">
                  <c:v>EX-CUSTOMERS</c:v>
                </c:pt>
              </c:strCache>
            </c:strRef>
          </c:cat>
          <c:val>
            <c:numRef>
              <c:f>Sheet5!$B$32:$D$32</c:f>
              <c:numCache>
                <c:formatCode>General</c:formatCode>
                <c:ptCount val="3"/>
                <c:pt idx="0">
                  <c:v>526</c:v>
                </c:pt>
                <c:pt idx="1">
                  <c:v>402</c:v>
                </c:pt>
                <c:pt idx="2">
                  <c:v>124</c:v>
                </c:pt>
              </c:numCache>
            </c:numRef>
          </c:val>
          <c:extLst>
            <c:ext xmlns:c16="http://schemas.microsoft.com/office/drawing/2014/chart" uri="{C3380CC4-5D6E-409C-BE32-E72D297353CC}">
              <c16:uniqueId val="{00000001-3E3C-4661-A27A-40DA80F109AC}"/>
            </c:ext>
          </c:extLst>
        </c:ser>
        <c:ser>
          <c:idx val="2"/>
          <c:order val="2"/>
          <c:tx>
            <c:strRef>
              <c:f>Sheet5!$A$33</c:f>
              <c:strCache>
                <c:ptCount val="1"/>
                <c:pt idx="0">
                  <c:v>Age 51-64</c:v>
                </c:pt>
              </c:strCache>
            </c:strRef>
          </c:tx>
          <c:spPr>
            <a:solidFill>
              <a:schemeClr val="accent3"/>
            </a:solidFill>
            <a:ln>
              <a:noFill/>
            </a:ln>
            <a:effectLst/>
          </c:spPr>
          <c:invertIfNegative val="0"/>
          <c:cat>
            <c:strRef>
              <c:f>Sheet5!$B$30:$D$30</c:f>
              <c:strCache>
                <c:ptCount val="3"/>
                <c:pt idx="0">
                  <c:v>ALL CUSTOMERS</c:v>
                </c:pt>
                <c:pt idx="1">
                  <c:v>CURRENT CUSTOMERS</c:v>
                </c:pt>
                <c:pt idx="2">
                  <c:v>EX-CUSTOMERS</c:v>
                </c:pt>
              </c:strCache>
            </c:strRef>
          </c:cat>
          <c:val>
            <c:numRef>
              <c:f>Sheet5!$B$33:$D$33</c:f>
              <c:numCache>
                <c:formatCode>General</c:formatCode>
                <c:ptCount val="3"/>
                <c:pt idx="0">
                  <c:v>97</c:v>
                </c:pt>
                <c:pt idx="1">
                  <c:v>48</c:v>
                </c:pt>
                <c:pt idx="2">
                  <c:v>49</c:v>
                </c:pt>
              </c:numCache>
            </c:numRef>
          </c:val>
          <c:extLst>
            <c:ext xmlns:c16="http://schemas.microsoft.com/office/drawing/2014/chart" uri="{C3380CC4-5D6E-409C-BE32-E72D297353CC}">
              <c16:uniqueId val="{00000002-3E3C-4661-A27A-40DA80F109AC}"/>
            </c:ext>
          </c:extLst>
        </c:ser>
        <c:ser>
          <c:idx val="3"/>
          <c:order val="3"/>
          <c:tx>
            <c:strRef>
              <c:f>Sheet5!$A$34</c:f>
              <c:strCache>
                <c:ptCount val="1"/>
                <c:pt idx="0">
                  <c:v>Age 65+</c:v>
                </c:pt>
              </c:strCache>
            </c:strRef>
          </c:tx>
          <c:spPr>
            <a:solidFill>
              <a:schemeClr val="accent4"/>
            </a:solidFill>
            <a:ln>
              <a:noFill/>
            </a:ln>
            <a:effectLst/>
          </c:spPr>
          <c:invertIfNegative val="0"/>
          <c:cat>
            <c:strRef>
              <c:f>Sheet5!$B$30:$D$30</c:f>
              <c:strCache>
                <c:ptCount val="3"/>
                <c:pt idx="0">
                  <c:v>ALL CUSTOMERS</c:v>
                </c:pt>
                <c:pt idx="1">
                  <c:v>CURRENT CUSTOMERS</c:v>
                </c:pt>
                <c:pt idx="2">
                  <c:v>EX-CUSTOMERS</c:v>
                </c:pt>
              </c:strCache>
            </c:strRef>
          </c:cat>
          <c:val>
            <c:numRef>
              <c:f>Sheet5!$B$34:$D$34</c:f>
              <c:numCache>
                <c:formatCode>General</c:formatCode>
                <c:ptCount val="3"/>
                <c:pt idx="0">
                  <c:v>27</c:v>
                </c:pt>
                <c:pt idx="1">
                  <c:v>22</c:v>
                </c:pt>
                <c:pt idx="2">
                  <c:v>5</c:v>
                </c:pt>
              </c:numCache>
            </c:numRef>
          </c:val>
          <c:extLst>
            <c:ext xmlns:c16="http://schemas.microsoft.com/office/drawing/2014/chart" uri="{C3380CC4-5D6E-409C-BE32-E72D297353CC}">
              <c16:uniqueId val="{00000003-3E3C-4661-A27A-40DA80F109AC}"/>
            </c:ext>
          </c:extLst>
        </c:ser>
        <c:dLbls>
          <c:showLegendKey val="0"/>
          <c:showVal val="0"/>
          <c:showCatName val="0"/>
          <c:showSerName val="0"/>
          <c:showPercent val="0"/>
          <c:showBubbleSize val="0"/>
        </c:dLbls>
        <c:gapWidth val="444"/>
        <c:overlap val="-90"/>
        <c:axId val="1565942127"/>
        <c:axId val="1565932047"/>
      </c:barChart>
      <c:catAx>
        <c:axId val="15659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5932047"/>
        <c:crosses val="autoZero"/>
        <c:auto val="1"/>
        <c:lblAlgn val="ctr"/>
        <c:lblOffset val="100"/>
        <c:noMultiLvlLbl val="0"/>
      </c:catAx>
      <c:valAx>
        <c:axId val="1565932047"/>
        <c:scaling>
          <c:orientation val="minMax"/>
        </c:scaling>
        <c:delete val="1"/>
        <c:axPos val="l"/>
        <c:numFmt formatCode="General" sourceLinked="1"/>
        <c:majorTickMark val="none"/>
        <c:minorTickMark val="none"/>
        <c:tickLblPos val="nextTo"/>
        <c:crossAx val="1565942127"/>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Sheet3!$E$22</c:f>
              <c:strCache>
                <c:ptCount val="1"/>
                <c:pt idx="0">
                  <c:v>Count</c:v>
                </c:pt>
              </c:strCache>
            </c:strRef>
          </c:tx>
          <c:spPr>
            <a:solidFill>
              <a:schemeClr val="accent1">
                <a:lumMod val="75000"/>
              </a:schemeClr>
            </a:solidFill>
            <a:ln>
              <a:noFill/>
            </a:ln>
            <a:effectLst/>
          </c:spPr>
          <c:invertIfNegative val="0"/>
          <c:cat>
            <c:numRef>
              <c:f>Sheet3!$D$23:$D$26</c:f>
              <c:numCache>
                <c:formatCode>General</c:formatCode>
                <c:ptCount val="4"/>
                <c:pt idx="0">
                  <c:v>1</c:v>
                </c:pt>
                <c:pt idx="1">
                  <c:v>2</c:v>
                </c:pt>
                <c:pt idx="2">
                  <c:v>3</c:v>
                </c:pt>
                <c:pt idx="3">
                  <c:v>4</c:v>
                </c:pt>
              </c:numCache>
            </c:numRef>
          </c:cat>
          <c:val>
            <c:numRef>
              <c:f>Sheet3!$E$23:$E$26</c:f>
              <c:numCache>
                <c:formatCode>General</c:formatCode>
                <c:ptCount val="4"/>
                <c:pt idx="0">
                  <c:v>142</c:v>
                </c:pt>
                <c:pt idx="1">
                  <c:v>32</c:v>
                </c:pt>
                <c:pt idx="2">
                  <c:v>28</c:v>
                </c:pt>
                <c:pt idx="3">
                  <c:v>2</c:v>
                </c:pt>
              </c:numCache>
            </c:numRef>
          </c:val>
          <c:extLst>
            <c:ext xmlns:c16="http://schemas.microsoft.com/office/drawing/2014/chart" uri="{C3380CC4-5D6E-409C-BE32-E72D297353CC}">
              <c16:uniqueId val="{00000000-2449-4047-83B0-0D68334A60BB}"/>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Sheet3!$F$22</c:f>
              <c:strCache>
                <c:ptCount val="1"/>
                <c:pt idx="0">
                  <c:v>Churn Rate</c:v>
                </c:pt>
              </c:strCache>
            </c:strRef>
          </c:tx>
          <c:spPr>
            <a:ln w="1270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numRef>
              <c:f>Sheet3!$D$23:$D$26</c:f>
              <c:numCache>
                <c:formatCode>General</c:formatCode>
                <c:ptCount val="4"/>
                <c:pt idx="0">
                  <c:v>1</c:v>
                </c:pt>
                <c:pt idx="1">
                  <c:v>2</c:v>
                </c:pt>
                <c:pt idx="2">
                  <c:v>3</c:v>
                </c:pt>
                <c:pt idx="3">
                  <c:v>4</c:v>
                </c:pt>
              </c:numCache>
            </c:numRef>
          </c:cat>
          <c:val>
            <c:numRef>
              <c:f>Sheet3!$F$23:$F$26</c:f>
              <c:numCache>
                <c:formatCode>0%</c:formatCode>
                <c:ptCount val="4"/>
                <c:pt idx="0">
                  <c:v>0.28000000000000003</c:v>
                </c:pt>
                <c:pt idx="1">
                  <c:v>7.0000000000000007E-2</c:v>
                </c:pt>
                <c:pt idx="2">
                  <c:v>0.85</c:v>
                </c:pt>
                <c:pt idx="3">
                  <c:v>1</c:v>
                </c:pt>
              </c:numCache>
            </c:numRef>
          </c:val>
          <c:smooth val="0"/>
          <c:extLst>
            <c:ext xmlns:c16="http://schemas.microsoft.com/office/drawing/2014/chart" uri="{C3380CC4-5D6E-409C-BE32-E72D297353CC}">
              <c16:uniqueId val="{00000001-2449-4047-83B0-0D68334A60BB}"/>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Sheet3!$E$33</c:f>
              <c:strCache>
                <c:ptCount val="1"/>
                <c:pt idx="0">
                  <c:v>Count</c:v>
                </c:pt>
              </c:strCache>
            </c:strRef>
          </c:tx>
          <c:spPr>
            <a:solidFill>
              <a:schemeClr val="bg2">
                <a:lumMod val="50000"/>
              </a:schemeClr>
            </a:solidFill>
            <a:ln>
              <a:noFill/>
            </a:ln>
            <a:effectLst/>
          </c:spPr>
          <c:invertIfNegative val="0"/>
          <c:cat>
            <c:strRef>
              <c:f>Sheet3!$D$34:$D$37</c:f>
              <c:strCache>
                <c:ptCount val="4"/>
                <c:pt idx="0">
                  <c:v>Age 18-34</c:v>
                </c:pt>
                <c:pt idx="1">
                  <c:v>Age 35-50</c:v>
                </c:pt>
                <c:pt idx="2">
                  <c:v>Age 51-64</c:v>
                </c:pt>
                <c:pt idx="3">
                  <c:v>Age 65+</c:v>
                </c:pt>
              </c:strCache>
            </c:strRef>
          </c:cat>
          <c:val>
            <c:numRef>
              <c:f>Sheet3!$E$34:$E$37</c:f>
              <c:numCache>
                <c:formatCode>General</c:formatCode>
                <c:ptCount val="4"/>
                <c:pt idx="0">
                  <c:v>26</c:v>
                </c:pt>
                <c:pt idx="1">
                  <c:v>124</c:v>
                </c:pt>
                <c:pt idx="2">
                  <c:v>49</c:v>
                </c:pt>
                <c:pt idx="3">
                  <c:v>5</c:v>
                </c:pt>
              </c:numCache>
            </c:numRef>
          </c:val>
          <c:extLst>
            <c:ext xmlns:c16="http://schemas.microsoft.com/office/drawing/2014/chart" uri="{C3380CC4-5D6E-409C-BE32-E72D297353CC}">
              <c16:uniqueId val="{00000000-B26C-4E2D-A228-55F4B4658CFD}"/>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Sheet3!$F$33</c:f>
              <c:strCache>
                <c:ptCount val="1"/>
                <c:pt idx="0">
                  <c:v>Churn Rate</c:v>
                </c:pt>
              </c:strCache>
            </c:strRef>
          </c:tx>
          <c:spPr>
            <a:ln w="1270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chemeClr val="accent2">
                    <a:satMod val="175000"/>
                    <a:alpha val="40000"/>
                  </a:schemeClr>
                </a:glow>
              </a:effectLst>
            </c:spPr>
          </c:marker>
          <c:cat>
            <c:strRef>
              <c:f>Sheet3!$D$34:$D$37</c:f>
              <c:strCache>
                <c:ptCount val="4"/>
                <c:pt idx="0">
                  <c:v>Age 18-34</c:v>
                </c:pt>
                <c:pt idx="1">
                  <c:v>Age 35-50</c:v>
                </c:pt>
                <c:pt idx="2">
                  <c:v>Age 51-64</c:v>
                </c:pt>
                <c:pt idx="3">
                  <c:v>Age 65+</c:v>
                </c:pt>
              </c:strCache>
            </c:strRef>
          </c:cat>
          <c:val>
            <c:numRef>
              <c:f>Sheet3!$F$34:$F$37</c:f>
              <c:numCache>
                <c:formatCode>0%</c:formatCode>
                <c:ptCount val="4"/>
                <c:pt idx="0">
                  <c:v>7.6246334310850442E-2</c:v>
                </c:pt>
                <c:pt idx="1">
                  <c:v>0.23574144486692014</c:v>
                </c:pt>
                <c:pt idx="2">
                  <c:v>0.50515463917525771</c:v>
                </c:pt>
                <c:pt idx="3">
                  <c:v>0.18518518518518517</c:v>
                </c:pt>
              </c:numCache>
            </c:numRef>
          </c:val>
          <c:smooth val="0"/>
          <c:extLst>
            <c:ext xmlns:c16="http://schemas.microsoft.com/office/drawing/2014/chart" uri="{C3380CC4-5D6E-409C-BE32-E72D297353CC}">
              <c16:uniqueId val="{00000001-B26C-4E2D-A228-55F4B4658CFD}"/>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EX-CUSTOMERS: </a:t>
            </a:r>
            <a:r>
              <a:rPr lang="en-US" sz="1200">
                <a:latin typeface="Aptos" panose="020B0004020202020204" pitchFamily="34" charset="0"/>
              </a:rPr>
              <a:t>ACTIVITY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Sheet3!$E$43</c:f>
              <c:strCache>
                <c:ptCount val="1"/>
                <c:pt idx="0">
                  <c:v>Count</c:v>
                </c:pt>
              </c:strCache>
            </c:strRef>
          </c:tx>
          <c:spPr>
            <a:solidFill>
              <a:schemeClr val="accent2">
                <a:lumMod val="60000"/>
                <a:lumOff val="40000"/>
              </a:schemeClr>
            </a:solidFill>
            <a:ln>
              <a:noFill/>
            </a:ln>
            <a:effectLst/>
          </c:spPr>
          <c:invertIfNegative val="0"/>
          <c:cat>
            <c:strRef>
              <c:f>Sheet3!$D$44:$D$45</c:f>
              <c:strCache>
                <c:ptCount val="2"/>
                <c:pt idx="0">
                  <c:v>Inactive</c:v>
                </c:pt>
                <c:pt idx="1">
                  <c:v>Active</c:v>
                </c:pt>
              </c:strCache>
            </c:strRef>
          </c:cat>
          <c:val>
            <c:numRef>
              <c:f>Sheet3!$E$44:$E$45</c:f>
              <c:numCache>
                <c:formatCode>General</c:formatCode>
                <c:ptCount val="2"/>
                <c:pt idx="0">
                  <c:v>143</c:v>
                </c:pt>
                <c:pt idx="1">
                  <c:v>61</c:v>
                </c:pt>
              </c:numCache>
            </c:numRef>
          </c:val>
          <c:extLst>
            <c:ext xmlns:c16="http://schemas.microsoft.com/office/drawing/2014/chart" uri="{C3380CC4-5D6E-409C-BE32-E72D297353CC}">
              <c16:uniqueId val="{00000000-0E5C-4DC4-A423-B0378324B6DD}"/>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Sheet3!$F$43</c:f>
              <c:strCache>
                <c:ptCount val="1"/>
                <c:pt idx="0">
                  <c:v>Churn Rate</c:v>
                </c:pt>
              </c:strCache>
            </c:strRef>
          </c:tx>
          <c:spPr>
            <a:ln w="31750" cap="rnd">
              <a:solidFill>
                <a:schemeClr val="accent2"/>
              </a:solidFill>
              <a:round/>
            </a:ln>
            <a:effectLst>
              <a:glow rad="63500">
                <a:schemeClr val="accent2">
                  <a:satMod val="175000"/>
                  <a:alpha val="40000"/>
                </a:scheme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chemeClr val="accent2">
                    <a:satMod val="175000"/>
                    <a:alpha val="40000"/>
                  </a:schemeClr>
                </a:glow>
              </a:effectLst>
            </c:spPr>
          </c:marker>
          <c:cat>
            <c:strRef>
              <c:f>Sheet3!$D$44:$D$45</c:f>
              <c:strCache>
                <c:ptCount val="2"/>
                <c:pt idx="0">
                  <c:v>Inactive</c:v>
                </c:pt>
                <c:pt idx="1">
                  <c:v>Active</c:v>
                </c:pt>
              </c:strCache>
            </c:strRef>
          </c:cat>
          <c:val>
            <c:numRef>
              <c:f>Sheet3!$F$44:$F$45</c:f>
              <c:numCache>
                <c:formatCode>0%</c:formatCode>
                <c:ptCount val="2"/>
                <c:pt idx="0">
                  <c:v>0.29303278688524592</c:v>
                </c:pt>
                <c:pt idx="1">
                  <c:v>0.12127236580516898</c:v>
                </c:pt>
              </c:numCache>
            </c:numRef>
          </c:val>
          <c:smooth val="0"/>
          <c:extLst>
            <c:ext xmlns:c16="http://schemas.microsoft.com/office/drawing/2014/chart" uri="{C3380CC4-5D6E-409C-BE32-E72D297353CC}">
              <c16:uniqueId val="{00000001-0E5C-4DC4-A423-B0378324B6DD}"/>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CHURN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Sheet3!$J$22</c:f>
              <c:strCache>
                <c:ptCount val="1"/>
                <c:pt idx="0">
                  <c:v>Count</c:v>
                </c:pt>
              </c:strCache>
            </c:strRef>
          </c:tx>
          <c:spPr>
            <a:solidFill>
              <a:srgbClr val="4472C4">
                <a:lumMod val="75000"/>
              </a:srgbClr>
            </a:solidFill>
            <a:ln>
              <a:noFill/>
            </a:ln>
            <a:effectLst/>
          </c:spPr>
          <c:invertIfNegative val="0"/>
          <c:val>
            <c:numRef>
              <c:f>Sheet3!$J$23:$J$25</c:f>
              <c:numCache>
                <c:formatCode>General</c:formatCode>
                <c:ptCount val="3"/>
                <c:pt idx="0">
                  <c:v>368</c:v>
                </c:pt>
                <c:pt idx="1">
                  <c:v>414</c:v>
                </c:pt>
                <c:pt idx="2">
                  <c:v>5</c:v>
                </c:pt>
              </c:numCache>
            </c:numRef>
          </c:val>
          <c:extLst>
            <c:ext xmlns:c16="http://schemas.microsoft.com/office/drawing/2014/chart" uri="{C3380CC4-5D6E-409C-BE32-E72D297353CC}">
              <c16:uniqueId val="{00000000-7654-4BB5-84D3-14D089D4514F}"/>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Sheet3!$K$22</c:f>
              <c:strCache>
                <c:ptCount val="1"/>
                <c:pt idx="0">
                  <c:v>Retention Rate</c:v>
                </c:pt>
              </c:strCache>
            </c:strRef>
          </c:tx>
          <c:spPr>
            <a:ln w="31750" cap="rnd">
              <a:solidFill>
                <a:schemeClr val="accent2"/>
              </a:solidFill>
              <a:round/>
            </a:ln>
            <a:effectLst>
              <a:glow rad="63500">
                <a:srgbClr val="ED7D31">
                  <a:satMod val="175000"/>
                  <a:alpha val="40000"/>
                </a:srgb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rgbClr val="ED7D31">
                    <a:satMod val="175000"/>
                    <a:alpha val="40000"/>
                  </a:srgbClr>
                </a:glow>
              </a:effectLst>
            </c:spPr>
          </c:marker>
          <c:val>
            <c:numRef>
              <c:f>Sheet3!$K$23:$K$25</c:f>
              <c:numCache>
                <c:formatCode>0%</c:formatCode>
                <c:ptCount val="3"/>
                <c:pt idx="0">
                  <c:v>0.72</c:v>
                </c:pt>
                <c:pt idx="1">
                  <c:v>0.93</c:v>
                </c:pt>
                <c:pt idx="2">
                  <c:v>0.15</c:v>
                </c:pt>
              </c:numCache>
            </c:numRef>
          </c:val>
          <c:smooth val="0"/>
          <c:extLst>
            <c:ext xmlns:c16="http://schemas.microsoft.com/office/drawing/2014/chart" uri="{C3380CC4-5D6E-409C-BE32-E72D297353CC}">
              <c16:uniqueId val="{00000001-7654-4BB5-84D3-14D089D4514F}"/>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CURRENT</a:t>
                </a:r>
                <a:r>
                  <a:rPr lang="en-US" baseline="0"/>
                  <a:t> </a:t>
                </a:r>
                <a:r>
                  <a:rPr lang="en-US"/>
                  <a:t>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RETENTION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AGE</a:t>
            </a:r>
          </a:p>
        </c:rich>
      </c:tx>
      <c:layout>
        <c:manualLayout>
          <c:xMode val="edge"/>
          <c:yMode val="edge"/>
          <c:x val="0.31865241281452489"/>
          <c:y val="1.66865315852205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Sheet3!$Y$42</c:f>
              <c:strCache>
                <c:ptCount val="1"/>
                <c:pt idx="0">
                  <c:v>Count</c:v>
                </c:pt>
              </c:strCache>
            </c:strRef>
          </c:tx>
          <c:spPr>
            <a:solidFill>
              <a:srgbClr val="E7E6E6">
                <a:lumMod val="50000"/>
              </a:srgbClr>
            </a:solidFill>
            <a:ln>
              <a:noFill/>
            </a:ln>
            <a:effectLst/>
          </c:spPr>
          <c:invertIfNegative val="0"/>
          <c:cat>
            <c:strRef>
              <c:f>Sheet3!$X$43:$X$46</c:f>
              <c:strCache>
                <c:ptCount val="4"/>
                <c:pt idx="0">
                  <c:v>Age 18-34</c:v>
                </c:pt>
                <c:pt idx="1">
                  <c:v>Age 35-50</c:v>
                </c:pt>
                <c:pt idx="2">
                  <c:v>Age 51-64</c:v>
                </c:pt>
                <c:pt idx="3">
                  <c:v>Age 65+</c:v>
                </c:pt>
              </c:strCache>
            </c:strRef>
          </c:cat>
          <c:val>
            <c:numRef>
              <c:f>Sheet3!$Y$43:$Y$46</c:f>
              <c:numCache>
                <c:formatCode>General</c:formatCode>
                <c:ptCount val="4"/>
                <c:pt idx="0">
                  <c:v>315</c:v>
                </c:pt>
                <c:pt idx="1">
                  <c:v>402</c:v>
                </c:pt>
                <c:pt idx="2">
                  <c:v>48</c:v>
                </c:pt>
                <c:pt idx="3">
                  <c:v>22</c:v>
                </c:pt>
              </c:numCache>
            </c:numRef>
          </c:val>
          <c:extLst>
            <c:ext xmlns:c16="http://schemas.microsoft.com/office/drawing/2014/chart" uri="{C3380CC4-5D6E-409C-BE32-E72D297353CC}">
              <c16:uniqueId val="{00000000-4F06-4CB7-BF1E-E916F99DDF96}"/>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Sheet3!$Z$42</c:f>
              <c:strCache>
                <c:ptCount val="1"/>
                <c:pt idx="0">
                  <c:v>Retention Rate</c:v>
                </c:pt>
              </c:strCache>
            </c:strRef>
          </c:tx>
          <c:spPr>
            <a:ln w="12700" cap="rnd">
              <a:solidFill>
                <a:schemeClr val="accent2"/>
              </a:solidFill>
              <a:round/>
            </a:ln>
            <a:effectLst>
              <a:glow rad="63500">
                <a:srgbClr val="ED7D31">
                  <a:satMod val="175000"/>
                  <a:alpha val="40000"/>
                </a:srgbClr>
              </a:glo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rgbClr val="ED7D31">
                    <a:satMod val="175000"/>
                    <a:alpha val="40000"/>
                  </a:srgbClr>
                </a:glow>
              </a:effectLst>
            </c:spPr>
          </c:marker>
          <c:cat>
            <c:strRef>
              <c:f>Sheet3!$X$43:$X$46</c:f>
              <c:strCache>
                <c:ptCount val="4"/>
                <c:pt idx="0">
                  <c:v>Age 18-34</c:v>
                </c:pt>
                <c:pt idx="1">
                  <c:v>Age 35-50</c:v>
                </c:pt>
                <c:pt idx="2">
                  <c:v>Age 51-64</c:v>
                </c:pt>
                <c:pt idx="3">
                  <c:v>Age 65+</c:v>
                </c:pt>
              </c:strCache>
            </c:strRef>
          </c:cat>
          <c:val>
            <c:numRef>
              <c:f>Sheet3!$Z$43:$Z$46</c:f>
              <c:numCache>
                <c:formatCode>0%</c:formatCode>
                <c:ptCount val="4"/>
                <c:pt idx="0">
                  <c:v>0.92375366568914952</c:v>
                </c:pt>
                <c:pt idx="1">
                  <c:v>0.76425855513307983</c:v>
                </c:pt>
                <c:pt idx="2">
                  <c:v>0.49484536082474229</c:v>
                </c:pt>
                <c:pt idx="3">
                  <c:v>0.81481481481481477</c:v>
                </c:pt>
              </c:numCache>
            </c:numRef>
          </c:val>
          <c:smooth val="0"/>
          <c:extLst>
            <c:ext xmlns:c16="http://schemas.microsoft.com/office/drawing/2014/chart" uri="{C3380CC4-5D6E-409C-BE32-E72D297353CC}">
              <c16:uniqueId val="{00000001-4F06-4CB7-BF1E-E916F99DDF96}"/>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CURRENT</a:t>
                </a:r>
                <a:r>
                  <a:rPr lang="en-US" baseline="0"/>
                  <a:t> </a:t>
                </a:r>
                <a:r>
                  <a:rPr lang="en-US"/>
                  <a:t>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RETENTION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ACTIVITY</a:t>
            </a:r>
          </a:p>
        </c:rich>
      </c:tx>
      <c:layout>
        <c:manualLayout>
          <c:xMode val="edge"/>
          <c:yMode val="edge"/>
          <c:x val="0.31865241281452489"/>
          <c:y val="1.66865315852205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Sheet3!$Y$48</c:f>
              <c:strCache>
                <c:ptCount val="1"/>
                <c:pt idx="0">
                  <c:v>Count</c:v>
                </c:pt>
              </c:strCache>
            </c:strRef>
          </c:tx>
          <c:spPr>
            <a:solidFill>
              <a:srgbClr val="ED7D31">
                <a:lumMod val="60000"/>
                <a:lumOff val="40000"/>
              </a:srgbClr>
            </a:solidFill>
            <a:ln>
              <a:noFill/>
            </a:ln>
            <a:effectLst/>
          </c:spPr>
          <c:invertIfNegative val="0"/>
          <c:cat>
            <c:strRef>
              <c:f>Sheet3!$X$49:$X$50</c:f>
              <c:strCache>
                <c:ptCount val="2"/>
                <c:pt idx="0">
                  <c:v>Inactive</c:v>
                </c:pt>
                <c:pt idx="1">
                  <c:v>Active</c:v>
                </c:pt>
              </c:strCache>
            </c:strRef>
          </c:cat>
          <c:val>
            <c:numRef>
              <c:f>Sheet3!$Y$49:$Y$50</c:f>
              <c:numCache>
                <c:formatCode>General</c:formatCode>
                <c:ptCount val="2"/>
                <c:pt idx="0">
                  <c:v>345</c:v>
                </c:pt>
                <c:pt idx="1">
                  <c:v>442</c:v>
                </c:pt>
              </c:numCache>
            </c:numRef>
          </c:val>
          <c:extLst>
            <c:ext xmlns:c16="http://schemas.microsoft.com/office/drawing/2014/chart" uri="{C3380CC4-5D6E-409C-BE32-E72D297353CC}">
              <c16:uniqueId val="{00000000-F1B6-4D6D-8756-37D39B275658}"/>
            </c:ext>
          </c:extLst>
        </c:ser>
        <c:dLbls>
          <c:showLegendKey val="0"/>
          <c:showVal val="0"/>
          <c:showCatName val="0"/>
          <c:showSerName val="0"/>
          <c:showPercent val="0"/>
          <c:showBubbleSize val="0"/>
        </c:dLbls>
        <c:gapWidth val="219"/>
        <c:overlap val="-27"/>
        <c:axId val="1076642816"/>
        <c:axId val="1076643296"/>
      </c:barChart>
      <c:lineChart>
        <c:grouping val="standard"/>
        <c:varyColors val="0"/>
        <c:ser>
          <c:idx val="1"/>
          <c:order val="1"/>
          <c:tx>
            <c:strRef>
              <c:f>Sheet3!$Z$48</c:f>
              <c:strCache>
                <c:ptCount val="1"/>
                <c:pt idx="0">
                  <c:v>Retention Rate</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a:glow rad="63500">
                  <a:srgbClr val="ED7D31">
                    <a:satMod val="175000"/>
                    <a:alpha val="40000"/>
                  </a:srgbClr>
                </a:glow>
              </a:effectLst>
            </c:spPr>
          </c:marker>
          <c:cat>
            <c:strRef>
              <c:f>Sheet3!$X$49:$X$50</c:f>
              <c:strCache>
                <c:ptCount val="2"/>
                <c:pt idx="0">
                  <c:v>Inactive</c:v>
                </c:pt>
                <c:pt idx="1">
                  <c:v>Active</c:v>
                </c:pt>
              </c:strCache>
            </c:strRef>
          </c:cat>
          <c:val>
            <c:numRef>
              <c:f>Sheet3!$Z$49:$Z$50</c:f>
              <c:numCache>
                <c:formatCode>0%</c:formatCode>
                <c:ptCount val="2"/>
                <c:pt idx="0">
                  <c:v>0.70696721311475408</c:v>
                </c:pt>
                <c:pt idx="1">
                  <c:v>0.87872763419483102</c:v>
                </c:pt>
              </c:numCache>
            </c:numRef>
          </c:val>
          <c:smooth val="0"/>
          <c:extLst>
            <c:ext xmlns:c16="http://schemas.microsoft.com/office/drawing/2014/chart" uri="{C3380CC4-5D6E-409C-BE32-E72D297353CC}">
              <c16:uniqueId val="{00000001-F1B6-4D6D-8756-37D39B275658}"/>
            </c:ext>
          </c:extLst>
        </c:ser>
        <c:dLbls>
          <c:showLegendKey val="0"/>
          <c:showVal val="0"/>
          <c:showCatName val="0"/>
          <c:showSerName val="0"/>
          <c:showPercent val="0"/>
          <c:showBubbleSize val="0"/>
        </c:dLbls>
        <c:marker val="1"/>
        <c:smooth val="0"/>
        <c:axId val="1506067567"/>
        <c:axId val="1076644736"/>
      </c:lineChart>
      <c:catAx>
        <c:axId val="10766428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3296"/>
        <c:crosses val="autoZero"/>
        <c:auto val="1"/>
        <c:lblAlgn val="ctr"/>
        <c:lblOffset val="100"/>
        <c:noMultiLvlLbl val="0"/>
      </c:catAx>
      <c:valAx>
        <c:axId val="10766432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CURRENT</a:t>
                </a:r>
                <a:r>
                  <a:rPr lang="en-US" baseline="0"/>
                  <a:t> </a:t>
                </a:r>
                <a:r>
                  <a:rPr lang="en-US"/>
                  <a:t>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6642816"/>
        <c:crosses val="autoZero"/>
        <c:crossBetween val="between"/>
      </c:valAx>
      <c:valAx>
        <c:axId val="107664473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RETENTION RATE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06067567"/>
        <c:crosses val="max"/>
        <c:crossBetween val="between"/>
      </c:valAx>
      <c:catAx>
        <c:axId val="1506067567"/>
        <c:scaling>
          <c:orientation val="minMax"/>
        </c:scaling>
        <c:delete val="1"/>
        <c:axPos val="b"/>
        <c:numFmt formatCode="General" sourceLinked="1"/>
        <c:majorTickMark val="none"/>
        <c:minorTickMark val="none"/>
        <c:tickLblPos val="nextTo"/>
        <c:crossAx val="1076644736"/>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'07 Ex-Customers'!$I$1</c:f>
              <c:strCache>
                <c:ptCount val="1"/>
                <c:pt idx="0">
                  <c:v>NumOfProducts</c:v>
                </c:pt>
              </c:strCache>
            </c:strRef>
          </c:tx>
          <c:spPr>
            <a:ln w="19050" cap="rnd">
              <a:noFill/>
              <a:round/>
            </a:ln>
            <a:effectLst/>
          </c:spPr>
          <c:marker>
            <c:symbol val="circle"/>
            <c:size val="5"/>
            <c:spPr>
              <a:solidFill>
                <a:schemeClr val="accent2"/>
              </a:solidFill>
              <a:ln w="9525">
                <a:solidFill>
                  <a:schemeClr val="accent2"/>
                </a:solidFill>
              </a:ln>
              <a:effectLst/>
            </c:spPr>
          </c:marker>
          <c:xVal>
            <c:numRef>
              <c:f>'07 Ex-Customers'!$F$2:$F$205</c:f>
              <c:numCache>
                <c:formatCode>0</c:formatCode>
                <c:ptCount val="204"/>
                <c:pt idx="0">
                  <c:v>42</c:v>
                </c:pt>
                <c:pt idx="1">
                  <c:v>42</c:v>
                </c:pt>
                <c:pt idx="2">
                  <c:v>44</c:v>
                </c:pt>
                <c:pt idx="3">
                  <c:v>29</c:v>
                </c:pt>
                <c:pt idx="4">
                  <c:v>58</c:v>
                </c:pt>
                <c:pt idx="5">
                  <c:v>38</c:v>
                </c:pt>
                <c:pt idx="6">
                  <c:v>39</c:v>
                </c:pt>
                <c:pt idx="7">
                  <c:v>45</c:v>
                </c:pt>
                <c:pt idx="8">
                  <c:v>51</c:v>
                </c:pt>
                <c:pt idx="9">
                  <c:v>49</c:v>
                </c:pt>
                <c:pt idx="10">
                  <c:v>27</c:v>
                </c:pt>
                <c:pt idx="11">
                  <c:v>39</c:v>
                </c:pt>
                <c:pt idx="12">
                  <c:v>41</c:v>
                </c:pt>
                <c:pt idx="13">
                  <c:v>42</c:v>
                </c:pt>
                <c:pt idx="14">
                  <c:v>66</c:v>
                </c:pt>
                <c:pt idx="15">
                  <c:v>58</c:v>
                </c:pt>
                <c:pt idx="16">
                  <c:v>32</c:v>
                </c:pt>
                <c:pt idx="17">
                  <c:v>22</c:v>
                </c:pt>
                <c:pt idx="18">
                  <c:v>46</c:v>
                </c:pt>
                <c:pt idx="19">
                  <c:v>44</c:v>
                </c:pt>
                <c:pt idx="20">
                  <c:v>65</c:v>
                </c:pt>
                <c:pt idx="21">
                  <c:v>46</c:v>
                </c:pt>
                <c:pt idx="22">
                  <c:v>35</c:v>
                </c:pt>
                <c:pt idx="23">
                  <c:v>28</c:v>
                </c:pt>
                <c:pt idx="24">
                  <c:v>31</c:v>
                </c:pt>
                <c:pt idx="25">
                  <c:v>42</c:v>
                </c:pt>
                <c:pt idx="26">
                  <c:v>52</c:v>
                </c:pt>
                <c:pt idx="27">
                  <c:v>56</c:v>
                </c:pt>
                <c:pt idx="28">
                  <c:v>48</c:v>
                </c:pt>
                <c:pt idx="29">
                  <c:v>35</c:v>
                </c:pt>
                <c:pt idx="30">
                  <c:v>52</c:v>
                </c:pt>
                <c:pt idx="31">
                  <c:v>31</c:v>
                </c:pt>
                <c:pt idx="32">
                  <c:v>48</c:v>
                </c:pt>
                <c:pt idx="33">
                  <c:v>57</c:v>
                </c:pt>
                <c:pt idx="34">
                  <c:v>29</c:v>
                </c:pt>
                <c:pt idx="35">
                  <c:v>24</c:v>
                </c:pt>
                <c:pt idx="36">
                  <c:v>39</c:v>
                </c:pt>
                <c:pt idx="37">
                  <c:v>44</c:v>
                </c:pt>
                <c:pt idx="38">
                  <c:v>55</c:v>
                </c:pt>
                <c:pt idx="39">
                  <c:v>50</c:v>
                </c:pt>
                <c:pt idx="40">
                  <c:v>41</c:v>
                </c:pt>
                <c:pt idx="41">
                  <c:v>50</c:v>
                </c:pt>
                <c:pt idx="42">
                  <c:v>38</c:v>
                </c:pt>
                <c:pt idx="43">
                  <c:v>41</c:v>
                </c:pt>
                <c:pt idx="44">
                  <c:v>45</c:v>
                </c:pt>
                <c:pt idx="45">
                  <c:v>47</c:v>
                </c:pt>
                <c:pt idx="46">
                  <c:v>43</c:v>
                </c:pt>
                <c:pt idx="47">
                  <c:v>54</c:v>
                </c:pt>
                <c:pt idx="48">
                  <c:v>33</c:v>
                </c:pt>
                <c:pt idx="49">
                  <c:v>45</c:v>
                </c:pt>
                <c:pt idx="50">
                  <c:v>39</c:v>
                </c:pt>
                <c:pt idx="51">
                  <c:v>50</c:v>
                </c:pt>
                <c:pt idx="52">
                  <c:v>42</c:v>
                </c:pt>
                <c:pt idx="53">
                  <c:v>43</c:v>
                </c:pt>
                <c:pt idx="54">
                  <c:v>46</c:v>
                </c:pt>
                <c:pt idx="55">
                  <c:v>67</c:v>
                </c:pt>
                <c:pt idx="56">
                  <c:v>40</c:v>
                </c:pt>
                <c:pt idx="57">
                  <c:v>54</c:v>
                </c:pt>
                <c:pt idx="58">
                  <c:v>39</c:v>
                </c:pt>
                <c:pt idx="59">
                  <c:v>34</c:v>
                </c:pt>
                <c:pt idx="60">
                  <c:v>62</c:v>
                </c:pt>
                <c:pt idx="61">
                  <c:v>46</c:v>
                </c:pt>
                <c:pt idx="62">
                  <c:v>35</c:v>
                </c:pt>
                <c:pt idx="63">
                  <c:v>34</c:v>
                </c:pt>
                <c:pt idx="64">
                  <c:v>44</c:v>
                </c:pt>
                <c:pt idx="65">
                  <c:v>43</c:v>
                </c:pt>
                <c:pt idx="66">
                  <c:v>50</c:v>
                </c:pt>
                <c:pt idx="67">
                  <c:v>49</c:v>
                </c:pt>
                <c:pt idx="68">
                  <c:v>40</c:v>
                </c:pt>
                <c:pt idx="69">
                  <c:v>46</c:v>
                </c:pt>
                <c:pt idx="70">
                  <c:v>30</c:v>
                </c:pt>
                <c:pt idx="71">
                  <c:v>29</c:v>
                </c:pt>
                <c:pt idx="72">
                  <c:v>39</c:v>
                </c:pt>
                <c:pt idx="73">
                  <c:v>39</c:v>
                </c:pt>
                <c:pt idx="74">
                  <c:v>40</c:v>
                </c:pt>
                <c:pt idx="75">
                  <c:v>34</c:v>
                </c:pt>
                <c:pt idx="76">
                  <c:v>45</c:v>
                </c:pt>
                <c:pt idx="77">
                  <c:v>45</c:v>
                </c:pt>
                <c:pt idx="78">
                  <c:v>39</c:v>
                </c:pt>
                <c:pt idx="79">
                  <c:v>46</c:v>
                </c:pt>
                <c:pt idx="80">
                  <c:v>38</c:v>
                </c:pt>
                <c:pt idx="81">
                  <c:v>66</c:v>
                </c:pt>
                <c:pt idx="82">
                  <c:v>49</c:v>
                </c:pt>
                <c:pt idx="83">
                  <c:v>41</c:v>
                </c:pt>
                <c:pt idx="84">
                  <c:v>61</c:v>
                </c:pt>
                <c:pt idx="85">
                  <c:v>60</c:v>
                </c:pt>
                <c:pt idx="86">
                  <c:v>40</c:v>
                </c:pt>
                <c:pt idx="87">
                  <c:v>40</c:v>
                </c:pt>
                <c:pt idx="88">
                  <c:v>57</c:v>
                </c:pt>
                <c:pt idx="89">
                  <c:v>37</c:v>
                </c:pt>
                <c:pt idx="90">
                  <c:v>47</c:v>
                </c:pt>
                <c:pt idx="91">
                  <c:v>38</c:v>
                </c:pt>
                <c:pt idx="92">
                  <c:v>43</c:v>
                </c:pt>
                <c:pt idx="93">
                  <c:v>32</c:v>
                </c:pt>
                <c:pt idx="94">
                  <c:v>38</c:v>
                </c:pt>
                <c:pt idx="95">
                  <c:v>37</c:v>
                </c:pt>
                <c:pt idx="96">
                  <c:v>46</c:v>
                </c:pt>
                <c:pt idx="97">
                  <c:v>61</c:v>
                </c:pt>
                <c:pt idx="98">
                  <c:v>39</c:v>
                </c:pt>
                <c:pt idx="99">
                  <c:v>47</c:v>
                </c:pt>
                <c:pt idx="100">
                  <c:v>38</c:v>
                </c:pt>
                <c:pt idx="101">
                  <c:v>58</c:v>
                </c:pt>
                <c:pt idx="102">
                  <c:v>60</c:v>
                </c:pt>
                <c:pt idx="103">
                  <c:v>51</c:v>
                </c:pt>
                <c:pt idx="104">
                  <c:v>56</c:v>
                </c:pt>
                <c:pt idx="105">
                  <c:v>48</c:v>
                </c:pt>
                <c:pt idx="106">
                  <c:v>35</c:v>
                </c:pt>
                <c:pt idx="107">
                  <c:v>48</c:v>
                </c:pt>
                <c:pt idx="108">
                  <c:v>59</c:v>
                </c:pt>
                <c:pt idx="109">
                  <c:v>62</c:v>
                </c:pt>
                <c:pt idx="110">
                  <c:v>28</c:v>
                </c:pt>
                <c:pt idx="111">
                  <c:v>51</c:v>
                </c:pt>
                <c:pt idx="112">
                  <c:v>49</c:v>
                </c:pt>
                <c:pt idx="113">
                  <c:v>47</c:v>
                </c:pt>
                <c:pt idx="114">
                  <c:v>51</c:v>
                </c:pt>
                <c:pt idx="115">
                  <c:v>41</c:v>
                </c:pt>
                <c:pt idx="116">
                  <c:v>46</c:v>
                </c:pt>
                <c:pt idx="117">
                  <c:v>54</c:v>
                </c:pt>
                <c:pt idx="118">
                  <c:v>45</c:v>
                </c:pt>
                <c:pt idx="119">
                  <c:v>49</c:v>
                </c:pt>
                <c:pt idx="120">
                  <c:v>33</c:v>
                </c:pt>
                <c:pt idx="121">
                  <c:v>51</c:v>
                </c:pt>
                <c:pt idx="122">
                  <c:v>51</c:v>
                </c:pt>
                <c:pt idx="123">
                  <c:v>53</c:v>
                </c:pt>
                <c:pt idx="124">
                  <c:v>47</c:v>
                </c:pt>
                <c:pt idx="125">
                  <c:v>38</c:v>
                </c:pt>
                <c:pt idx="126">
                  <c:v>57</c:v>
                </c:pt>
                <c:pt idx="127">
                  <c:v>43</c:v>
                </c:pt>
                <c:pt idx="128">
                  <c:v>30</c:v>
                </c:pt>
                <c:pt idx="129">
                  <c:v>31</c:v>
                </c:pt>
                <c:pt idx="130">
                  <c:v>62</c:v>
                </c:pt>
                <c:pt idx="131">
                  <c:v>61</c:v>
                </c:pt>
                <c:pt idx="132">
                  <c:v>54</c:v>
                </c:pt>
                <c:pt idx="133">
                  <c:v>31</c:v>
                </c:pt>
                <c:pt idx="134">
                  <c:v>48</c:v>
                </c:pt>
                <c:pt idx="135">
                  <c:v>39</c:v>
                </c:pt>
                <c:pt idx="136">
                  <c:v>39</c:v>
                </c:pt>
                <c:pt idx="137">
                  <c:v>34</c:v>
                </c:pt>
                <c:pt idx="138">
                  <c:v>48</c:v>
                </c:pt>
                <c:pt idx="139">
                  <c:v>45</c:v>
                </c:pt>
                <c:pt idx="140">
                  <c:v>42</c:v>
                </c:pt>
                <c:pt idx="141">
                  <c:v>45</c:v>
                </c:pt>
                <c:pt idx="142">
                  <c:v>51</c:v>
                </c:pt>
                <c:pt idx="143">
                  <c:v>62</c:v>
                </c:pt>
                <c:pt idx="144">
                  <c:v>57</c:v>
                </c:pt>
                <c:pt idx="145">
                  <c:v>40</c:v>
                </c:pt>
                <c:pt idx="146">
                  <c:v>36</c:v>
                </c:pt>
                <c:pt idx="147">
                  <c:v>56</c:v>
                </c:pt>
                <c:pt idx="148">
                  <c:v>42</c:v>
                </c:pt>
                <c:pt idx="149">
                  <c:v>57</c:v>
                </c:pt>
                <c:pt idx="150">
                  <c:v>43</c:v>
                </c:pt>
                <c:pt idx="151">
                  <c:v>60</c:v>
                </c:pt>
                <c:pt idx="152">
                  <c:v>49</c:v>
                </c:pt>
                <c:pt idx="153">
                  <c:v>35</c:v>
                </c:pt>
                <c:pt idx="154">
                  <c:v>36</c:v>
                </c:pt>
                <c:pt idx="155">
                  <c:v>43</c:v>
                </c:pt>
                <c:pt idx="156">
                  <c:v>60</c:v>
                </c:pt>
                <c:pt idx="157">
                  <c:v>63</c:v>
                </c:pt>
                <c:pt idx="158">
                  <c:v>36</c:v>
                </c:pt>
                <c:pt idx="159">
                  <c:v>49</c:v>
                </c:pt>
                <c:pt idx="160">
                  <c:v>58</c:v>
                </c:pt>
                <c:pt idx="161">
                  <c:v>28</c:v>
                </c:pt>
                <c:pt idx="162">
                  <c:v>58</c:v>
                </c:pt>
                <c:pt idx="163">
                  <c:v>46</c:v>
                </c:pt>
                <c:pt idx="164">
                  <c:v>28</c:v>
                </c:pt>
                <c:pt idx="165">
                  <c:v>42</c:v>
                </c:pt>
                <c:pt idx="166">
                  <c:v>69</c:v>
                </c:pt>
                <c:pt idx="167">
                  <c:v>48</c:v>
                </c:pt>
                <c:pt idx="168">
                  <c:v>50</c:v>
                </c:pt>
                <c:pt idx="169">
                  <c:v>41</c:v>
                </c:pt>
                <c:pt idx="170">
                  <c:v>48</c:v>
                </c:pt>
                <c:pt idx="171">
                  <c:v>49</c:v>
                </c:pt>
                <c:pt idx="172">
                  <c:v>64</c:v>
                </c:pt>
                <c:pt idx="173">
                  <c:v>43</c:v>
                </c:pt>
                <c:pt idx="174">
                  <c:v>32</c:v>
                </c:pt>
                <c:pt idx="175">
                  <c:v>48</c:v>
                </c:pt>
                <c:pt idx="176">
                  <c:v>44</c:v>
                </c:pt>
                <c:pt idx="177">
                  <c:v>45</c:v>
                </c:pt>
                <c:pt idx="178">
                  <c:v>60</c:v>
                </c:pt>
                <c:pt idx="179">
                  <c:v>43</c:v>
                </c:pt>
                <c:pt idx="180">
                  <c:v>45</c:v>
                </c:pt>
                <c:pt idx="181">
                  <c:v>51</c:v>
                </c:pt>
                <c:pt idx="182">
                  <c:v>35</c:v>
                </c:pt>
                <c:pt idx="183">
                  <c:v>40</c:v>
                </c:pt>
                <c:pt idx="184">
                  <c:v>40</c:v>
                </c:pt>
                <c:pt idx="185">
                  <c:v>58</c:v>
                </c:pt>
                <c:pt idx="186">
                  <c:v>45</c:v>
                </c:pt>
                <c:pt idx="187">
                  <c:v>46</c:v>
                </c:pt>
                <c:pt idx="188">
                  <c:v>39</c:v>
                </c:pt>
                <c:pt idx="189">
                  <c:v>61</c:v>
                </c:pt>
                <c:pt idx="190">
                  <c:v>51</c:v>
                </c:pt>
                <c:pt idx="191">
                  <c:v>36</c:v>
                </c:pt>
                <c:pt idx="192">
                  <c:v>52</c:v>
                </c:pt>
                <c:pt idx="193">
                  <c:v>46</c:v>
                </c:pt>
                <c:pt idx="194">
                  <c:v>39</c:v>
                </c:pt>
                <c:pt idx="195">
                  <c:v>38</c:v>
                </c:pt>
                <c:pt idx="196">
                  <c:v>48</c:v>
                </c:pt>
                <c:pt idx="197">
                  <c:v>42</c:v>
                </c:pt>
                <c:pt idx="198">
                  <c:v>63</c:v>
                </c:pt>
                <c:pt idx="199">
                  <c:v>43</c:v>
                </c:pt>
                <c:pt idx="200">
                  <c:v>43</c:v>
                </c:pt>
                <c:pt idx="201">
                  <c:v>35</c:v>
                </c:pt>
                <c:pt idx="202">
                  <c:v>34</c:v>
                </c:pt>
                <c:pt idx="203">
                  <c:v>49</c:v>
                </c:pt>
              </c:numCache>
            </c:numRef>
          </c:xVal>
          <c:yVal>
            <c:numRef>
              <c:f>'07 Ex-Customers'!$I$2:$I$205</c:f>
              <c:numCache>
                <c:formatCode>0</c:formatCode>
                <c:ptCount val="204"/>
                <c:pt idx="0">
                  <c:v>1</c:v>
                </c:pt>
                <c:pt idx="1">
                  <c:v>3</c:v>
                </c:pt>
                <c:pt idx="2">
                  <c:v>2</c:v>
                </c:pt>
                <c:pt idx="3">
                  <c:v>4</c:v>
                </c:pt>
                <c:pt idx="4">
                  <c:v>1</c:v>
                </c:pt>
                <c:pt idx="5">
                  <c:v>1</c:v>
                </c:pt>
                <c:pt idx="6">
                  <c:v>3</c:v>
                </c:pt>
                <c:pt idx="7">
                  <c:v>1</c:v>
                </c:pt>
                <c:pt idx="8">
                  <c:v>1</c:v>
                </c:pt>
                <c:pt idx="9">
                  <c:v>1</c:v>
                </c:pt>
                <c:pt idx="10">
                  <c:v>1</c:v>
                </c:pt>
                <c:pt idx="11">
                  <c:v>1</c:v>
                </c:pt>
                <c:pt idx="12">
                  <c:v>1</c:v>
                </c:pt>
                <c:pt idx="13">
                  <c:v>1</c:v>
                </c:pt>
                <c:pt idx="14">
                  <c:v>1</c:v>
                </c:pt>
                <c:pt idx="15">
                  <c:v>4</c:v>
                </c:pt>
                <c:pt idx="16">
                  <c:v>1</c:v>
                </c:pt>
                <c:pt idx="17">
                  <c:v>1</c:v>
                </c:pt>
                <c:pt idx="18">
                  <c:v>3</c:v>
                </c:pt>
                <c:pt idx="19">
                  <c:v>3</c:v>
                </c:pt>
                <c:pt idx="20">
                  <c:v>1</c:v>
                </c:pt>
                <c:pt idx="21">
                  <c:v>2</c:v>
                </c:pt>
                <c:pt idx="22">
                  <c:v>1</c:v>
                </c:pt>
                <c:pt idx="23">
                  <c:v>2</c:v>
                </c:pt>
                <c:pt idx="24">
                  <c:v>1</c:v>
                </c:pt>
                <c:pt idx="25">
                  <c:v>1</c:v>
                </c:pt>
                <c:pt idx="26">
                  <c:v>1</c:v>
                </c:pt>
                <c:pt idx="27">
                  <c:v>1</c:v>
                </c:pt>
                <c:pt idx="28">
                  <c:v>1</c:v>
                </c:pt>
                <c:pt idx="29">
                  <c:v>2</c:v>
                </c:pt>
                <c:pt idx="30">
                  <c:v>1</c:v>
                </c:pt>
                <c:pt idx="31">
                  <c:v>1</c:v>
                </c:pt>
                <c:pt idx="32">
                  <c:v>1</c:v>
                </c:pt>
                <c:pt idx="33">
                  <c:v>1</c:v>
                </c:pt>
                <c:pt idx="34">
                  <c:v>1</c:v>
                </c:pt>
                <c:pt idx="35">
                  <c:v>1</c:v>
                </c:pt>
                <c:pt idx="36">
                  <c:v>2</c:v>
                </c:pt>
                <c:pt idx="37">
                  <c:v>1</c:v>
                </c:pt>
                <c:pt idx="38">
                  <c:v>1</c:v>
                </c:pt>
                <c:pt idx="39">
                  <c:v>1</c:v>
                </c:pt>
                <c:pt idx="40">
                  <c:v>2</c:v>
                </c:pt>
                <c:pt idx="41">
                  <c:v>1</c:v>
                </c:pt>
                <c:pt idx="42">
                  <c:v>2</c:v>
                </c:pt>
                <c:pt idx="43">
                  <c:v>1</c:v>
                </c:pt>
                <c:pt idx="44">
                  <c:v>1</c:v>
                </c:pt>
                <c:pt idx="45">
                  <c:v>1</c:v>
                </c:pt>
                <c:pt idx="46">
                  <c:v>2</c:v>
                </c:pt>
                <c:pt idx="47">
                  <c:v>1</c:v>
                </c:pt>
                <c:pt idx="48">
                  <c:v>1</c:v>
                </c:pt>
                <c:pt idx="49">
                  <c:v>1</c:v>
                </c:pt>
                <c:pt idx="50">
                  <c:v>3</c:v>
                </c:pt>
                <c:pt idx="51">
                  <c:v>1</c:v>
                </c:pt>
                <c:pt idx="52">
                  <c:v>1</c:v>
                </c:pt>
                <c:pt idx="53">
                  <c:v>3</c:v>
                </c:pt>
                <c:pt idx="54">
                  <c:v>3</c:v>
                </c:pt>
                <c:pt idx="55">
                  <c:v>1</c:v>
                </c:pt>
                <c:pt idx="56">
                  <c:v>1</c:v>
                </c:pt>
                <c:pt idx="57">
                  <c:v>1</c:v>
                </c:pt>
                <c:pt idx="58">
                  <c:v>1</c:v>
                </c:pt>
                <c:pt idx="59">
                  <c:v>3</c:v>
                </c:pt>
                <c:pt idx="60">
                  <c:v>1</c:v>
                </c:pt>
                <c:pt idx="61">
                  <c:v>1</c:v>
                </c:pt>
                <c:pt idx="62">
                  <c:v>1</c:v>
                </c:pt>
                <c:pt idx="63">
                  <c:v>1</c:v>
                </c:pt>
                <c:pt idx="64">
                  <c:v>3</c:v>
                </c:pt>
                <c:pt idx="65">
                  <c:v>1</c:v>
                </c:pt>
                <c:pt idx="66">
                  <c:v>1</c:v>
                </c:pt>
                <c:pt idx="67">
                  <c:v>1</c:v>
                </c:pt>
                <c:pt idx="68">
                  <c:v>1</c:v>
                </c:pt>
                <c:pt idx="69">
                  <c:v>1</c:v>
                </c:pt>
                <c:pt idx="70">
                  <c:v>1</c:v>
                </c:pt>
                <c:pt idx="71">
                  <c:v>1</c:v>
                </c:pt>
                <c:pt idx="72">
                  <c:v>1</c:v>
                </c:pt>
                <c:pt idx="73">
                  <c:v>1</c:v>
                </c:pt>
                <c:pt idx="74">
                  <c:v>2</c:v>
                </c:pt>
                <c:pt idx="75">
                  <c:v>1</c:v>
                </c:pt>
                <c:pt idx="76">
                  <c:v>1</c:v>
                </c:pt>
                <c:pt idx="77">
                  <c:v>3</c:v>
                </c:pt>
                <c:pt idx="78">
                  <c:v>3</c:v>
                </c:pt>
                <c:pt idx="79">
                  <c:v>2</c:v>
                </c:pt>
                <c:pt idx="80">
                  <c:v>2</c:v>
                </c:pt>
                <c:pt idx="81">
                  <c:v>1</c:v>
                </c:pt>
                <c:pt idx="82">
                  <c:v>1</c:v>
                </c:pt>
                <c:pt idx="83">
                  <c:v>3</c:v>
                </c:pt>
                <c:pt idx="84">
                  <c:v>1</c:v>
                </c:pt>
                <c:pt idx="85">
                  <c:v>1</c:v>
                </c:pt>
                <c:pt idx="86">
                  <c:v>1</c:v>
                </c:pt>
                <c:pt idx="87">
                  <c:v>1</c:v>
                </c:pt>
                <c:pt idx="88">
                  <c:v>1</c:v>
                </c:pt>
                <c:pt idx="89">
                  <c:v>1</c:v>
                </c:pt>
                <c:pt idx="90">
                  <c:v>1</c:v>
                </c:pt>
                <c:pt idx="91">
                  <c:v>1</c:v>
                </c:pt>
                <c:pt idx="92">
                  <c:v>1</c:v>
                </c:pt>
                <c:pt idx="93">
                  <c:v>1</c:v>
                </c:pt>
                <c:pt idx="94">
                  <c:v>3</c:v>
                </c:pt>
                <c:pt idx="95">
                  <c:v>1</c:v>
                </c:pt>
                <c:pt idx="96">
                  <c:v>1</c:v>
                </c:pt>
                <c:pt idx="97">
                  <c:v>2</c:v>
                </c:pt>
                <c:pt idx="98">
                  <c:v>1</c:v>
                </c:pt>
                <c:pt idx="99">
                  <c:v>1</c:v>
                </c:pt>
                <c:pt idx="100">
                  <c:v>2</c:v>
                </c:pt>
                <c:pt idx="101">
                  <c:v>1</c:v>
                </c:pt>
                <c:pt idx="102">
                  <c:v>1</c:v>
                </c:pt>
                <c:pt idx="103">
                  <c:v>1</c:v>
                </c:pt>
                <c:pt idx="104">
                  <c:v>3</c:v>
                </c:pt>
                <c:pt idx="105">
                  <c:v>2</c:v>
                </c:pt>
                <c:pt idx="106">
                  <c:v>1</c:v>
                </c:pt>
                <c:pt idx="107">
                  <c:v>1</c:v>
                </c:pt>
                <c:pt idx="108">
                  <c:v>1</c:v>
                </c:pt>
                <c:pt idx="109">
                  <c:v>3</c:v>
                </c:pt>
                <c:pt idx="110">
                  <c:v>1</c:v>
                </c:pt>
                <c:pt idx="111">
                  <c:v>1</c:v>
                </c:pt>
                <c:pt idx="112">
                  <c:v>3</c:v>
                </c:pt>
                <c:pt idx="113">
                  <c:v>1</c:v>
                </c:pt>
                <c:pt idx="114">
                  <c:v>3</c:v>
                </c:pt>
                <c:pt idx="115">
                  <c:v>1</c:v>
                </c:pt>
                <c:pt idx="116">
                  <c:v>1</c:v>
                </c:pt>
                <c:pt idx="117">
                  <c:v>1</c:v>
                </c:pt>
                <c:pt idx="118">
                  <c:v>1</c:v>
                </c:pt>
                <c:pt idx="119">
                  <c:v>2</c:v>
                </c:pt>
                <c:pt idx="120">
                  <c:v>2</c:v>
                </c:pt>
                <c:pt idx="121">
                  <c:v>2</c:v>
                </c:pt>
                <c:pt idx="122">
                  <c:v>1</c:v>
                </c:pt>
                <c:pt idx="123">
                  <c:v>1</c:v>
                </c:pt>
                <c:pt idx="124">
                  <c:v>2</c:v>
                </c:pt>
                <c:pt idx="125">
                  <c:v>1</c:v>
                </c:pt>
                <c:pt idx="126">
                  <c:v>1</c:v>
                </c:pt>
                <c:pt idx="127">
                  <c:v>3</c:v>
                </c:pt>
                <c:pt idx="128">
                  <c:v>1</c:v>
                </c:pt>
                <c:pt idx="129">
                  <c:v>1</c:v>
                </c:pt>
                <c:pt idx="130">
                  <c:v>1</c:v>
                </c:pt>
                <c:pt idx="131">
                  <c:v>1</c:v>
                </c:pt>
                <c:pt idx="132">
                  <c:v>1</c:v>
                </c:pt>
                <c:pt idx="133">
                  <c:v>2</c:v>
                </c:pt>
                <c:pt idx="134">
                  <c:v>1</c:v>
                </c:pt>
                <c:pt idx="135">
                  <c:v>1</c:v>
                </c:pt>
                <c:pt idx="136">
                  <c:v>1</c:v>
                </c:pt>
                <c:pt idx="137">
                  <c:v>1</c:v>
                </c:pt>
                <c:pt idx="138">
                  <c:v>1</c:v>
                </c:pt>
                <c:pt idx="139">
                  <c:v>1</c:v>
                </c:pt>
                <c:pt idx="140">
                  <c:v>1</c:v>
                </c:pt>
                <c:pt idx="141">
                  <c:v>1</c:v>
                </c:pt>
                <c:pt idx="142">
                  <c:v>1</c:v>
                </c:pt>
                <c:pt idx="143">
                  <c:v>1</c:v>
                </c:pt>
                <c:pt idx="144">
                  <c:v>2</c:v>
                </c:pt>
                <c:pt idx="145">
                  <c:v>3</c:v>
                </c:pt>
                <c:pt idx="146">
                  <c:v>3</c:v>
                </c:pt>
                <c:pt idx="147">
                  <c:v>2</c:v>
                </c:pt>
                <c:pt idx="148">
                  <c:v>2</c:v>
                </c:pt>
                <c:pt idx="149">
                  <c:v>1</c:v>
                </c:pt>
                <c:pt idx="150">
                  <c:v>2</c:v>
                </c:pt>
                <c:pt idx="151">
                  <c:v>1</c:v>
                </c:pt>
                <c:pt idx="152">
                  <c:v>3</c:v>
                </c:pt>
                <c:pt idx="153">
                  <c:v>1</c:v>
                </c:pt>
                <c:pt idx="154">
                  <c:v>1</c:v>
                </c:pt>
                <c:pt idx="155">
                  <c:v>3</c:v>
                </c:pt>
                <c:pt idx="156">
                  <c:v>2</c:v>
                </c:pt>
                <c:pt idx="157">
                  <c:v>1</c:v>
                </c:pt>
                <c:pt idx="158">
                  <c:v>2</c:v>
                </c:pt>
                <c:pt idx="159">
                  <c:v>2</c:v>
                </c:pt>
                <c:pt idx="160">
                  <c:v>1</c:v>
                </c:pt>
                <c:pt idx="161">
                  <c:v>1</c:v>
                </c:pt>
                <c:pt idx="162">
                  <c:v>1</c:v>
                </c:pt>
                <c:pt idx="163">
                  <c:v>1</c:v>
                </c:pt>
                <c:pt idx="164">
                  <c:v>3</c:v>
                </c:pt>
                <c:pt idx="165">
                  <c:v>1</c:v>
                </c:pt>
                <c:pt idx="166">
                  <c:v>1</c:v>
                </c:pt>
                <c:pt idx="167">
                  <c:v>1</c:v>
                </c:pt>
                <c:pt idx="168">
                  <c:v>1</c:v>
                </c:pt>
                <c:pt idx="169">
                  <c:v>1</c:v>
                </c:pt>
                <c:pt idx="170">
                  <c:v>2</c:v>
                </c:pt>
                <c:pt idx="171">
                  <c:v>1</c:v>
                </c:pt>
                <c:pt idx="172">
                  <c:v>2</c:v>
                </c:pt>
                <c:pt idx="173">
                  <c:v>1</c:v>
                </c:pt>
                <c:pt idx="174">
                  <c:v>1</c:v>
                </c:pt>
                <c:pt idx="175">
                  <c:v>1</c:v>
                </c:pt>
                <c:pt idx="176">
                  <c:v>2</c:v>
                </c:pt>
                <c:pt idx="177">
                  <c:v>3</c:v>
                </c:pt>
                <c:pt idx="178">
                  <c:v>1</c:v>
                </c:pt>
                <c:pt idx="179">
                  <c:v>3</c:v>
                </c:pt>
                <c:pt idx="180">
                  <c:v>1</c:v>
                </c:pt>
                <c:pt idx="181">
                  <c:v>3</c:v>
                </c:pt>
                <c:pt idx="182">
                  <c:v>2</c:v>
                </c:pt>
                <c:pt idx="183">
                  <c:v>1</c:v>
                </c:pt>
                <c:pt idx="184">
                  <c:v>2</c:v>
                </c:pt>
                <c:pt idx="185">
                  <c:v>1</c:v>
                </c:pt>
                <c:pt idx="186">
                  <c:v>1</c:v>
                </c:pt>
                <c:pt idx="187">
                  <c:v>1</c:v>
                </c:pt>
                <c:pt idx="188">
                  <c:v>1</c:v>
                </c:pt>
                <c:pt idx="189">
                  <c:v>1</c:v>
                </c:pt>
                <c:pt idx="190">
                  <c:v>3</c:v>
                </c:pt>
                <c:pt idx="191">
                  <c:v>1</c:v>
                </c:pt>
                <c:pt idx="192">
                  <c:v>1</c:v>
                </c:pt>
                <c:pt idx="193">
                  <c:v>1</c:v>
                </c:pt>
                <c:pt idx="194">
                  <c:v>1</c:v>
                </c:pt>
                <c:pt idx="195">
                  <c:v>1</c:v>
                </c:pt>
                <c:pt idx="196">
                  <c:v>1</c:v>
                </c:pt>
                <c:pt idx="197">
                  <c:v>2</c:v>
                </c:pt>
                <c:pt idx="198">
                  <c:v>3</c:v>
                </c:pt>
                <c:pt idx="199">
                  <c:v>1</c:v>
                </c:pt>
                <c:pt idx="200">
                  <c:v>1</c:v>
                </c:pt>
                <c:pt idx="201">
                  <c:v>1</c:v>
                </c:pt>
                <c:pt idx="202">
                  <c:v>1</c:v>
                </c:pt>
                <c:pt idx="203">
                  <c:v>1</c:v>
                </c:pt>
              </c:numCache>
            </c:numRef>
          </c:yVal>
          <c:smooth val="0"/>
          <c:extLst>
            <c:ext xmlns:c16="http://schemas.microsoft.com/office/drawing/2014/chart" uri="{C3380CC4-5D6E-409C-BE32-E72D297353CC}">
              <c16:uniqueId val="{00000000-011E-4D8E-9162-3B8A82C7848C}"/>
            </c:ext>
          </c:extLst>
        </c:ser>
        <c:dLbls>
          <c:showLegendKey val="0"/>
          <c:showVal val="0"/>
          <c:showCatName val="0"/>
          <c:showSerName val="0"/>
          <c:showPercent val="0"/>
          <c:showBubbleSize val="0"/>
        </c:dLbls>
        <c:axId val="513620623"/>
        <c:axId val="513619183"/>
      </c:scatterChart>
      <c:valAx>
        <c:axId val="513620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19183"/>
        <c:crosses val="autoZero"/>
        <c:crossBetween val="midCat"/>
      </c:valAx>
      <c:valAx>
        <c:axId val="513619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206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'07 Ex-Customers'!$G$1</c:f>
              <c:strCache>
                <c:ptCount val="1"/>
                <c:pt idx="0">
                  <c:v>Tenure</c:v>
                </c:pt>
              </c:strCache>
            </c:strRef>
          </c:tx>
          <c:spPr>
            <a:ln w="19050" cap="rnd">
              <a:noFill/>
              <a:round/>
            </a:ln>
            <a:effectLst/>
          </c:spPr>
          <c:marker>
            <c:symbol val="circle"/>
            <c:size val="5"/>
            <c:spPr>
              <a:solidFill>
                <a:schemeClr val="accent2"/>
              </a:solidFill>
              <a:ln w="9525">
                <a:solidFill>
                  <a:schemeClr val="accent2"/>
                </a:solidFill>
              </a:ln>
              <a:effectLst/>
            </c:spPr>
          </c:marker>
          <c:xVal>
            <c:numRef>
              <c:f>'07 Ex-Customers'!$F$2:$F$205</c:f>
              <c:numCache>
                <c:formatCode>0</c:formatCode>
                <c:ptCount val="204"/>
                <c:pt idx="0">
                  <c:v>42</c:v>
                </c:pt>
                <c:pt idx="1">
                  <c:v>42</c:v>
                </c:pt>
                <c:pt idx="2">
                  <c:v>44</c:v>
                </c:pt>
                <c:pt idx="3">
                  <c:v>29</c:v>
                </c:pt>
                <c:pt idx="4">
                  <c:v>58</c:v>
                </c:pt>
                <c:pt idx="5">
                  <c:v>38</c:v>
                </c:pt>
                <c:pt idx="6">
                  <c:v>39</c:v>
                </c:pt>
                <c:pt idx="7">
                  <c:v>45</c:v>
                </c:pt>
                <c:pt idx="8">
                  <c:v>51</c:v>
                </c:pt>
                <c:pt idx="9">
                  <c:v>49</c:v>
                </c:pt>
                <c:pt idx="10">
                  <c:v>27</c:v>
                </c:pt>
                <c:pt idx="11">
                  <c:v>39</c:v>
                </c:pt>
                <c:pt idx="12">
                  <c:v>41</c:v>
                </c:pt>
                <c:pt idx="13">
                  <c:v>42</c:v>
                </c:pt>
                <c:pt idx="14">
                  <c:v>66</c:v>
                </c:pt>
                <c:pt idx="15">
                  <c:v>58</c:v>
                </c:pt>
                <c:pt idx="16">
                  <c:v>32</c:v>
                </c:pt>
                <c:pt idx="17">
                  <c:v>22</c:v>
                </c:pt>
                <c:pt idx="18">
                  <c:v>46</c:v>
                </c:pt>
                <c:pt idx="19">
                  <c:v>44</c:v>
                </c:pt>
                <c:pt idx="20">
                  <c:v>65</c:v>
                </c:pt>
                <c:pt idx="21">
                  <c:v>46</c:v>
                </c:pt>
                <c:pt idx="22">
                  <c:v>35</c:v>
                </c:pt>
                <c:pt idx="23">
                  <c:v>28</c:v>
                </c:pt>
                <c:pt idx="24">
                  <c:v>31</c:v>
                </c:pt>
                <c:pt idx="25">
                  <c:v>42</c:v>
                </c:pt>
                <c:pt idx="26">
                  <c:v>52</c:v>
                </c:pt>
                <c:pt idx="27">
                  <c:v>56</c:v>
                </c:pt>
                <c:pt idx="28">
                  <c:v>48</c:v>
                </c:pt>
                <c:pt idx="29">
                  <c:v>35</c:v>
                </c:pt>
                <c:pt idx="30">
                  <c:v>52</c:v>
                </c:pt>
                <c:pt idx="31">
                  <c:v>31</c:v>
                </c:pt>
                <c:pt idx="32">
                  <c:v>48</c:v>
                </c:pt>
                <c:pt idx="33">
                  <c:v>57</c:v>
                </c:pt>
                <c:pt idx="34">
                  <c:v>29</c:v>
                </c:pt>
                <c:pt idx="35">
                  <c:v>24</c:v>
                </c:pt>
                <c:pt idx="36">
                  <c:v>39</c:v>
                </c:pt>
                <c:pt idx="37">
                  <c:v>44</c:v>
                </c:pt>
                <c:pt idx="38">
                  <c:v>55</c:v>
                </c:pt>
                <c:pt idx="39">
                  <c:v>50</c:v>
                </c:pt>
                <c:pt idx="40">
                  <c:v>41</c:v>
                </c:pt>
                <c:pt idx="41">
                  <c:v>50</c:v>
                </c:pt>
                <c:pt idx="42">
                  <c:v>38</c:v>
                </c:pt>
                <c:pt idx="43">
                  <c:v>41</c:v>
                </c:pt>
                <c:pt idx="44">
                  <c:v>45</c:v>
                </c:pt>
                <c:pt idx="45">
                  <c:v>47</c:v>
                </c:pt>
                <c:pt idx="46">
                  <c:v>43</c:v>
                </c:pt>
                <c:pt idx="47">
                  <c:v>54</c:v>
                </c:pt>
                <c:pt idx="48">
                  <c:v>33</c:v>
                </c:pt>
                <c:pt idx="49">
                  <c:v>45</c:v>
                </c:pt>
                <c:pt idx="50">
                  <c:v>39</c:v>
                </c:pt>
                <c:pt idx="51">
                  <c:v>50</c:v>
                </c:pt>
                <c:pt idx="52">
                  <c:v>42</c:v>
                </c:pt>
                <c:pt idx="53">
                  <c:v>43</c:v>
                </c:pt>
                <c:pt idx="54">
                  <c:v>46</c:v>
                </c:pt>
                <c:pt idx="55">
                  <c:v>67</c:v>
                </c:pt>
                <c:pt idx="56">
                  <c:v>40</c:v>
                </c:pt>
                <c:pt idx="57">
                  <c:v>54</c:v>
                </c:pt>
                <c:pt idx="58">
                  <c:v>39</c:v>
                </c:pt>
                <c:pt idx="59">
                  <c:v>34</c:v>
                </c:pt>
                <c:pt idx="60">
                  <c:v>62</c:v>
                </c:pt>
                <c:pt idx="61">
                  <c:v>46</c:v>
                </c:pt>
                <c:pt idx="62">
                  <c:v>35</c:v>
                </c:pt>
                <c:pt idx="63">
                  <c:v>34</c:v>
                </c:pt>
                <c:pt idx="64">
                  <c:v>44</c:v>
                </c:pt>
                <c:pt idx="65">
                  <c:v>43</c:v>
                </c:pt>
                <c:pt idx="66">
                  <c:v>50</c:v>
                </c:pt>
                <c:pt idx="67">
                  <c:v>49</c:v>
                </c:pt>
                <c:pt idx="68">
                  <c:v>40</c:v>
                </c:pt>
                <c:pt idx="69">
                  <c:v>46</c:v>
                </c:pt>
                <c:pt idx="70">
                  <c:v>30</c:v>
                </c:pt>
                <c:pt idx="71">
                  <c:v>29</c:v>
                </c:pt>
                <c:pt idx="72">
                  <c:v>39</c:v>
                </c:pt>
                <c:pt idx="73">
                  <c:v>39</c:v>
                </c:pt>
                <c:pt idx="74">
                  <c:v>40</c:v>
                </c:pt>
                <c:pt idx="75">
                  <c:v>34</c:v>
                </c:pt>
                <c:pt idx="76">
                  <c:v>45</c:v>
                </c:pt>
                <c:pt idx="77">
                  <c:v>45</c:v>
                </c:pt>
                <c:pt idx="78">
                  <c:v>39</c:v>
                </c:pt>
                <c:pt idx="79">
                  <c:v>46</c:v>
                </c:pt>
                <c:pt idx="80">
                  <c:v>38</c:v>
                </c:pt>
                <c:pt idx="81">
                  <c:v>66</c:v>
                </c:pt>
                <c:pt idx="82">
                  <c:v>49</c:v>
                </c:pt>
                <c:pt idx="83">
                  <c:v>41</c:v>
                </c:pt>
                <c:pt idx="84">
                  <c:v>61</c:v>
                </c:pt>
                <c:pt idx="85">
                  <c:v>60</c:v>
                </c:pt>
                <c:pt idx="86">
                  <c:v>40</c:v>
                </c:pt>
                <c:pt idx="87">
                  <c:v>40</c:v>
                </c:pt>
                <c:pt idx="88">
                  <c:v>57</c:v>
                </c:pt>
                <c:pt idx="89">
                  <c:v>37</c:v>
                </c:pt>
                <c:pt idx="90">
                  <c:v>47</c:v>
                </c:pt>
                <c:pt idx="91">
                  <c:v>38</c:v>
                </c:pt>
                <c:pt idx="92">
                  <c:v>43</c:v>
                </c:pt>
                <c:pt idx="93">
                  <c:v>32</c:v>
                </c:pt>
                <c:pt idx="94">
                  <c:v>38</c:v>
                </c:pt>
                <c:pt idx="95">
                  <c:v>37</c:v>
                </c:pt>
                <c:pt idx="96">
                  <c:v>46</c:v>
                </c:pt>
                <c:pt idx="97">
                  <c:v>61</c:v>
                </c:pt>
                <c:pt idx="98">
                  <c:v>39</c:v>
                </c:pt>
                <c:pt idx="99">
                  <c:v>47</c:v>
                </c:pt>
                <c:pt idx="100">
                  <c:v>38</c:v>
                </c:pt>
                <c:pt idx="101">
                  <c:v>58</c:v>
                </c:pt>
                <c:pt idx="102">
                  <c:v>60</c:v>
                </c:pt>
                <c:pt idx="103">
                  <c:v>51</c:v>
                </c:pt>
                <c:pt idx="104">
                  <c:v>56</c:v>
                </c:pt>
                <c:pt idx="105">
                  <c:v>48</c:v>
                </c:pt>
                <c:pt idx="106">
                  <c:v>35</c:v>
                </c:pt>
                <c:pt idx="107">
                  <c:v>48</c:v>
                </c:pt>
                <c:pt idx="108">
                  <c:v>59</c:v>
                </c:pt>
                <c:pt idx="109">
                  <c:v>62</c:v>
                </c:pt>
                <c:pt idx="110">
                  <c:v>28</c:v>
                </c:pt>
                <c:pt idx="111">
                  <c:v>51</c:v>
                </c:pt>
                <c:pt idx="112">
                  <c:v>49</c:v>
                </c:pt>
                <c:pt idx="113">
                  <c:v>47</c:v>
                </c:pt>
                <c:pt idx="114">
                  <c:v>51</c:v>
                </c:pt>
                <c:pt idx="115">
                  <c:v>41</c:v>
                </c:pt>
                <c:pt idx="116">
                  <c:v>46</c:v>
                </c:pt>
                <c:pt idx="117">
                  <c:v>54</c:v>
                </c:pt>
                <c:pt idx="118">
                  <c:v>45</c:v>
                </c:pt>
                <c:pt idx="119">
                  <c:v>49</c:v>
                </c:pt>
                <c:pt idx="120">
                  <c:v>33</c:v>
                </c:pt>
                <c:pt idx="121">
                  <c:v>51</c:v>
                </c:pt>
                <c:pt idx="122">
                  <c:v>51</c:v>
                </c:pt>
                <c:pt idx="123">
                  <c:v>53</c:v>
                </c:pt>
                <c:pt idx="124">
                  <c:v>47</c:v>
                </c:pt>
                <c:pt idx="125">
                  <c:v>38</c:v>
                </c:pt>
                <c:pt idx="126">
                  <c:v>57</c:v>
                </c:pt>
                <c:pt idx="127">
                  <c:v>43</c:v>
                </c:pt>
                <c:pt idx="128">
                  <c:v>30</c:v>
                </c:pt>
                <c:pt idx="129">
                  <c:v>31</c:v>
                </c:pt>
                <c:pt idx="130">
                  <c:v>62</c:v>
                </c:pt>
                <c:pt idx="131">
                  <c:v>61</c:v>
                </c:pt>
                <c:pt idx="132">
                  <c:v>54</c:v>
                </c:pt>
                <c:pt idx="133">
                  <c:v>31</c:v>
                </c:pt>
                <c:pt idx="134">
                  <c:v>48</c:v>
                </c:pt>
                <c:pt idx="135">
                  <c:v>39</c:v>
                </c:pt>
                <c:pt idx="136">
                  <c:v>39</c:v>
                </c:pt>
                <c:pt idx="137">
                  <c:v>34</c:v>
                </c:pt>
                <c:pt idx="138">
                  <c:v>48</c:v>
                </c:pt>
                <c:pt idx="139">
                  <c:v>45</c:v>
                </c:pt>
                <c:pt idx="140">
                  <c:v>42</c:v>
                </c:pt>
                <c:pt idx="141">
                  <c:v>45</c:v>
                </c:pt>
                <c:pt idx="142">
                  <c:v>51</c:v>
                </c:pt>
                <c:pt idx="143">
                  <c:v>62</c:v>
                </c:pt>
                <c:pt idx="144">
                  <c:v>57</c:v>
                </c:pt>
                <c:pt idx="145">
                  <c:v>40</c:v>
                </c:pt>
                <c:pt idx="146">
                  <c:v>36</c:v>
                </c:pt>
                <c:pt idx="147">
                  <c:v>56</c:v>
                </c:pt>
                <c:pt idx="148">
                  <c:v>42</c:v>
                </c:pt>
                <c:pt idx="149">
                  <c:v>57</c:v>
                </c:pt>
                <c:pt idx="150">
                  <c:v>43</c:v>
                </c:pt>
                <c:pt idx="151">
                  <c:v>60</c:v>
                </c:pt>
                <c:pt idx="152">
                  <c:v>49</c:v>
                </c:pt>
                <c:pt idx="153">
                  <c:v>35</c:v>
                </c:pt>
                <c:pt idx="154">
                  <c:v>36</c:v>
                </c:pt>
                <c:pt idx="155">
                  <c:v>43</c:v>
                </c:pt>
                <c:pt idx="156">
                  <c:v>60</c:v>
                </c:pt>
                <c:pt idx="157">
                  <c:v>63</c:v>
                </c:pt>
                <c:pt idx="158">
                  <c:v>36</c:v>
                </c:pt>
                <c:pt idx="159">
                  <c:v>49</c:v>
                </c:pt>
                <c:pt idx="160">
                  <c:v>58</c:v>
                </c:pt>
                <c:pt idx="161">
                  <c:v>28</c:v>
                </c:pt>
                <c:pt idx="162">
                  <c:v>58</c:v>
                </c:pt>
                <c:pt idx="163">
                  <c:v>46</c:v>
                </c:pt>
                <c:pt idx="164">
                  <c:v>28</c:v>
                </c:pt>
                <c:pt idx="165">
                  <c:v>42</c:v>
                </c:pt>
                <c:pt idx="166">
                  <c:v>69</c:v>
                </c:pt>
                <c:pt idx="167">
                  <c:v>48</c:v>
                </c:pt>
                <c:pt idx="168">
                  <c:v>50</c:v>
                </c:pt>
                <c:pt idx="169">
                  <c:v>41</c:v>
                </c:pt>
                <c:pt idx="170">
                  <c:v>48</c:v>
                </c:pt>
                <c:pt idx="171">
                  <c:v>49</c:v>
                </c:pt>
                <c:pt idx="172">
                  <c:v>64</c:v>
                </c:pt>
                <c:pt idx="173">
                  <c:v>43</c:v>
                </c:pt>
                <c:pt idx="174">
                  <c:v>32</c:v>
                </c:pt>
                <c:pt idx="175">
                  <c:v>48</c:v>
                </c:pt>
                <c:pt idx="176">
                  <c:v>44</c:v>
                </c:pt>
                <c:pt idx="177">
                  <c:v>45</c:v>
                </c:pt>
                <c:pt idx="178">
                  <c:v>60</c:v>
                </c:pt>
                <c:pt idx="179">
                  <c:v>43</c:v>
                </c:pt>
                <c:pt idx="180">
                  <c:v>45</c:v>
                </c:pt>
                <c:pt idx="181">
                  <c:v>51</c:v>
                </c:pt>
                <c:pt idx="182">
                  <c:v>35</c:v>
                </c:pt>
                <c:pt idx="183">
                  <c:v>40</c:v>
                </c:pt>
                <c:pt idx="184">
                  <c:v>40</c:v>
                </c:pt>
                <c:pt idx="185">
                  <c:v>58</c:v>
                </c:pt>
                <c:pt idx="186">
                  <c:v>45</c:v>
                </c:pt>
                <c:pt idx="187">
                  <c:v>46</c:v>
                </c:pt>
                <c:pt idx="188">
                  <c:v>39</c:v>
                </c:pt>
                <c:pt idx="189">
                  <c:v>61</c:v>
                </c:pt>
                <c:pt idx="190">
                  <c:v>51</c:v>
                </c:pt>
                <c:pt idx="191">
                  <c:v>36</c:v>
                </c:pt>
                <c:pt idx="192">
                  <c:v>52</c:v>
                </c:pt>
                <c:pt idx="193">
                  <c:v>46</c:v>
                </c:pt>
                <c:pt idx="194">
                  <c:v>39</c:v>
                </c:pt>
                <c:pt idx="195">
                  <c:v>38</c:v>
                </c:pt>
                <c:pt idx="196">
                  <c:v>48</c:v>
                </c:pt>
                <c:pt idx="197">
                  <c:v>42</c:v>
                </c:pt>
                <c:pt idx="198">
                  <c:v>63</c:v>
                </c:pt>
                <c:pt idx="199">
                  <c:v>43</c:v>
                </c:pt>
                <c:pt idx="200">
                  <c:v>43</c:v>
                </c:pt>
                <c:pt idx="201">
                  <c:v>35</c:v>
                </c:pt>
                <c:pt idx="202">
                  <c:v>34</c:v>
                </c:pt>
                <c:pt idx="203">
                  <c:v>49</c:v>
                </c:pt>
              </c:numCache>
            </c:numRef>
          </c:xVal>
          <c:yVal>
            <c:numRef>
              <c:f>'07 Ex-Customers'!$G$2:$G$205</c:f>
              <c:numCache>
                <c:formatCode>0</c:formatCode>
                <c:ptCount val="204"/>
                <c:pt idx="0">
                  <c:v>2</c:v>
                </c:pt>
                <c:pt idx="1">
                  <c:v>8</c:v>
                </c:pt>
                <c:pt idx="2">
                  <c:v>8</c:v>
                </c:pt>
                <c:pt idx="3">
                  <c:v>4</c:v>
                </c:pt>
                <c:pt idx="4">
                  <c:v>1</c:v>
                </c:pt>
                <c:pt idx="5">
                  <c:v>4</c:v>
                </c:pt>
                <c:pt idx="6">
                  <c:v>3</c:v>
                </c:pt>
                <c:pt idx="7">
                  <c:v>0</c:v>
                </c:pt>
                <c:pt idx="8">
                  <c:v>8</c:v>
                </c:pt>
                <c:pt idx="9">
                  <c:v>2</c:v>
                </c:pt>
                <c:pt idx="10">
                  <c:v>9</c:v>
                </c:pt>
                <c:pt idx="11">
                  <c:v>9</c:v>
                </c:pt>
                <c:pt idx="12">
                  <c:v>8</c:v>
                </c:pt>
                <c:pt idx="13">
                  <c:v>1</c:v>
                </c:pt>
                <c:pt idx="14">
                  <c:v>4</c:v>
                </c:pt>
                <c:pt idx="15">
                  <c:v>2</c:v>
                </c:pt>
                <c:pt idx="16">
                  <c:v>2</c:v>
                </c:pt>
                <c:pt idx="17">
                  <c:v>3</c:v>
                </c:pt>
                <c:pt idx="18">
                  <c:v>4</c:v>
                </c:pt>
                <c:pt idx="19">
                  <c:v>5</c:v>
                </c:pt>
                <c:pt idx="20">
                  <c:v>1</c:v>
                </c:pt>
                <c:pt idx="21">
                  <c:v>4</c:v>
                </c:pt>
                <c:pt idx="22">
                  <c:v>9</c:v>
                </c:pt>
                <c:pt idx="23">
                  <c:v>9</c:v>
                </c:pt>
                <c:pt idx="24">
                  <c:v>8</c:v>
                </c:pt>
                <c:pt idx="25">
                  <c:v>9</c:v>
                </c:pt>
                <c:pt idx="26">
                  <c:v>1</c:v>
                </c:pt>
                <c:pt idx="27">
                  <c:v>0</c:v>
                </c:pt>
                <c:pt idx="28">
                  <c:v>2</c:v>
                </c:pt>
                <c:pt idx="29">
                  <c:v>1</c:v>
                </c:pt>
                <c:pt idx="30">
                  <c:v>2</c:v>
                </c:pt>
                <c:pt idx="31">
                  <c:v>5</c:v>
                </c:pt>
                <c:pt idx="32">
                  <c:v>9</c:v>
                </c:pt>
                <c:pt idx="33">
                  <c:v>7</c:v>
                </c:pt>
                <c:pt idx="34">
                  <c:v>0</c:v>
                </c:pt>
                <c:pt idx="35">
                  <c:v>7</c:v>
                </c:pt>
                <c:pt idx="36">
                  <c:v>2</c:v>
                </c:pt>
                <c:pt idx="37">
                  <c:v>10</c:v>
                </c:pt>
                <c:pt idx="38">
                  <c:v>3</c:v>
                </c:pt>
                <c:pt idx="39">
                  <c:v>4</c:v>
                </c:pt>
                <c:pt idx="40">
                  <c:v>8</c:v>
                </c:pt>
                <c:pt idx="41">
                  <c:v>5</c:v>
                </c:pt>
                <c:pt idx="42">
                  <c:v>2</c:v>
                </c:pt>
                <c:pt idx="43">
                  <c:v>3</c:v>
                </c:pt>
                <c:pt idx="44">
                  <c:v>5</c:v>
                </c:pt>
                <c:pt idx="45">
                  <c:v>7</c:v>
                </c:pt>
                <c:pt idx="46">
                  <c:v>1</c:v>
                </c:pt>
                <c:pt idx="47">
                  <c:v>8</c:v>
                </c:pt>
                <c:pt idx="48">
                  <c:v>10</c:v>
                </c:pt>
                <c:pt idx="49">
                  <c:v>6</c:v>
                </c:pt>
                <c:pt idx="50">
                  <c:v>6</c:v>
                </c:pt>
                <c:pt idx="51">
                  <c:v>2</c:v>
                </c:pt>
                <c:pt idx="52">
                  <c:v>6</c:v>
                </c:pt>
                <c:pt idx="53">
                  <c:v>3</c:v>
                </c:pt>
                <c:pt idx="54">
                  <c:v>2</c:v>
                </c:pt>
                <c:pt idx="55">
                  <c:v>6</c:v>
                </c:pt>
                <c:pt idx="56">
                  <c:v>10</c:v>
                </c:pt>
                <c:pt idx="57">
                  <c:v>8</c:v>
                </c:pt>
                <c:pt idx="58">
                  <c:v>7</c:v>
                </c:pt>
                <c:pt idx="59">
                  <c:v>3</c:v>
                </c:pt>
                <c:pt idx="60">
                  <c:v>3</c:v>
                </c:pt>
                <c:pt idx="61">
                  <c:v>1</c:v>
                </c:pt>
                <c:pt idx="62">
                  <c:v>4</c:v>
                </c:pt>
                <c:pt idx="63">
                  <c:v>9</c:v>
                </c:pt>
                <c:pt idx="64">
                  <c:v>7</c:v>
                </c:pt>
                <c:pt idx="65">
                  <c:v>2</c:v>
                </c:pt>
                <c:pt idx="66">
                  <c:v>4</c:v>
                </c:pt>
                <c:pt idx="67">
                  <c:v>2</c:v>
                </c:pt>
                <c:pt idx="68">
                  <c:v>1</c:v>
                </c:pt>
                <c:pt idx="69">
                  <c:v>9</c:v>
                </c:pt>
                <c:pt idx="70">
                  <c:v>8</c:v>
                </c:pt>
                <c:pt idx="71">
                  <c:v>7</c:v>
                </c:pt>
                <c:pt idx="72">
                  <c:v>5</c:v>
                </c:pt>
                <c:pt idx="73">
                  <c:v>10</c:v>
                </c:pt>
                <c:pt idx="74">
                  <c:v>6</c:v>
                </c:pt>
                <c:pt idx="75">
                  <c:v>9</c:v>
                </c:pt>
                <c:pt idx="76">
                  <c:v>2</c:v>
                </c:pt>
                <c:pt idx="77">
                  <c:v>10</c:v>
                </c:pt>
                <c:pt idx="78">
                  <c:v>2</c:v>
                </c:pt>
                <c:pt idx="79">
                  <c:v>9</c:v>
                </c:pt>
                <c:pt idx="80">
                  <c:v>8</c:v>
                </c:pt>
                <c:pt idx="81">
                  <c:v>1</c:v>
                </c:pt>
                <c:pt idx="82">
                  <c:v>9</c:v>
                </c:pt>
                <c:pt idx="83">
                  <c:v>9</c:v>
                </c:pt>
                <c:pt idx="84">
                  <c:v>5</c:v>
                </c:pt>
                <c:pt idx="85">
                  <c:v>3</c:v>
                </c:pt>
                <c:pt idx="86">
                  <c:v>7</c:v>
                </c:pt>
                <c:pt idx="87">
                  <c:v>1</c:v>
                </c:pt>
                <c:pt idx="88">
                  <c:v>3</c:v>
                </c:pt>
                <c:pt idx="89">
                  <c:v>8</c:v>
                </c:pt>
                <c:pt idx="90">
                  <c:v>3</c:v>
                </c:pt>
                <c:pt idx="91">
                  <c:v>6</c:v>
                </c:pt>
                <c:pt idx="92">
                  <c:v>1</c:v>
                </c:pt>
                <c:pt idx="93">
                  <c:v>4</c:v>
                </c:pt>
                <c:pt idx="94">
                  <c:v>5</c:v>
                </c:pt>
                <c:pt idx="95">
                  <c:v>1</c:v>
                </c:pt>
                <c:pt idx="96">
                  <c:v>6</c:v>
                </c:pt>
                <c:pt idx="97">
                  <c:v>9</c:v>
                </c:pt>
                <c:pt idx="98">
                  <c:v>3</c:v>
                </c:pt>
                <c:pt idx="99">
                  <c:v>6</c:v>
                </c:pt>
                <c:pt idx="100">
                  <c:v>2</c:v>
                </c:pt>
                <c:pt idx="101">
                  <c:v>8</c:v>
                </c:pt>
                <c:pt idx="102">
                  <c:v>5</c:v>
                </c:pt>
                <c:pt idx="103">
                  <c:v>3</c:v>
                </c:pt>
                <c:pt idx="104">
                  <c:v>10</c:v>
                </c:pt>
                <c:pt idx="105">
                  <c:v>4</c:v>
                </c:pt>
                <c:pt idx="106">
                  <c:v>1</c:v>
                </c:pt>
                <c:pt idx="107">
                  <c:v>3</c:v>
                </c:pt>
                <c:pt idx="108">
                  <c:v>1</c:v>
                </c:pt>
                <c:pt idx="109">
                  <c:v>5</c:v>
                </c:pt>
                <c:pt idx="110">
                  <c:v>1</c:v>
                </c:pt>
                <c:pt idx="111">
                  <c:v>0</c:v>
                </c:pt>
                <c:pt idx="112">
                  <c:v>7</c:v>
                </c:pt>
                <c:pt idx="113">
                  <c:v>6</c:v>
                </c:pt>
                <c:pt idx="114">
                  <c:v>3</c:v>
                </c:pt>
                <c:pt idx="115">
                  <c:v>3</c:v>
                </c:pt>
                <c:pt idx="116">
                  <c:v>1</c:v>
                </c:pt>
                <c:pt idx="117">
                  <c:v>2</c:v>
                </c:pt>
                <c:pt idx="118">
                  <c:v>1</c:v>
                </c:pt>
                <c:pt idx="119">
                  <c:v>10</c:v>
                </c:pt>
                <c:pt idx="120">
                  <c:v>2</c:v>
                </c:pt>
                <c:pt idx="121">
                  <c:v>1</c:v>
                </c:pt>
                <c:pt idx="122">
                  <c:v>2</c:v>
                </c:pt>
                <c:pt idx="123">
                  <c:v>9</c:v>
                </c:pt>
                <c:pt idx="124">
                  <c:v>6</c:v>
                </c:pt>
                <c:pt idx="125">
                  <c:v>7</c:v>
                </c:pt>
                <c:pt idx="126">
                  <c:v>5</c:v>
                </c:pt>
                <c:pt idx="127">
                  <c:v>8</c:v>
                </c:pt>
                <c:pt idx="128">
                  <c:v>5</c:v>
                </c:pt>
                <c:pt idx="129">
                  <c:v>0</c:v>
                </c:pt>
                <c:pt idx="130">
                  <c:v>8</c:v>
                </c:pt>
                <c:pt idx="131">
                  <c:v>1</c:v>
                </c:pt>
                <c:pt idx="132">
                  <c:v>6</c:v>
                </c:pt>
                <c:pt idx="133">
                  <c:v>6</c:v>
                </c:pt>
                <c:pt idx="134">
                  <c:v>5</c:v>
                </c:pt>
                <c:pt idx="135">
                  <c:v>5</c:v>
                </c:pt>
                <c:pt idx="136">
                  <c:v>9</c:v>
                </c:pt>
                <c:pt idx="137">
                  <c:v>8</c:v>
                </c:pt>
                <c:pt idx="138">
                  <c:v>4</c:v>
                </c:pt>
                <c:pt idx="139">
                  <c:v>7</c:v>
                </c:pt>
                <c:pt idx="140">
                  <c:v>2</c:v>
                </c:pt>
                <c:pt idx="141">
                  <c:v>5</c:v>
                </c:pt>
                <c:pt idx="142">
                  <c:v>7</c:v>
                </c:pt>
                <c:pt idx="143">
                  <c:v>1</c:v>
                </c:pt>
                <c:pt idx="144">
                  <c:v>1</c:v>
                </c:pt>
                <c:pt idx="145">
                  <c:v>5</c:v>
                </c:pt>
                <c:pt idx="146">
                  <c:v>3</c:v>
                </c:pt>
                <c:pt idx="147">
                  <c:v>2</c:v>
                </c:pt>
                <c:pt idx="148">
                  <c:v>6</c:v>
                </c:pt>
                <c:pt idx="149">
                  <c:v>1</c:v>
                </c:pt>
                <c:pt idx="150">
                  <c:v>9</c:v>
                </c:pt>
                <c:pt idx="151">
                  <c:v>7</c:v>
                </c:pt>
                <c:pt idx="152">
                  <c:v>2</c:v>
                </c:pt>
                <c:pt idx="153">
                  <c:v>5</c:v>
                </c:pt>
                <c:pt idx="154">
                  <c:v>6</c:v>
                </c:pt>
                <c:pt idx="155">
                  <c:v>2</c:v>
                </c:pt>
                <c:pt idx="156">
                  <c:v>9</c:v>
                </c:pt>
                <c:pt idx="157">
                  <c:v>1</c:v>
                </c:pt>
                <c:pt idx="158">
                  <c:v>2</c:v>
                </c:pt>
                <c:pt idx="159">
                  <c:v>6</c:v>
                </c:pt>
                <c:pt idx="160">
                  <c:v>7</c:v>
                </c:pt>
                <c:pt idx="161">
                  <c:v>9</c:v>
                </c:pt>
                <c:pt idx="162">
                  <c:v>7</c:v>
                </c:pt>
                <c:pt idx="163">
                  <c:v>9</c:v>
                </c:pt>
                <c:pt idx="164">
                  <c:v>8</c:v>
                </c:pt>
                <c:pt idx="165">
                  <c:v>2</c:v>
                </c:pt>
                <c:pt idx="166">
                  <c:v>9</c:v>
                </c:pt>
                <c:pt idx="167">
                  <c:v>3</c:v>
                </c:pt>
                <c:pt idx="168">
                  <c:v>6</c:v>
                </c:pt>
                <c:pt idx="169">
                  <c:v>5</c:v>
                </c:pt>
                <c:pt idx="170">
                  <c:v>1</c:v>
                </c:pt>
                <c:pt idx="171">
                  <c:v>5</c:v>
                </c:pt>
                <c:pt idx="172">
                  <c:v>1</c:v>
                </c:pt>
                <c:pt idx="173">
                  <c:v>8</c:v>
                </c:pt>
                <c:pt idx="174">
                  <c:v>2</c:v>
                </c:pt>
                <c:pt idx="175">
                  <c:v>1</c:v>
                </c:pt>
                <c:pt idx="176">
                  <c:v>6</c:v>
                </c:pt>
                <c:pt idx="177">
                  <c:v>7</c:v>
                </c:pt>
                <c:pt idx="178">
                  <c:v>6</c:v>
                </c:pt>
                <c:pt idx="179">
                  <c:v>4</c:v>
                </c:pt>
                <c:pt idx="180">
                  <c:v>4</c:v>
                </c:pt>
                <c:pt idx="181">
                  <c:v>3</c:v>
                </c:pt>
                <c:pt idx="182">
                  <c:v>8</c:v>
                </c:pt>
                <c:pt idx="183">
                  <c:v>2</c:v>
                </c:pt>
                <c:pt idx="184">
                  <c:v>1</c:v>
                </c:pt>
                <c:pt idx="185">
                  <c:v>4</c:v>
                </c:pt>
                <c:pt idx="186">
                  <c:v>9</c:v>
                </c:pt>
                <c:pt idx="187">
                  <c:v>1</c:v>
                </c:pt>
                <c:pt idx="188">
                  <c:v>6</c:v>
                </c:pt>
                <c:pt idx="189">
                  <c:v>1</c:v>
                </c:pt>
                <c:pt idx="190">
                  <c:v>5</c:v>
                </c:pt>
                <c:pt idx="191">
                  <c:v>1</c:v>
                </c:pt>
                <c:pt idx="192">
                  <c:v>8</c:v>
                </c:pt>
                <c:pt idx="193">
                  <c:v>6</c:v>
                </c:pt>
                <c:pt idx="194">
                  <c:v>4</c:v>
                </c:pt>
                <c:pt idx="195">
                  <c:v>5</c:v>
                </c:pt>
                <c:pt idx="196">
                  <c:v>3</c:v>
                </c:pt>
                <c:pt idx="197">
                  <c:v>2</c:v>
                </c:pt>
                <c:pt idx="198">
                  <c:v>4</c:v>
                </c:pt>
                <c:pt idx="199">
                  <c:v>4</c:v>
                </c:pt>
                <c:pt idx="200">
                  <c:v>8</c:v>
                </c:pt>
                <c:pt idx="201">
                  <c:v>6</c:v>
                </c:pt>
                <c:pt idx="202">
                  <c:v>0</c:v>
                </c:pt>
                <c:pt idx="203">
                  <c:v>3</c:v>
                </c:pt>
              </c:numCache>
            </c:numRef>
          </c:yVal>
          <c:smooth val="0"/>
          <c:extLst>
            <c:ext xmlns:c16="http://schemas.microsoft.com/office/drawing/2014/chart" uri="{C3380CC4-5D6E-409C-BE32-E72D297353CC}">
              <c16:uniqueId val="{00000000-317E-44A5-9412-996D2C369837}"/>
            </c:ext>
          </c:extLst>
        </c:ser>
        <c:dLbls>
          <c:showLegendKey val="0"/>
          <c:showVal val="0"/>
          <c:showCatName val="0"/>
          <c:showSerName val="0"/>
          <c:showPercent val="0"/>
          <c:showBubbleSize val="0"/>
        </c:dLbls>
        <c:axId val="664491231"/>
        <c:axId val="664483071"/>
      </c:scatterChart>
      <c:valAx>
        <c:axId val="664491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83071"/>
        <c:crosses val="autoZero"/>
        <c:crossBetween val="midCat"/>
      </c:valAx>
      <c:valAx>
        <c:axId val="664483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(YRS)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912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set_FA.xlsx]Sheet3!PivotTable56</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200" b="0" i="0" u="none" strike="noStrike" kern="1200" cap="none" baseline="0">
                <a:solidFill>
                  <a:sysClr val="window" lastClr="FFFFFF">
                    <a:lumMod val="85000"/>
                  </a:sysClr>
                </a:solidFill>
                <a:latin typeface="Aptos Black" panose="020B0004020202020204" pitchFamily="34" charset="0"/>
              </a:rPr>
              <a:t>FREQUENCY: </a:t>
            </a:r>
            <a:r>
              <a:rPr lang="en-US" sz="1200" b="0" i="0" u="none" strike="noStrike" kern="1200" cap="none" baseline="0">
                <a:solidFill>
                  <a:sysClr val="window" lastClr="FFFFFF">
                    <a:lumMod val="85000"/>
                  </a:sysClr>
                </a:solidFill>
                <a:latin typeface="Aptos" panose="020B0004020202020204" pitchFamily="34" charset="0"/>
              </a:rPr>
              <a:t>TENURE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Sheet3!$A$4:$A$15</c:f>
              <c:strCache>
                <c:ptCount val="11"/>
                <c:pt idx="0">
                  <c:v>0</c:v>
                </c:pt>
                <c:pt idx="1">
                  <c:v>1</c:v>
                </c:pt>
                <c:pt idx="2">
                  <c:v>2</c:v>
                </c:pt>
                <c:pt idx="3">
                  <c:v>3</c:v>
                </c:pt>
                <c:pt idx="4">
                  <c:v>4</c:v>
                </c:pt>
                <c:pt idx="5">
                  <c:v>5</c:v>
                </c:pt>
                <c:pt idx="6">
                  <c:v>6</c:v>
                </c:pt>
                <c:pt idx="7">
                  <c:v>7</c:v>
                </c:pt>
                <c:pt idx="8">
                  <c:v>8</c:v>
                </c:pt>
                <c:pt idx="9">
                  <c:v>9</c:v>
                </c:pt>
                <c:pt idx="10">
                  <c:v>10</c:v>
                </c:pt>
              </c:strCache>
            </c:strRef>
          </c:cat>
          <c:val>
            <c:numRef>
              <c:f>Sheet3!$B$4:$B$15</c:f>
              <c:numCache>
                <c:formatCode>General</c:formatCode>
                <c:ptCount val="11"/>
                <c:pt idx="0">
                  <c:v>6</c:v>
                </c:pt>
                <c:pt idx="1">
                  <c:v>30</c:v>
                </c:pt>
                <c:pt idx="2">
                  <c:v>27</c:v>
                </c:pt>
                <c:pt idx="3">
                  <c:v>20</c:v>
                </c:pt>
                <c:pt idx="4">
                  <c:v>17</c:v>
                </c:pt>
                <c:pt idx="5">
                  <c:v>20</c:v>
                </c:pt>
                <c:pt idx="6">
                  <c:v>21</c:v>
                </c:pt>
                <c:pt idx="7">
                  <c:v>15</c:v>
                </c:pt>
                <c:pt idx="8">
                  <c:v>20</c:v>
                </c:pt>
                <c:pt idx="9">
                  <c:v>21</c:v>
                </c:pt>
                <c:pt idx="10">
                  <c:v>7</c:v>
                </c:pt>
              </c:numCache>
            </c:numRef>
          </c:val>
          <c:smooth val="0"/>
          <c:extLst>
            <c:ext xmlns:c16="http://schemas.microsoft.com/office/drawing/2014/chart" uri="{C3380CC4-5D6E-409C-BE32-E72D297353CC}">
              <c16:uniqueId val="{00000008-0DF4-42CE-87E5-C6A205B4881D}"/>
            </c:ext>
          </c:extLst>
        </c:ser>
        <c:dLbls>
          <c:showLegendKey val="0"/>
          <c:showVal val="0"/>
          <c:showCatName val="0"/>
          <c:showSerName val="0"/>
          <c:showPercent val="0"/>
          <c:showBubbleSize val="0"/>
        </c:dLbls>
        <c:marker val="1"/>
        <c:smooth val="0"/>
        <c:axId val="98906223"/>
        <c:axId val="98915823"/>
      </c:lineChart>
      <c:catAx>
        <c:axId val="989062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15823"/>
        <c:crosses val="autoZero"/>
        <c:auto val="1"/>
        <c:lblAlgn val="ctr"/>
        <c:lblOffset val="100"/>
        <c:noMultiLvlLbl val="0"/>
      </c:catAx>
      <c:valAx>
        <c:axId val="9891582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0622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set_FA.xlsx]Sheet3!PivotTable57</c:name>
    <c:fmtId val="3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200" b="0" i="0" u="none" strike="noStrike" kern="1200" cap="none" baseline="0">
                <a:solidFill>
                  <a:sysClr val="window" lastClr="FFFFFF">
                    <a:lumMod val="85000"/>
                  </a:sysClr>
                </a:solidFill>
                <a:latin typeface="Aptos Black" panose="020B0004020202020204" pitchFamily="34" charset="0"/>
              </a:rPr>
              <a:t>FREQUENCY: </a:t>
            </a:r>
            <a:r>
              <a:rPr lang="en-US" sz="1200" b="0" i="0" u="none" strike="noStrike" kern="1200" cap="none" baseline="0">
                <a:solidFill>
                  <a:sysClr val="window" lastClr="FFFFFF">
                    <a:lumMod val="85000"/>
                  </a:sysClr>
                </a:solidFill>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Sheet3!$J$4:$J$8</c:f>
              <c:strCache>
                <c:ptCount val="4"/>
                <c:pt idx="0">
                  <c:v>1</c:v>
                </c:pt>
                <c:pt idx="1">
                  <c:v>2</c:v>
                </c:pt>
                <c:pt idx="2">
                  <c:v>3</c:v>
                </c:pt>
                <c:pt idx="3">
                  <c:v>4</c:v>
                </c:pt>
              </c:strCache>
            </c:strRef>
          </c:cat>
          <c:val>
            <c:numRef>
              <c:f>Sheet3!$K$4:$K$8</c:f>
              <c:numCache>
                <c:formatCode>General</c:formatCode>
                <c:ptCount val="4"/>
                <c:pt idx="0">
                  <c:v>142</c:v>
                </c:pt>
                <c:pt idx="1">
                  <c:v>32</c:v>
                </c:pt>
                <c:pt idx="2">
                  <c:v>28</c:v>
                </c:pt>
                <c:pt idx="3">
                  <c:v>2</c:v>
                </c:pt>
              </c:numCache>
            </c:numRef>
          </c:val>
          <c:smooth val="0"/>
          <c:extLst>
            <c:ext xmlns:c16="http://schemas.microsoft.com/office/drawing/2014/chart" uri="{C3380CC4-5D6E-409C-BE32-E72D297353CC}">
              <c16:uniqueId val="{00000001-449F-4959-B9AF-2B5998981717}"/>
            </c:ext>
          </c:extLst>
        </c:ser>
        <c:dLbls>
          <c:showLegendKey val="0"/>
          <c:showVal val="0"/>
          <c:showCatName val="0"/>
          <c:showSerName val="0"/>
          <c:showPercent val="0"/>
          <c:showBubbleSize val="0"/>
        </c:dLbls>
        <c:marker val="1"/>
        <c:smooth val="0"/>
        <c:axId val="20400303"/>
        <c:axId val="20400783"/>
      </c:lineChart>
      <c:catAx>
        <c:axId val="20400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
                </a:r>
                <a:r>
                  <a:rPr lang="en-US" baseline="0"/>
                  <a:t> OF PRODUCTS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783"/>
        <c:crosses val="autoZero"/>
        <c:auto val="1"/>
        <c:lblAlgn val="ctr"/>
        <c:lblOffset val="100"/>
        <c:noMultiLvlLbl val="0"/>
      </c:catAx>
      <c:valAx>
        <c:axId val="2040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baseline="0"/>
                  <a:t>EX-CUSTOMERS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30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0">
              <a:defRPr sz="1400" b="0" i="0" u="none" strike="noStrike" kern="1200" spc="0" baseline="0">
                <a:solidFill>
                  <a:sysClr val="windowText" lastClr="000000">
                    <a:lumMod val="65000"/>
                    <a:lumOff val="35000"/>
                  </a:sysClr>
                </a:solidFill>
                <a:latin typeface="+mn-lt"/>
                <a:ea typeface="+mn-ea"/>
                <a:cs typeface="+mn-cs"/>
              </a:defRPr>
            </a:pPr>
            <a:r>
              <a:rPr lang="en-US" sz="1200">
                <a:latin typeface="Aptos Black" panose="020B0004020202020204" pitchFamily="34" charset="0"/>
              </a:rPr>
              <a:t>FREQUENCY: </a:t>
            </a:r>
            <a:r>
              <a:rPr lang="en-US" sz="1200">
                <a:latin typeface="Aptos" panose="020B0004020202020204" pitchFamily="34" charset="0"/>
              </a:rPr>
              <a:t>AGE VS PRODUCTS</a:t>
            </a:r>
          </a:p>
        </c:rich>
      </c:tx>
      <c:overlay val="0"/>
      <c:spPr>
        <a:noFill/>
        <a:ln>
          <a:noFill/>
        </a:ln>
        <a:effectLst/>
      </c:spPr>
      <c:txPr>
        <a:bodyPr rot="0" spcFirstLastPara="1" vertOverflow="ellipsis" vert="horz" wrap="square" anchor="ctr" anchorCtr="1"/>
        <a:lstStyle/>
        <a:p>
          <a:pPr lvl="1"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'05 Current Customers'!$I$1</c:f>
              <c:strCache>
                <c:ptCount val="1"/>
                <c:pt idx="0">
                  <c:v>NumOfProducts</c:v>
                </c:pt>
              </c:strCache>
            </c:strRef>
          </c:tx>
          <c:spPr>
            <a:ln w="25400" cap="rnd">
              <a:noFill/>
              <a:round/>
            </a:ln>
            <a:effectLst/>
          </c:spPr>
          <c:marker>
            <c:symbol val="circle"/>
            <c:size val="5"/>
            <c:spPr>
              <a:solidFill>
                <a:schemeClr val="accent1"/>
              </a:solidFill>
              <a:ln w="9525">
                <a:solidFill>
                  <a:schemeClr val="accent1"/>
                </a:solidFill>
              </a:ln>
              <a:effectLst/>
            </c:spPr>
          </c:marker>
          <c:xVal>
            <c:numRef>
              <c:f>'05 Current Customers'!$F$2:$F$788</c:f>
              <c:numCache>
                <c:formatCode>0</c:formatCode>
                <c:ptCount val="787"/>
                <c:pt idx="0">
                  <c:v>41</c:v>
                </c:pt>
                <c:pt idx="1">
                  <c:v>39</c:v>
                </c:pt>
                <c:pt idx="2">
                  <c:v>43</c:v>
                </c:pt>
                <c:pt idx="3">
                  <c:v>50</c:v>
                </c:pt>
                <c:pt idx="4">
                  <c:v>44</c:v>
                </c:pt>
                <c:pt idx="5">
                  <c:v>27</c:v>
                </c:pt>
                <c:pt idx="6">
                  <c:v>31</c:v>
                </c:pt>
                <c:pt idx="7">
                  <c:v>24</c:v>
                </c:pt>
                <c:pt idx="8">
                  <c:v>34</c:v>
                </c:pt>
                <c:pt idx="9">
                  <c:v>25</c:v>
                </c:pt>
                <c:pt idx="10">
                  <c:v>35</c:v>
                </c:pt>
                <c:pt idx="11">
                  <c:v>45</c:v>
                </c:pt>
                <c:pt idx="12">
                  <c:v>24</c:v>
                </c:pt>
                <c:pt idx="13">
                  <c:v>45</c:v>
                </c:pt>
                <c:pt idx="14">
                  <c:v>24</c:v>
                </c:pt>
                <c:pt idx="15">
                  <c:v>41</c:v>
                </c:pt>
                <c:pt idx="16">
                  <c:v>32</c:v>
                </c:pt>
                <c:pt idx="17">
                  <c:v>46</c:v>
                </c:pt>
                <c:pt idx="18">
                  <c:v>38</c:v>
                </c:pt>
                <c:pt idx="19">
                  <c:v>25</c:v>
                </c:pt>
                <c:pt idx="20">
                  <c:v>36</c:v>
                </c:pt>
                <c:pt idx="21">
                  <c:v>44</c:v>
                </c:pt>
                <c:pt idx="22">
                  <c:v>43</c:v>
                </c:pt>
                <c:pt idx="23">
                  <c:v>29</c:v>
                </c:pt>
                <c:pt idx="24">
                  <c:v>36</c:v>
                </c:pt>
                <c:pt idx="25">
                  <c:v>41</c:v>
                </c:pt>
                <c:pt idx="26">
                  <c:v>42</c:v>
                </c:pt>
                <c:pt idx="27">
                  <c:v>29</c:v>
                </c:pt>
                <c:pt idx="28">
                  <c:v>31</c:v>
                </c:pt>
                <c:pt idx="29">
                  <c:v>33</c:v>
                </c:pt>
                <c:pt idx="30">
                  <c:v>36</c:v>
                </c:pt>
                <c:pt idx="31">
                  <c:v>41</c:v>
                </c:pt>
                <c:pt idx="32">
                  <c:v>40</c:v>
                </c:pt>
                <c:pt idx="33">
                  <c:v>61</c:v>
                </c:pt>
                <c:pt idx="34">
                  <c:v>61</c:v>
                </c:pt>
                <c:pt idx="35">
                  <c:v>32</c:v>
                </c:pt>
                <c:pt idx="36">
                  <c:v>38</c:v>
                </c:pt>
                <c:pt idx="37">
                  <c:v>37</c:v>
                </c:pt>
                <c:pt idx="38">
                  <c:v>44</c:v>
                </c:pt>
                <c:pt idx="39">
                  <c:v>36</c:v>
                </c:pt>
                <c:pt idx="40">
                  <c:v>33</c:v>
                </c:pt>
                <c:pt idx="41">
                  <c:v>43</c:v>
                </c:pt>
                <c:pt idx="42">
                  <c:v>45</c:v>
                </c:pt>
                <c:pt idx="43">
                  <c:v>19</c:v>
                </c:pt>
                <c:pt idx="44">
                  <c:v>51</c:v>
                </c:pt>
                <c:pt idx="45">
                  <c:v>35</c:v>
                </c:pt>
                <c:pt idx="46">
                  <c:v>27</c:v>
                </c:pt>
                <c:pt idx="47">
                  <c:v>33</c:v>
                </c:pt>
                <c:pt idx="48">
                  <c:v>56</c:v>
                </c:pt>
                <c:pt idx="49">
                  <c:v>26</c:v>
                </c:pt>
                <c:pt idx="50">
                  <c:v>36</c:v>
                </c:pt>
                <c:pt idx="51">
                  <c:v>34</c:v>
                </c:pt>
                <c:pt idx="52">
                  <c:v>43</c:v>
                </c:pt>
                <c:pt idx="53">
                  <c:v>35</c:v>
                </c:pt>
                <c:pt idx="54">
                  <c:v>21</c:v>
                </c:pt>
                <c:pt idx="55">
                  <c:v>29</c:v>
                </c:pt>
                <c:pt idx="56">
                  <c:v>37</c:v>
                </c:pt>
                <c:pt idx="57">
                  <c:v>25</c:v>
                </c:pt>
                <c:pt idx="58">
                  <c:v>36</c:v>
                </c:pt>
                <c:pt idx="59">
                  <c:v>21</c:v>
                </c:pt>
                <c:pt idx="60">
                  <c:v>55</c:v>
                </c:pt>
                <c:pt idx="61">
                  <c:v>32</c:v>
                </c:pt>
                <c:pt idx="62">
                  <c:v>33</c:v>
                </c:pt>
                <c:pt idx="63">
                  <c:v>41</c:v>
                </c:pt>
                <c:pt idx="64">
                  <c:v>34</c:v>
                </c:pt>
                <c:pt idx="65">
                  <c:v>36</c:v>
                </c:pt>
                <c:pt idx="66">
                  <c:v>34</c:v>
                </c:pt>
                <c:pt idx="67">
                  <c:v>46</c:v>
                </c:pt>
                <c:pt idx="68">
                  <c:v>75</c:v>
                </c:pt>
                <c:pt idx="69">
                  <c:v>30</c:v>
                </c:pt>
                <c:pt idx="70">
                  <c:v>28</c:v>
                </c:pt>
                <c:pt idx="71">
                  <c:v>45</c:v>
                </c:pt>
                <c:pt idx="72">
                  <c:v>36</c:v>
                </c:pt>
                <c:pt idx="73">
                  <c:v>29</c:v>
                </c:pt>
                <c:pt idx="74">
                  <c:v>42</c:v>
                </c:pt>
                <c:pt idx="75">
                  <c:v>35</c:v>
                </c:pt>
                <c:pt idx="76">
                  <c:v>41</c:v>
                </c:pt>
                <c:pt idx="77">
                  <c:v>29</c:v>
                </c:pt>
                <c:pt idx="78">
                  <c:v>22</c:v>
                </c:pt>
                <c:pt idx="79">
                  <c:v>34</c:v>
                </c:pt>
                <c:pt idx="80">
                  <c:v>40</c:v>
                </c:pt>
                <c:pt idx="81">
                  <c:v>44</c:v>
                </c:pt>
                <c:pt idx="82">
                  <c:v>31</c:v>
                </c:pt>
                <c:pt idx="83">
                  <c:v>36</c:v>
                </c:pt>
                <c:pt idx="84">
                  <c:v>32</c:v>
                </c:pt>
                <c:pt idx="85">
                  <c:v>36</c:v>
                </c:pt>
                <c:pt idx="86">
                  <c:v>33</c:v>
                </c:pt>
                <c:pt idx="87">
                  <c:v>30</c:v>
                </c:pt>
                <c:pt idx="88">
                  <c:v>39</c:v>
                </c:pt>
                <c:pt idx="89">
                  <c:v>42</c:v>
                </c:pt>
                <c:pt idx="90">
                  <c:v>36</c:v>
                </c:pt>
                <c:pt idx="91">
                  <c:v>30</c:v>
                </c:pt>
                <c:pt idx="92">
                  <c:v>37</c:v>
                </c:pt>
                <c:pt idx="93">
                  <c:v>41</c:v>
                </c:pt>
                <c:pt idx="94">
                  <c:v>34</c:v>
                </c:pt>
                <c:pt idx="95">
                  <c:v>34</c:v>
                </c:pt>
                <c:pt idx="96">
                  <c:v>39</c:v>
                </c:pt>
                <c:pt idx="97">
                  <c:v>39</c:v>
                </c:pt>
                <c:pt idx="98">
                  <c:v>48</c:v>
                </c:pt>
                <c:pt idx="99">
                  <c:v>28</c:v>
                </c:pt>
                <c:pt idx="100">
                  <c:v>41</c:v>
                </c:pt>
                <c:pt idx="101">
                  <c:v>24</c:v>
                </c:pt>
                <c:pt idx="102">
                  <c:v>34</c:v>
                </c:pt>
                <c:pt idx="103">
                  <c:v>33</c:v>
                </c:pt>
                <c:pt idx="104">
                  <c:v>38</c:v>
                </c:pt>
                <c:pt idx="105">
                  <c:v>25</c:v>
                </c:pt>
                <c:pt idx="106">
                  <c:v>39</c:v>
                </c:pt>
                <c:pt idx="107">
                  <c:v>50</c:v>
                </c:pt>
                <c:pt idx="108">
                  <c:v>34</c:v>
                </c:pt>
                <c:pt idx="109">
                  <c:v>40</c:v>
                </c:pt>
                <c:pt idx="110">
                  <c:v>44</c:v>
                </c:pt>
                <c:pt idx="111">
                  <c:v>34</c:v>
                </c:pt>
                <c:pt idx="112">
                  <c:v>43</c:v>
                </c:pt>
                <c:pt idx="113">
                  <c:v>21</c:v>
                </c:pt>
                <c:pt idx="114">
                  <c:v>29</c:v>
                </c:pt>
                <c:pt idx="115">
                  <c:v>37</c:v>
                </c:pt>
                <c:pt idx="116">
                  <c:v>44</c:v>
                </c:pt>
                <c:pt idx="117">
                  <c:v>32</c:v>
                </c:pt>
                <c:pt idx="118">
                  <c:v>32</c:v>
                </c:pt>
                <c:pt idx="119">
                  <c:v>42</c:v>
                </c:pt>
                <c:pt idx="120">
                  <c:v>37</c:v>
                </c:pt>
                <c:pt idx="121">
                  <c:v>43</c:v>
                </c:pt>
                <c:pt idx="122">
                  <c:v>33</c:v>
                </c:pt>
                <c:pt idx="123">
                  <c:v>28</c:v>
                </c:pt>
                <c:pt idx="124">
                  <c:v>73</c:v>
                </c:pt>
                <c:pt idx="125">
                  <c:v>33</c:v>
                </c:pt>
                <c:pt idx="126">
                  <c:v>22</c:v>
                </c:pt>
                <c:pt idx="127">
                  <c:v>30</c:v>
                </c:pt>
                <c:pt idx="128">
                  <c:v>49</c:v>
                </c:pt>
                <c:pt idx="129">
                  <c:v>36</c:v>
                </c:pt>
                <c:pt idx="130">
                  <c:v>31</c:v>
                </c:pt>
                <c:pt idx="131">
                  <c:v>41</c:v>
                </c:pt>
                <c:pt idx="132">
                  <c:v>24</c:v>
                </c:pt>
                <c:pt idx="133">
                  <c:v>29</c:v>
                </c:pt>
                <c:pt idx="134">
                  <c:v>27</c:v>
                </c:pt>
                <c:pt idx="135">
                  <c:v>30</c:v>
                </c:pt>
                <c:pt idx="136">
                  <c:v>40</c:v>
                </c:pt>
                <c:pt idx="137">
                  <c:v>35</c:v>
                </c:pt>
                <c:pt idx="138">
                  <c:v>30</c:v>
                </c:pt>
                <c:pt idx="139">
                  <c:v>36</c:v>
                </c:pt>
                <c:pt idx="140">
                  <c:v>40</c:v>
                </c:pt>
                <c:pt idx="141">
                  <c:v>45</c:v>
                </c:pt>
                <c:pt idx="142">
                  <c:v>65</c:v>
                </c:pt>
                <c:pt idx="143">
                  <c:v>45</c:v>
                </c:pt>
                <c:pt idx="144">
                  <c:v>42</c:v>
                </c:pt>
                <c:pt idx="145">
                  <c:v>32</c:v>
                </c:pt>
                <c:pt idx="146">
                  <c:v>39</c:v>
                </c:pt>
                <c:pt idx="147">
                  <c:v>37</c:v>
                </c:pt>
                <c:pt idx="148">
                  <c:v>30</c:v>
                </c:pt>
                <c:pt idx="149">
                  <c:v>34</c:v>
                </c:pt>
                <c:pt idx="150">
                  <c:v>36</c:v>
                </c:pt>
                <c:pt idx="151">
                  <c:v>40</c:v>
                </c:pt>
                <c:pt idx="152">
                  <c:v>32</c:v>
                </c:pt>
                <c:pt idx="153">
                  <c:v>29</c:v>
                </c:pt>
                <c:pt idx="154">
                  <c:v>35</c:v>
                </c:pt>
                <c:pt idx="155">
                  <c:v>32</c:v>
                </c:pt>
                <c:pt idx="156">
                  <c:v>37</c:v>
                </c:pt>
                <c:pt idx="157">
                  <c:v>57</c:v>
                </c:pt>
                <c:pt idx="158">
                  <c:v>35</c:v>
                </c:pt>
                <c:pt idx="159">
                  <c:v>30</c:v>
                </c:pt>
                <c:pt idx="160">
                  <c:v>42</c:v>
                </c:pt>
                <c:pt idx="161">
                  <c:v>33</c:v>
                </c:pt>
                <c:pt idx="162">
                  <c:v>37</c:v>
                </c:pt>
                <c:pt idx="163">
                  <c:v>34</c:v>
                </c:pt>
                <c:pt idx="164">
                  <c:v>45</c:v>
                </c:pt>
                <c:pt idx="165">
                  <c:v>33</c:v>
                </c:pt>
                <c:pt idx="166">
                  <c:v>31</c:v>
                </c:pt>
                <c:pt idx="167">
                  <c:v>41</c:v>
                </c:pt>
                <c:pt idx="168">
                  <c:v>34</c:v>
                </c:pt>
                <c:pt idx="169">
                  <c:v>26</c:v>
                </c:pt>
                <c:pt idx="170">
                  <c:v>46</c:v>
                </c:pt>
                <c:pt idx="171">
                  <c:v>33</c:v>
                </c:pt>
                <c:pt idx="172">
                  <c:v>31</c:v>
                </c:pt>
                <c:pt idx="173">
                  <c:v>30</c:v>
                </c:pt>
                <c:pt idx="174">
                  <c:v>42</c:v>
                </c:pt>
                <c:pt idx="175">
                  <c:v>37</c:v>
                </c:pt>
                <c:pt idx="176">
                  <c:v>30</c:v>
                </c:pt>
                <c:pt idx="177">
                  <c:v>29</c:v>
                </c:pt>
                <c:pt idx="178">
                  <c:v>72</c:v>
                </c:pt>
                <c:pt idx="179">
                  <c:v>40</c:v>
                </c:pt>
                <c:pt idx="180">
                  <c:v>37</c:v>
                </c:pt>
                <c:pt idx="181">
                  <c:v>20</c:v>
                </c:pt>
                <c:pt idx="182">
                  <c:v>67</c:v>
                </c:pt>
                <c:pt idx="183">
                  <c:v>29</c:v>
                </c:pt>
                <c:pt idx="184">
                  <c:v>28</c:v>
                </c:pt>
                <c:pt idx="185">
                  <c:v>38</c:v>
                </c:pt>
                <c:pt idx="186">
                  <c:v>39</c:v>
                </c:pt>
                <c:pt idx="187">
                  <c:v>37</c:v>
                </c:pt>
                <c:pt idx="188">
                  <c:v>34</c:v>
                </c:pt>
                <c:pt idx="189">
                  <c:v>26</c:v>
                </c:pt>
                <c:pt idx="190">
                  <c:v>26</c:v>
                </c:pt>
                <c:pt idx="191">
                  <c:v>24</c:v>
                </c:pt>
                <c:pt idx="192">
                  <c:v>36</c:v>
                </c:pt>
                <c:pt idx="193">
                  <c:v>34</c:v>
                </c:pt>
                <c:pt idx="194">
                  <c:v>79</c:v>
                </c:pt>
                <c:pt idx="195">
                  <c:v>37</c:v>
                </c:pt>
                <c:pt idx="196">
                  <c:v>28</c:v>
                </c:pt>
                <c:pt idx="197">
                  <c:v>41</c:v>
                </c:pt>
                <c:pt idx="198">
                  <c:v>34</c:v>
                </c:pt>
                <c:pt idx="199">
                  <c:v>34</c:v>
                </c:pt>
                <c:pt idx="200">
                  <c:v>30</c:v>
                </c:pt>
                <c:pt idx="201">
                  <c:v>38</c:v>
                </c:pt>
                <c:pt idx="202">
                  <c:v>42</c:v>
                </c:pt>
                <c:pt idx="203">
                  <c:v>48</c:v>
                </c:pt>
                <c:pt idx="204">
                  <c:v>32</c:v>
                </c:pt>
                <c:pt idx="205">
                  <c:v>26</c:v>
                </c:pt>
                <c:pt idx="206">
                  <c:v>31</c:v>
                </c:pt>
                <c:pt idx="207">
                  <c:v>36</c:v>
                </c:pt>
                <c:pt idx="208">
                  <c:v>34</c:v>
                </c:pt>
                <c:pt idx="209">
                  <c:v>36</c:v>
                </c:pt>
                <c:pt idx="210">
                  <c:v>35</c:v>
                </c:pt>
                <c:pt idx="211">
                  <c:v>41</c:v>
                </c:pt>
                <c:pt idx="212">
                  <c:v>34</c:v>
                </c:pt>
                <c:pt idx="213">
                  <c:v>30</c:v>
                </c:pt>
                <c:pt idx="214">
                  <c:v>28</c:v>
                </c:pt>
                <c:pt idx="215">
                  <c:v>37</c:v>
                </c:pt>
                <c:pt idx="216">
                  <c:v>53</c:v>
                </c:pt>
                <c:pt idx="217">
                  <c:v>35</c:v>
                </c:pt>
                <c:pt idx="218">
                  <c:v>39</c:v>
                </c:pt>
                <c:pt idx="219">
                  <c:v>29</c:v>
                </c:pt>
                <c:pt idx="220">
                  <c:v>42</c:v>
                </c:pt>
                <c:pt idx="221">
                  <c:v>22</c:v>
                </c:pt>
                <c:pt idx="222">
                  <c:v>40</c:v>
                </c:pt>
                <c:pt idx="223">
                  <c:v>29</c:v>
                </c:pt>
                <c:pt idx="224">
                  <c:v>32</c:v>
                </c:pt>
                <c:pt idx="225">
                  <c:v>26</c:v>
                </c:pt>
                <c:pt idx="226">
                  <c:v>34</c:v>
                </c:pt>
                <c:pt idx="227">
                  <c:v>42</c:v>
                </c:pt>
                <c:pt idx="228">
                  <c:v>41</c:v>
                </c:pt>
                <c:pt idx="229">
                  <c:v>27</c:v>
                </c:pt>
                <c:pt idx="230">
                  <c:v>38</c:v>
                </c:pt>
                <c:pt idx="231">
                  <c:v>25</c:v>
                </c:pt>
                <c:pt idx="232">
                  <c:v>31</c:v>
                </c:pt>
                <c:pt idx="233">
                  <c:v>58</c:v>
                </c:pt>
                <c:pt idx="234">
                  <c:v>33</c:v>
                </c:pt>
                <c:pt idx="235">
                  <c:v>31</c:v>
                </c:pt>
                <c:pt idx="236">
                  <c:v>36</c:v>
                </c:pt>
                <c:pt idx="237">
                  <c:v>35</c:v>
                </c:pt>
                <c:pt idx="238">
                  <c:v>33</c:v>
                </c:pt>
                <c:pt idx="239">
                  <c:v>33</c:v>
                </c:pt>
                <c:pt idx="240">
                  <c:v>31</c:v>
                </c:pt>
                <c:pt idx="241">
                  <c:v>35</c:v>
                </c:pt>
                <c:pt idx="242">
                  <c:v>31</c:v>
                </c:pt>
                <c:pt idx="243">
                  <c:v>80</c:v>
                </c:pt>
                <c:pt idx="244">
                  <c:v>30</c:v>
                </c:pt>
                <c:pt idx="245">
                  <c:v>38</c:v>
                </c:pt>
                <c:pt idx="246">
                  <c:v>59</c:v>
                </c:pt>
                <c:pt idx="247">
                  <c:v>36</c:v>
                </c:pt>
                <c:pt idx="248">
                  <c:v>37</c:v>
                </c:pt>
                <c:pt idx="249">
                  <c:v>42</c:v>
                </c:pt>
                <c:pt idx="250">
                  <c:v>22</c:v>
                </c:pt>
                <c:pt idx="251">
                  <c:v>24</c:v>
                </c:pt>
                <c:pt idx="252">
                  <c:v>57</c:v>
                </c:pt>
                <c:pt idx="253">
                  <c:v>30</c:v>
                </c:pt>
                <c:pt idx="254">
                  <c:v>31</c:v>
                </c:pt>
                <c:pt idx="255">
                  <c:v>30</c:v>
                </c:pt>
                <c:pt idx="256">
                  <c:v>35</c:v>
                </c:pt>
                <c:pt idx="257">
                  <c:v>35</c:v>
                </c:pt>
                <c:pt idx="258">
                  <c:v>35</c:v>
                </c:pt>
                <c:pt idx="259">
                  <c:v>26</c:v>
                </c:pt>
                <c:pt idx="260">
                  <c:v>50</c:v>
                </c:pt>
                <c:pt idx="261">
                  <c:v>40</c:v>
                </c:pt>
                <c:pt idx="262">
                  <c:v>44</c:v>
                </c:pt>
                <c:pt idx="263">
                  <c:v>37</c:v>
                </c:pt>
                <c:pt idx="264">
                  <c:v>32</c:v>
                </c:pt>
                <c:pt idx="265">
                  <c:v>33</c:v>
                </c:pt>
                <c:pt idx="266">
                  <c:v>31</c:v>
                </c:pt>
                <c:pt idx="267">
                  <c:v>47</c:v>
                </c:pt>
                <c:pt idx="268">
                  <c:v>22</c:v>
                </c:pt>
                <c:pt idx="269">
                  <c:v>25</c:v>
                </c:pt>
                <c:pt idx="270">
                  <c:v>43</c:v>
                </c:pt>
                <c:pt idx="271">
                  <c:v>34</c:v>
                </c:pt>
                <c:pt idx="272">
                  <c:v>59</c:v>
                </c:pt>
                <c:pt idx="273">
                  <c:v>32</c:v>
                </c:pt>
                <c:pt idx="274">
                  <c:v>39</c:v>
                </c:pt>
                <c:pt idx="275">
                  <c:v>32</c:v>
                </c:pt>
                <c:pt idx="276">
                  <c:v>39</c:v>
                </c:pt>
                <c:pt idx="277">
                  <c:v>32</c:v>
                </c:pt>
                <c:pt idx="278">
                  <c:v>25</c:v>
                </c:pt>
                <c:pt idx="279">
                  <c:v>45</c:v>
                </c:pt>
                <c:pt idx="280">
                  <c:v>30</c:v>
                </c:pt>
                <c:pt idx="281">
                  <c:v>57</c:v>
                </c:pt>
                <c:pt idx="282">
                  <c:v>41</c:v>
                </c:pt>
                <c:pt idx="283">
                  <c:v>58</c:v>
                </c:pt>
                <c:pt idx="284">
                  <c:v>28</c:v>
                </c:pt>
                <c:pt idx="285">
                  <c:v>50</c:v>
                </c:pt>
                <c:pt idx="286">
                  <c:v>29</c:v>
                </c:pt>
                <c:pt idx="287">
                  <c:v>68</c:v>
                </c:pt>
                <c:pt idx="288">
                  <c:v>33</c:v>
                </c:pt>
                <c:pt idx="289">
                  <c:v>42</c:v>
                </c:pt>
                <c:pt idx="290">
                  <c:v>35</c:v>
                </c:pt>
                <c:pt idx="291">
                  <c:v>34</c:v>
                </c:pt>
                <c:pt idx="292">
                  <c:v>29</c:v>
                </c:pt>
                <c:pt idx="293">
                  <c:v>42</c:v>
                </c:pt>
                <c:pt idx="294">
                  <c:v>75</c:v>
                </c:pt>
                <c:pt idx="295">
                  <c:v>31</c:v>
                </c:pt>
                <c:pt idx="296">
                  <c:v>31</c:v>
                </c:pt>
                <c:pt idx="297">
                  <c:v>35</c:v>
                </c:pt>
                <c:pt idx="298">
                  <c:v>39</c:v>
                </c:pt>
                <c:pt idx="299">
                  <c:v>35</c:v>
                </c:pt>
                <c:pt idx="300">
                  <c:v>30</c:v>
                </c:pt>
                <c:pt idx="301">
                  <c:v>50</c:v>
                </c:pt>
                <c:pt idx="302">
                  <c:v>36</c:v>
                </c:pt>
                <c:pt idx="303">
                  <c:v>30</c:v>
                </c:pt>
                <c:pt idx="304">
                  <c:v>28</c:v>
                </c:pt>
                <c:pt idx="305">
                  <c:v>44</c:v>
                </c:pt>
                <c:pt idx="306">
                  <c:v>66</c:v>
                </c:pt>
                <c:pt idx="307">
                  <c:v>46</c:v>
                </c:pt>
                <c:pt idx="308">
                  <c:v>62</c:v>
                </c:pt>
                <c:pt idx="309">
                  <c:v>45</c:v>
                </c:pt>
                <c:pt idx="310">
                  <c:v>21</c:v>
                </c:pt>
                <c:pt idx="311">
                  <c:v>29</c:v>
                </c:pt>
                <c:pt idx="312">
                  <c:v>38</c:v>
                </c:pt>
                <c:pt idx="313">
                  <c:v>24</c:v>
                </c:pt>
                <c:pt idx="314">
                  <c:v>37</c:v>
                </c:pt>
                <c:pt idx="315">
                  <c:v>33</c:v>
                </c:pt>
                <c:pt idx="316">
                  <c:v>32</c:v>
                </c:pt>
                <c:pt idx="317">
                  <c:v>39</c:v>
                </c:pt>
                <c:pt idx="318">
                  <c:v>52</c:v>
                </c:pt>
                <c:pt idx="319">
                  <c:v>38</c:v>
                </c:pt>
                <c:pt idx="320">
                  <c:v>52</c:v>
                </c:pt>
                <c:pt idx="321">
                  <c:v>36</c:v>
                </c:pt>
                <c:pt idx="322">
                  <c:v>23</c:v>
                </c:pt>
                <c:pt idx="323">
                  <c:v>36</c:v>
                </c:pt>
                <c:pt idx="324">
                  <c:v>37</c:v>
                </c:pt>
                <c:pt idx="325">
                  <c:v>37</c:v>
                </c:pt>
                <c:pt idx="326">
                  <c:v>41</c:v>
                </c:pt>
                <c:pt idx="327">
                  <c:v>23</c:v>
                </c:pt>
                <c:pt idx="328">
                  <c:v>38</c:v>
                </c:pt>
                <c:pt idx="329">
                  <c:v>31</c:v>
                </c:pt>
                <c:pt idx="330">
                  <c:v>35</c:v>
                </c:pt>
                <c:pt idx="331">
                  <c:v>26</c:v>
                </c:pt>
                <c:pt idx="332">
                  <c:v>39</c:v>
                </c:pt>
                <c:pt idx="333">
                  <c:v>46</c:v>
                </c:pt>
                <c:pt idx="334">
                  <c:v>28</c:v>
                </c:pt>
                <c:pt idx="335">
                  <c:v>38</c:v>
                </c:pt>
                <c:pt idx="336">
                  <c:v>35</c:v>
                </c:pt>
                <c:pt idx="337">
                  <c:v>39</c:v>
                </c:pt>
                <c:pt idx="338">
                  <c:v>26</c:v>
                </c:pt>
                <c:pt idx="339">
                  <c:v>39</c:v>
                </c:pt>
                <c:pt idx="340">
                  <c:v>45</c:v>
                </c:pt>
                <c:pt idx="341">
                  <c:v>40</c:v>
                </c:pt>
                <c:pt idx="342">
                  <c:v>41</c:v>
                </c:pt>
                <c:pt idx="343">
                  <c:v>33</c:v>
                </c:pt>
                <c:pt idx="344">
                  <c:v>33</c:v>
                </c:pt>
                <c:pt idx="345">
                  <c:v>51</c:v>
                </c:pt>
                <c:pt idx="346">
                  <c:v>30</c:v>
                </c:pt>
                <c:pt idx="347">
                  <c:v>35</c:v>
                </c:pt>
                <c:pt idx="348">
                  <c:v>38</c:v>
                </c:pt>
                <c:pt idx="349">
                  <c:v>42</c:v>
                </c:pt>
                <c:pt idx="350">
                  <c:v>35</c:v>
                </c:pt>
                <c:pt idx="351">
                  <c:v>31</c:v>
                </c:pt>
                <c:pt idx="352">
                  <c:v>34</c:v>
                </c:pt>
                <c:pt idx="353">
                  <c:v>46</c:v>
                </c:pt>
                <c:pt idx="354">
                  <c:v>26</c:v>
                </c:pt>
                <c:pt idx="355">
                  <c:v>37</c:v>
                </c:pt>
                <c:pt idx="356">
                  <c:v>40</c:v>
                </c:pt>
                <c:pt idx="357">
                  <c:v>47</c:v>
                </c:pt>
                <c:pt idx="358">
                  <c:v>38</c:v>
                </c:pt>
                <c:pt idx="359">
                  <c:v>40</c:v>
                </c:pt>
                <c:pt idx="360">
                  <c:v>31</c:v>
                </c:pt>
                <c:pt idx="361">
                  <c:v>44</c:v>
                </c:pt>
                <c:pt idx="362">
                  <c:v>39</c:v>
                </c:pt>
                <c:pt idx="363">
                  <c:v>36</c:v>
                </c:pt>
                <c:pt idx="364">
                  <c:v>33</c:v>
                </c:pt>
                <c:pt idx="365">
                  <c:v>38</c:v>
                </c:pt>
                <c:pt idx="366">
                  <c:v>37</c:v>
                </c:pt>
                <c:pt idx="367">
                  <c:v>29</c:v>
                </c:pt>
                <c:pt idx="368">
                  <c:v>39</c:v>
                </c:pt>
                <c:pt idx="369">
                  <c:v>25</c:v>
                </c:pt>
                <c:pt idx="370">
                  <c:v>26</c:v>
                </c:pt>
                <c:pt idx="371">
                  <c:v>33</c:v>
                </c:pt>
                <c:pt idx="372">
                  <c:v>32</c:v>
                </c:pt>
                <c:pt idx="373">
                  <c:v>35</c:v>
                </c:pt>
                <c:pt idx="374">
                  <c:v>35</c:v>
                </c:pt>
                <c:pt idx="375">
                  <c:v>27</c:v>
                </c:pt>
                <c:pt idx="376">
                  <c:v>26</c:v>
                </c:pt>
                <c:pt idx="377">
                  <c:v>28</c:v>
                </c:pt>
                <c:pt idx="378">
                  <c:v>33</c:v>
                </c:pt>
                <c:pt idx="379">
                  <c:v>31</c:v>
                </c:pt>
                <c:pt idx="380">
                  <c:v>40</c:v>
                </c:pt>
                <c:pt idx="381">
                  <c:v>38</c:v>
                </c:pt>
                <c:pt idx="382">
                  <c:v>29</c:v>
                </c:pt>
                <c:pt idx="383">
                  <c:v>34</c:v>
                </c:pt>
                <c:pt idx="384">
                  <c:v>23</c:v>
                </c:pt>
                <c:pt idx="385">
                  <c:v>37</c:v>
                </c:pt>
                <c:pt idx="386">
                  <c:v>37</c:v>
                </c:pt>
                <c:pt idx="387">
                  <c:v>35</c:v>
                </c:pt>
                <c:pt idx="388">
                  <c:v>37</c:v>
                </c:pt>
                <c:pt idx="389">
                  <c:v>30</c:v>
                </c:pt>
                <c:pt idx="390">
                  <c:v>55</c:v>
                </c:pt>
                <c:pt idx="391">
                  <c:v>29</c:v>
                </c:pt>
                <c:pt idx="392">
                  <c:v>41</c:v>
                </c:pt>
                <c:pt idx="393">
                  <c:v>38</c:v>
                </c:pt>
                <c:pt idx="394">
                  <c:v>36</c:v>
                </c:pt>
                <c:pt idx="395">
                  <c:v>32</c:v>
                </c:pt>
                <c:pt idx="396">
                  <c:v>40</c:v>
                </c:pt>
                <c:pt idx="397">
                  <c:v>26</c:v>
                </c:pt>
                <c:pt idx="398">
                  <c:v>32</c:v>
                </c:pt>
                <c:pt idx="399">
                  <c:v>54</c:v>
                </c:pt>
                <c:pt idx="400">
                  <c:v>44</c:v>
                </c:pt>
                <c:pt idx="401">
                  <c:v>41</c:v>
                </c:pt>
                <c:pt idx="402">
                  <c:v>31</c:v>
                </c:pt>
                <c:pt idx="403">
                  <c:v>30</c:v>
                </c:pt>
                <c:pt idx="404">
                  <c:v>40</c:v>
                </c:pt>
                <c:pt idx="405">
                  <c:v>22</c:v>
                </c:pt>
                <c:pt idx="406">
                  <c:v>37</c:v>
                </c:pt>
                <c:pt idx="407">
                  <c:v>31</c:v>
                </c:pt>
                <c:pt idx="408">
                  <c:v>38</c:v>
                </c:pt>
                <c:pt idx="409">
                  <c:v>34</c:v>
                </c:pt>
                <c:pt idx="410">
                  <c:v>34</c:v>
                </c:pt>
                <c:pt idx="411">
                  <c:v>38</c:v>
                </c:pt>
                <c:pt idx="412">
                  <c:v>37</c:v>
                </c:pt>
                <c:pt idx="413">
                  <c:v>58</c:v>
                </c:pt>
                <c:pt idx="414">
                  <c:v>56</c:v>
                </c:pt>
                <c:pt idx="415">
                  <c:v>37</c:v>
                </c:pt>
                <c:pt idx="416">
                  <c:v>32</c:v>
                </c:pt>
                <c:pt idx="417">
                  <c:v>48</c:v>
                </c:pt>
                <c:pt idx="418">
                  <c:v>31</c:v>
                </c:pt>
                <c:pt idx="419">
                  <c:v>43</c:v>
                </c:pt>
                <c:pt idx="420">
                  <c:v>26</c:v>
                </c:pt>
                <c:pt idx="421">
                  <c:v>30</c:v>
                </c:pt>
                <c:pt idx="422">
                  <c:v>57</c:v>
                </c:pt>
                <c:pt idx="423">
                  <c:v>26</c:v>
                </c:pt>
                <c:pt idx="424">
                  <c:v>32</c:v>
                </c:pt>
                <c:pt idx="425">
                  <c:v>35</c:v>
                </c:pt>
                <c:pt idx="426">
                  <c:v>40</c:v>
                </c:pt>
                <c:pt idx="427">
                  <c:v>35</c:v>
                </c:pt>
                <c:pt idx="428">
                  <c:v>34</c:v>
                </c:pt>
                <c:pt idx="429">
                  <c:v>37</c:v>
                </c:pt>
                <c:pt idx="430">
                  <c:v>26</c:v>
                </c:pt>
                <c:pt idx="431">
                  <c:v>42</c:v>
                </c:pt>
                <c:pt idx="432">
                  <c:v>44</c:v>
                </c:pt>
                <c:pt idx="433">
                  <c:v>38</c:v>
                </c:pt>
                <c:pt idx="434">
                  <c:v>30</c:v>
                </c:pt>
                <c:pt idx="435">
                  <c:v>49</c:v>
                </c:pt>
                <c:pt idx="436">
                  <c:v>24</c:v>
                </c:pt>
                <c:pt idx="437">
                  <c:v>36</c:v>
                </c:pt>
                <c:pt idx="438">
                  <c:v>25</c:v>
                </c:pt>
                <c:pt idx="439">
                  <c:v>34</c:v>
                </c:pt>
                <c:pt idx="440">
                  <c:v>33</c:v>
                </c:pt>
                <c:pt idx="441">
                  <c:v>40</c:v>
                </c:pt>
                <c:pt idx="442">
                  <c:v>53</c:v>
                </c:pt>
                <c:pt idx="443">
                  <c:v>70</c:v>
                </c:pt>
                <c:pt idx="444">
                  <c:v>29</c:v>
                </c:pt>
                <c:pt idx="445">
                  <c:v>61</c:v>
                </c:pt>
                <c:pt idx="446">
                  <c:v>36</c:v>
                </c:pt>
                <c:pt idx="447">
                  <c:v>38</c:v>
                </c:pt>
                <c:pt idx="448">
                  <c:v>36</c:v>
                </c:pt>
                <c:pt idx="449">
                  <c:v>63</c:v>
                </c:pt>
                <c:pt idx="450">
                  <c:v>31</c:v>
                </c:pt>
                <c:pt idx="451">
                  <c:v>31</c:v>
                </c:pt>
                <c:pt idx="452">
                  <c:v>44</c:v>
                </c:pt>
                <c:pt idx="453">
                  <c:v>35</c:v>
                </c:pt>
                <c:pt idx="454">
                  <c:v>40</c:v>
                </c:pt>
                <c:pt idx="455">
                  <c:v>27</c:v>
                </c:pt>
                <c:pt idx="456">
                  <c:v>32</c:v>
                </c:pt>
                <c:pt idx="457">
                  <c:v>30</c:v>
                </c:pt>
                <c:pt idx="458">
                  <c:v>41</c:v>
                </c:pt>
                <c:pt idx="459">
                  <c:v>39</c:v>
                </c:pt>
                <c:pt idx="460">
                  <c:v>36</c:v>
                </c:pt>
                <c:pt idx="461">
                  <c:v>57</c:v>
                </c:pt>
                <c:pt idx="462">
                  <c:v>30</c:v>
                </c:pt>
                <c:pt idx="463">
                  <c:v>44</c:v>
                </c:pt>
                <c:pt idx="464">
                  <c:v>36</c:v>
                </c:pt>
                <c:pt idx="465">
                  <c:v>38</c:v>
                </c:pt>
                <c:pt idx="466">
                  <c:v>34</c:v>
                </c:pt>
                <c:pt idx="467">
                  <c:v>32</c:v>
                </c:pt>
                <c:pt idx="468">
                  <c:v>26</c:v>
                </c:pt>
                <c:pt idx="469">
                  <c:v>41</c:v>
                </c:pt>
                <c:pt idx="470">
                  <c:v>43</c:v>
                </c:pt>
                <c:pt idx="471">
                  <c:v>39</c:v>
                </c:pt>
                <c:pt idx="472">
                  <c:v>34</c:v>
                </c:pt>
                <c:pt idx="473">
                  <c:v>26</c:v>
                </c:pt>
                <c:pt idx="474">
                  <c:v>72</c:v>
                </c:pt>
                <c:pt idx="475">
                  <c:v>37</c:v>
                </c:pt>
                <c:pt idx="476">
                  <c:v>29</c:v>
                </c:pt>
                <c:pt idx="477">
                  <c:v>53</c:v>
                </c:pt>
                <c:pt idx="478">
                  <c:v>28</c:v>
                </c:pt>
                <c:pt idx="479">
                  <c:v>35</c:v>
                </c:pt>
                <c:pt idx="480">
                  <c:v>51</c:v>
                </c:pt>
                <c:pt idx="481">
                  <c:v>30</c:v>
                </c:pt>
                <c:pt idx="482">
                  <c:v>27</c:v>
                </c:pt>
                <c:pt idx="483">
                  <c:v>64</c:v>
                </c:pt>
                <c:pt idx="484">
                  <c:v>38</c:v>
                </c:pt>
                <c:pt idx="485">
                  <c:v>26</c:v>
                </c:pt>
                <c:pt idx="486">
                  <c:v>39</c:v>
                </c:pt>
                <c:pt idx="487">
                  <c:v>42</c:v>
                </c:pt>
                <c:pt idx="488">
                  <c:v>37</c:v>
                </c:pt>
                <c:pt idx="489">
                  <c:v>35</c:v>
                </c:pt>
                <c:pt idx="490">
                  <c:v>40</c:v>
                </c:pt>
                <c:pt idx="491">
                  <c:v>53</c:v>
                </c:pt>
                <c:pt idx="492">
                  <c:v>36</c:v>
                </c:pt>
                <c:pt idx="493">
                  <c:v>36</c:v>
                </c:pt>
                <c:pt idx="494">
                  <c:v>35</c:v>
                </c:pt>
                <c:pt idx="495">
                  <c:v>29</c:v>
                </c:pt>
                <c:pt idx="496">
                  <c:v>49</c:v>
                </c:pt>
                <c:pt idx="497">
                  <c:v>47</c:v>
                </c:pt>
                <c:pt idx="498">
                  <c:v>36</c:v>
                </c:pt>
                <c:pt idx="499">
                  <c:v>36</c:v>
                </c:pt>
                <c:pt idx="500">
                  <c:v>44</c:v>
                </c:pt>
                <c:pt idx="501">
                  <c:v>36</c:v>
                </c:pt>
                <c:pt idx="502">
                  <c:v>36</c:v>
                </c:pt>
                <c:pt idx="503">
                  <c:v>48</c:v>
                </c:pt>
                <c:pt idx="504">
                  <c:v>43</c:v>
                </c:pt>
                <c:pt idx="505">
                  <c:v>36</c:v>
                </c:pt>
                <c:pt idx="506">
                  <c:v>29</c:v>
                </c:pt>
                <c:pt idx="507">
                  <c:v>27</c:v>
                </c:pt>
                <c:pt idx="508">
                  <c:v>30</c:v>
                </c:pt>
                <c:pt idx="509">
                  <c:v>38</c:v>
                </c:pt>
                <c:pt idx="510">
                  <c:v>36</c:v>
                </c:pt>
                <c:pt idx="511">
                  <c:v>38</c:v>
                </c:pt>
                <c:pt idx="512">
                  <c:v>49</c:v>
                </c:pt>
                <c:pt idx="513">
                  <c:v>52</c:v>
                </c:pt>
                <c:pt idx="514">
                  <c:v>42</c:v>
                </c:pt>
                <c:pt idx="515">
                  <c:v>31</c:v>
                </c:pt>
                <c:pt idx="516">
                  <c:v>25</c:v>
                </c:pt>
                <c:pt idx="517">
                  <c:v>25</c:v>
                </c:pt>
                <c:pt idx="518">
                  <c:v>54</c:v>
                </c:pt>
                <c:pt idx="519">
                  <c:v>64</c:v>
                </c:pt>
                <c:pt idx="520">
                  <c:v>30</c:v>
                </c:pt>
                <c:pt idx="521">
                  <c:v>41</c:v>
                </c:pt>
                <c:pt idx="522">
                  <c:v>57</c:v>
                </c:pt>
                <c:pt idx="523">
                  <c:v>31</c:v>
                </c:pt>
                <c:pt idx="524">
                  <c:v>46</c:v>
                </c:pt>
                <c:pt idx="525">
                  <c:v>41</c:v>
                </c:pt>
                <c:pt idx="526">
                  <c:v>33</c:v>
                </c:pt>
                <c:pt idx="527">
                  <c:v>31</c:v>
                </c:pt>
                <c:pt idx="528">
                  <c:v>29</c:v>
                </c:pt>
                <c:pt idx="529">
                  <c:v>46</c:v>
                </c:pt>
                <c:pt idx="530">
                  <c:v>42</c:v>
                </c:pt>
                <c:pt idx="531">
                  <c:v>48</c:v>
                </c:pt>
                <c:pt idx="532">
                  <c:v>42</c:v>
                </c:pt>
                <c:pt idx="533">
                  <c:v>26</c:v>
                </c:pt>
                <c:pt idx="534">
                  <c:v>36</c:v>
                </c:pt>
                <c:pt idx="535">
                  <c:v>35</c:v>
                </c:pt>
                <c:pt idx="536">
                  <c:v>39</c:v>
                </c:pt>
                <c:pt idx="537">
                  <c:v>36</c:v>
                </c:pt>
                <c:pt idx="538">
                  <c:v>36</c:v>
                </c:pt>
                <c:pt idx="539">
                  <c:v>36</c:v>
                </c:pt>
                <c:pt idx="540">
                  <c:v>55</c:v>
                </c:pt>
                <c:pt idx="541">
                  <c:v>58</c:v>
                </c:pt>
                <c:pt idx="542">
                  <c:v>41</c:v>
                </c:pt>
                <c:pt idx="543">
                  <c:v>40</c:v>
                </c:pt>
                <c:pt idx="544">
                  <c:v>24</c:v>
                </c:pt>
                <c:pt idx="545">
                  <c:v>31</c:v>
                </c:pt>
                <c:pt idx="546">
                  <c:v>36</c:v>
                </c:pt>
                <c:pt idx="547">
                  <c:v>27</c:v>
                </c:pt>
                <c:pt idx="548">
                  <c:v>43</c:v>
                </c:pt>
                <c:pt idx="549">
                  <c:v>36</c:v>
                </c:pt>
                <c:pt idx="550">
                  <c:v>34</c:v>
                </c:pt>
                <c:pt idx="551">
                  <c:v>45</c:v>
                </c:pt>
                <c:pt idx="552">
                  <c:v>57</c:v>
                </c:pt>
                <c:pt idx="553">
                  <c:v>36</c:v>
                </c:pt>
                <c:pt idx="554">
                  <c:v>33</c:v>
                </c:pt>
                <c:pt idx="555">
                  <c:v>32</c:v>
                </c:pt>
                <c:pt idx="556">
                  <c:v>30</c:v>
                </c:pt>
                <c:pt idx="557">
                  <c:v>36</c:v>
                </c:pt>
                <c:pt idx="558">
                  <c:v>36</c:v>
                </c:pt>
                <c:pt idx="559">
                  <c:v>36</c:v>
                </c:pt>
                <c:pt idx="560">
                  <c:v>35</c:v>
                </c:pt>
                <c:pt idx="561">
                  <c:v>42</c:v>
                </c:pt>
                <c:pt idx="562">
                  <c:v>35</c:v>
                </c:pt>
                <c:pt idx="563">
                  <c:v>34</c:v>
                </c:pt>
                <c:pt idx="564">
                  <c:v>48</c:v>
                </c:pt>
                <c:pt idx="565">
                  <c:v>35</c:v>
                </c:pt>
                <c:pt idx="566">
                  <c:v>38</c:v>
                </c:pt>
                <c:pt idx="567">
                  <c:v>41</c:v>
                </c:pt>
                <c:pt idx="568">
                  <c:v>34</c:v>
                </c:pt>
                <c:pt idx="569">
                  <c:v>37</c:v>
                </c:pt>
                <c:pt idx="570">
                  <c:v>42</c:v>
                </c:pt>
                <c:pt idx="571">
                  <c:v>45</c:v>
                </c:pt>
                <c:pt idx="572">
                  <c:v>43</c:v>
                </c:pt>
                <c:pt idx="573">
                  <c:v>23</c:v>
                </c:pt>
                <c:pt idx="574">
                  <c:v>38</c:v>
                </c:pt>
                <c:pt idx="575">
                  <c:v>36</c:v>
                </c:pt>
                <c:pt idx="576">
                  <c:v>42</c:v>
                </c:pt>
                <c:pt idx="577">
                  <c:v>37</c:v>
                </c:pt>
                <c:pt idx="578">
                  <c:v>25</c:v>
                </c:pt>
                <c:pt idx="579">
                  <c:v>40</c:v>
                </c:pt>
                <c:pt idx="580">
                  <c:v>24</c:v>
                </c:pt>
                <c:pt idx="581">
                  <c:v>25</c:v>
                </c:pt>
                <c:pt idx="582">
                  <c:v>31</c:v>
                </c:pt>
                <c:pt idx="583">
                  <c:v>47</c:v>
                </c:pt>
                <c:pt idx="584">
                  <c:v>67</c:v>
                </c:pt>
                <c:pt idx="585">
                  <c:v>36</c:v>
                </c:pt>
                <c:pt idx="586">
                  <c:v>46</c:v>
                </c:pt>
                <c:pt idx="587">
                  <c:v>28</c:v>
                </c:pt>
                <c:pt idx="588">
                  <c:v>24</c:v>
                </c:pt>
                <c:pt idx="589">
                  <c:v>24</c:v>
                </c:pt>
                <c:pt idx="590">
                  <c:v>29</c:v>
                </c:pt>
                <c:pt idx="591">
                  <c:v>60</c:v>
                </c:pt>
                <c:pt idx="592">
                  <c:v>40</c:v>
                </c:pt>
                <c:pt idx="593">
                  <c:v>18</c:v>
                </c:pt>
                <c:pt idx="594">
                  <c:v>46</c:v>
                </c:pt>
                <c:pt idx="595">
                  <c:v>38</c:v>
                </c:pt>
                <c:pt idx="596">
                  <c:v>46</c:v>
                </c:pt>
                <c:pt idx="597">
                  <c:v>41</c:v>
                </c:pt>
                <c:pt idx="598">
                  <c:v>47</c:v>
                </c:pt>
                <c:pt idx="599">
                  <c:v>35</c:v>
                </c:pt>
                <c:pt idx="600">
                  <c:v>37</c:v>
                </c:pt>
                <c:pt idx="601">
                  <c:v>39</c:v>
                </c:pt>
                <c:pt idx="602">
                  <c:v>31</c:v>
                </c:pt>
                <c:pt idx="603">
                  <c:v>36</c:v>
                </c:pt>
                <c:pt idx="604">
                  <c:v>28</c:v>
                </c:pt>
                <c:pt idx="605">
                  <c:v>37</c:v>
                </c:pt>
                <c:pt idx="606">
                  <c:v>58</c:v>
                </c:pt>
                <c:pt idx="607">
                  <c:v>43</c:v>
                </c:pt>
                <c:pt idx="608">
                  <c:v>21</c:v>
                </c:pt>
                <c:pt idx="609">
                  <c:v>27</c:v>
                </c:pt>
                <c:pt idx="610">
                  <c:v>82</c:v>
                </c:pt>
                <c:pt idx="611">
                  <c:v>41</c:v>
                </c:pt>
                <c:pt idx="612">
                  <c:v>31</c:v>
                </c:pt>
                <c:pt idx="613">
                  <c:v>32</c:v>
                </c:pt>
                <c:pt idx="614">
                  <c:v>36</c:v>
                </c:pt>
                <c:pt idx="615">
                  <c:v>33</c:v>
                </c:pt>
                <c:pt idx="616">
                  <c:v>28</c:v>
                </c:pt>
                <c:pt idx="617">
                  <c:v>35</c:v>
                </c:pt>
                <c:pt idx="618">
                  <c:v>27</c:v>
                </c:pt>
                <c:pt idx="619">
                  <c:v>28</c:v>
                </c:pt>
                <c:pt idx="620">
                  <c:v>41</c:v>
                </c:pt>
                <c:pt idx="621">
                  <c:v>35</c:v>
                </c:pt>
                <c:pt idx="622">
                  <c:v>36</c:v>
                </c:pt>
                <c:pt idx="623">
                  <c:v>26</c:v>
                </c:pt>
                <c:pt idx="624">
                  <c:v>42</c:v>
                </c:pt>
                <c:pt idx="625">
                  <c:v>35</c:v>
                </c:pt>
                <c:pt idx="626">
                  <c:v>48</c:v>
                </c:pt>
                <c:pt idx="627">
                  <c:v>36</c:v>
                </c:pt>
                <c:pt idx="628">
                  <c:v>49</c:v>
                </c:pt>
                <c:pt idx="629">
                  <c:v>48</c:v>
                </c:pt>
                <c:pt idx="630">
                  <c:v>34</c:v>
                </c:pt>
                <c:pt idx="631">
                  <c:v>29</c:v>
                </c:pt>
                <c:pt idx="632">
                  <c:v>36</c:v>
                </c:pt>
                <c:pt idx="633">
                  <c:v>46</c:v>
                </c:pt>
                <c:pt idx="634">
                  <c:v>32</c:v>
                </c:pt>
                <c:pt idx="635">
                  <c:v>35</c:v>
                </c:pt>
                <c:pt idx="636">
                  <c:v>42</c:v>
                </c:pt>
                <c:pt idx="637">
                  <c:v>52</c:v>
                </c:pt>
                <c:pt idx="638">
                  <c:v>44</c:v>
                </c:pt>
                <c:pt idx="639">
                  <c:v>31</c:v>
                </c:pt>
                <c:pt idx="640">
                  <c:v>29</c:v>
                </c:pt>
                <c:pt idx="641">
                  <c:v>39</c:v>
                </c:pt>
                <c:pt idx="642">
                  <c:v>33</c:v>
                </c:pt>
                <c:pt idx="643">
                  <c:v>69</c:v>
                </c:pt>
                <c:pt idx="644">
                  <c:v>53</c:v>
                </c:pt>
                <c:pt idx="645">
                  <c:v>37</c:v>
                </c:pt>
                <c:pt idx="646">
                  <c:v>35</c:v>
                </c:pt>
                <c:pt idx="647">
                  <c:v>65</c:v>
                </c:pt>
                <c:pt idx="648">
                  <c:v>33</c:v>
                </c:pt>
                <c:pt idx="649">
                  <c:v>26</c:v>
                </c:pt>
                <c:pt idx="650">
                  <c:v>25</c:v>
                </c:pt>
                <c:pt idx="651">
                  <c:v>29</c:v>
                </c:pt>
                <c:pt idx="652">
                  <c:v>27</c:v>
                </c:pt>
                <c:pt idx="653">
                  <c:v>43</c:v>
                </c:pt>
                <c:pt idx="654">
                  <c:v>36</c:v>
                </c:pt>
                <c:pt idx="655">
                  <c:v>36</c:v>
                </c:pt>
                <c:pt idx="656">
                  <c:v>34</c:v>
                </c:pt>
                <c:pt idx="657">
                  <c:v>36</c:v>
                </c:pt>
                <c:pt idx="658">
                  <c:v>33</c:v>
                </c:pt>
                <c:pt idx="659">
                  <c:v>47</c:v>
                </c:pt>
                <c:pt idx="660">
                  <c:v>56</c:v>
                </c:pt>
                <c:pt idx="661">
                  <c:v>31</c:v>
                </c:pt>
                <c:pt idx="662">
                  <c:v>39</c:v>
                </c:pt>
                <c:pt idx="663">
                  <c:v>34</c:v>
                </c:pt>
                <c:pt idx="664">
                  <c:v>41</c:v>
                </c:pt>
                <c:pt idx="665">
                  <c:v>29</c:v>
                </c:pt>
                <c:pt idx="666">
                  <c:v>37</c:v>
                </c:pt>
                <c:pt idx="667">
                  <c:v>30</c:v>
                </c:pt>
                <c:pt idx="668">
                  <c:v>34</c:v>
                </c:pt>
                <c:pt idx="669">
                  <c:v>37</c:v>
                </c:pt>
                <c:pt idx="670">
                  <c:v>56</c:v>
                </c:pt>
                <c:pt idx="671">
                  <c:v>36</c:v>
                </c:pt>
                <c:pt idx="672">
                  <c:v>31</c:v>
                </c:pt>
                <c:pt idx="673">
                  <c:v>35</c:v>
                </c:pt>
                <c:pt idx="674">
                  <c:v>44</c:v>
                </c:pt>
                <c:pt idx="675">
                  <c:v>49</c:v>
                </c:pt>
                <c:pt idx="676">
                  <c:v>21</c:v>
                </c:pt>
                <c:pt idx="677">
                  <c:v>42</c:v>
                </c:pt>
                <c:pt idx="678">
                  <c:v>51</c:v>
                </c:pt>
                <c:pt idx="679">
                  <c:v>25</c:v>
                </c:pt>
                <c:pt idx="680">
                  <c:v>46</c:v>
                </c:pt>
                <c:pt idx="681">
                  <c:v>41</c:v>
                </c:pt>
                <c:pt idx="682">
                  <c:v>43</c:v>
                </c:pt>
                <c:pt idx="683">
                  <c:v>57</c:v>
                </c:pt>
                <c:pt idx="684">
                  <c:v>32</c:v>
                </c:pt>
                <c:pt idx="685">
                  <c:v>39</c:v>
                </c:pt>
                <c:pt idx="686">
                  <c:v>32</c:v>
                </c:pt>
                <c:pt idx="687">
                  <c:v>41</c:v>
                </c:pt>
                <c:pt idx="688">
                  <c:v>53</c:v>
                </c:pt>
                <c:pt idx="689">
                  <c:v>38</c:v>
                </c:pt>
                <c:pt idx="690">
                  <c:v>25</c:v>
                </c:pt>
                <c:pt idx="691">
                  <c:v>38</c:v>
                </c:pt>
                <c:pt idx="692">
                  <c:v>36</c:v>
                </c:pt>
                <c:pt idx="693">
                  <c:v>40</c:v>
                </c:pt>
                <c:pt idx="694">
                  <c:v>35</c:v>
                </c:pt>
                <c:pt idx="695">
                  <c:v>28</c:v>
                </c:pt>
                <c:pt idx="696">
                  <c:v>38</c:v>
                </c:pt>
                <c:pt idx="697">
                  <c:v>39</c:v>
                </c:pt>
                <c:pt idx="698">
                  <c:v>32</c:v>
                </c:pt>
                <c:pt idx="699">
                  <c:v>42</c:v>
                </c:pt>
                <c:pt idx="700">
                  <c:v>33</c:v>
                </c:pt>
                <c:pt idx="701">
                  <c:v>45</c:v>
                </c:pt>
                <c:pt idx="702">
                  <c:v>36</c:v>
                </c:pt>
                <c:pt idx="703">
                  <c:v>65</c:v>
                </c:pt>
                <c:pt idx="704">
                  <c:v>25</c:v>
                </c:pt>
                <c:pt idx="705">
                  <c:v>38</c:v>
                </c:pt>
                <c:pt idx="706">
                  <c:v>42</c:v>
                </c:pt>
                <c:pt idx="707">
                  <c:v>74</c:v>
                </c:pt>
                <c:pt idx="708">
                  <c:v>43</c:v>
                </c:pt>
                <c:pt idx="709">
                  <c:v>37</c:v>
                </c:pt>
                <c:pt idx="710">
                  <c:v>32</c:v>
                </c:pt>
                <c:pt idx="711">
                  <c:v>42</c:v>
                </c:pt>
                <c:pt idx="712">
                  <c:v>32</c:v>
                </c:pt>
                <c:pt idx="713">
                  <c:v>35</c:v>
                </c:pt>
                <c:pt idx="714">
                  <c:v>40</c:v>
                </c:pt>
                <c:pt idx="715">
                  <c:v>25</c:v>
                </c:pt>
                <c:pt idx="716">
                  <c:v>36</c:v>
                </c:pt>
                <c:pt idx="717">
                  <c:v>48</c:v>
                </c:pt>
                <c:pt idx="718">
                  <c:v>28</c:v>
                </c:pt>
                <c:pt idx="719">
                  <c:v>33</c:v>
                </c:pt>
                <c:pt idx="720">
                  <c:v>31</c:v>
                </c:pt>
                <c:pt idx="721">
                  <c:v>25</c:v>
                </c:pt>
                <c:pt idx="722">
                  <c:v>36</c:v>
                </c:pt>
                <c:pt idx="723">
                  <c:v>53</c:v>
                </c:pt>
                <c:pt idx="724">
                  <c:v>32</c:v>
                </c:pt>
                <c:pt idx="725">
                  <c:v>27</c:v>
                </c:pt>
                <c:pt idx="726">
                  <c:v>35</c:v>
                </c:pt>
                <c:pt idx="727">
                  <c:v>47</c:v>
                </c:pt>
                <c:pt idx="728">
                  <c:v>45</c:v>
                </c:pt>
                <c:pt idx="729">
                  <c:v>35</c:v>
                </c:pt>
                <c:pt idx="730">
                  <c:v>45</c:v>
                </c:pt>
                <c:pt idx="731">
                  <c:v>44</c:v>
                </c:pt>
                <c:pt idx="732">
                  <c:v>19</c:v>
                </c:pt>
                <c:pt idx="733">
                  <c:v>34</c:v>
                </c:pt>
                <c:pt idx="734">
                  <c:v>36</c:v>
                </c:pt>
                <c:pt idx="735">
                  <c:v>35</c:v>
                </c:pt>
                <c:pt idx="736">
                  <c:v>38</c:v>
                </c:pt>
                <c:pt idx="737">
                  <c:v>61</c:v>
                </c:pt>
                <c:pt idx="738">
                  <c:v>24</c:v>
                </c:pt>
                <c:pt idx="739">
                  <c:v>39</c:v>
                </c:pt>
                <c:pt idx="740">
                  <c:v>41</c:v>
                </c:pt>
                <c:pt idx="741">
                  <c:v>42</c:v>
                </c:pt>
                <c:pt idx="742">
                  <c:v>37</c:v>
                </c:pt>
                <c:pt idx="743">
                  <c:v>38</c:v>
                </c:pt>
                <c:pt idx="744">
                  <c:v>44</c:v>
                </c:pt>
                <c:pt idx="745">
                  <c:v>37</c:v>
                </c:pt>
                <c:pt idx="746">
                  <c:v>37</c:v>
                </c:pt>
                <c:pt idx="747">
                  <c:v>35</c:v>
                </c:pt>
                <c:pt idx="748">
                  <c:v>31</c:v>
                </c:pt>
                <c:pt idx="749">
                  <c:v>29</c:v>
                </c:pt>
                <c:pt idx="750">
                  <c:v>36</c:v>
                </c:pt>
                <c:pt idx="751">
                  <c:v>25</c:v>
                </c:pt>
                <c:pt idx="752">
                  <c:v>67</c:v>
                </c:pt>
                <c:pt idx="753">
                  <c:v>48</c:v>
                </c:pt>
                <c:pt idx="754">
                  <c:v>33</c:v>
                </c:pt>
                <c:pt idx="755">
                  <c:v>66</c:v>
                </c:pt>
                <c:pt idx="756">
                  <c:v>39</c:v>
                </c:pt>
                <c:pt idx="757">
                  <c:v>44</c:v>
                </c:pt>
                <c:pt idx="758">
                  <c:v>43</c:v>
                </c:pt>
                <c:pt idx="759">
                  <c:v>67</c:v>
                </c:pt>
                <c:pt idx="760">
                  <c:v>27</c:v>
                </c:pt>
                <c:pt idx="761">
                  <c:v>37</c:v>
                </c:pt>
                <c:pt idx="762">
                  <c:v>31</c:v>
                </c:pt>
                <c:pt idx="763">
                  <c:v>35</c:v>
                </c:pt>
                <c:pt idx="764">
                  <c:v>32</c:v>
                </c:pt>
                <c:pt idx="765">
                  <c:v>42</c:v>
                </c:pt>
                <c:pt idx="766">
                  <c:v>34</c:v>
                </c:pt>
                <c:pt idx="767">
                  <c:v>34</c:v>
                </c:pt>
                <c:pt idx="768">
                  <c:v>37</c:v>
                </c:pt>
                <c:pt idx="769">
                  <c:v>70</c:v>
                </c:pt>
                <c:pt idx="770">
                  <c:v>48</c:v>
                </c:pt>
                <c:pt idx="771">
                  <c:v>25</c:v>
                </c:pt>
                <c:pt idx="772">
                  <c:v>43</c:v>
                </c:pt>
                <c:pt idx="773">
                  <c:v>38</c:v>
                </c:pt>
                <c:pt idx="774">
                  <c:v>34</c:v>
                </c:pt>
                <c:pt idx="775">
                  <c:v>36</c:v>
                </c:pt>
                <c:pt idx="776">
                  <c:v>38</c:v>
                </c:pt>
                <c:pt idx="777">
                  <c:v>48</c:v>
                </c:pt>
                <c:pt idx="778">
                  <c:v>46</c:v>
                </c:pt>
                <c:pt idx="779">
                  <c:v>27</c:v>
                </c:pt>
                <c:pt idx="780">
                  <c:v>44</c:v>
                </c:pt>
                <c:pt idx="781">
                  <c:v>32</c:v>
                </c:pt>
                <c:pt idx="782">
                  <c:v>25</c:v>
                </c:pt>
                <c:pt idx="783">
                  <c:v>31</c:v>
                </c:pt>
                <c:pt idx="784">
                  <c:v>36</c:v>
                </c:pt>
                <c:pt idx="785">
                  <c:v>31</c:v>
                </c:pt>
                <c:pt idx="786">
                  <c:v>37</c:v>
                </c:pt>
              </c:numCache>
            </c:numRef>
          </c:xVal>
          <c:yVal>
            <c:numRef>
              <c:f>'05 Current Customers'!$I$2:$I$788</c:f>
              <c:numCache>
                <c:formatCode>0</c:formatCode>
                <c:ptCount val="787"/>
                <c:pt idx="0">
                  <c:v>1</c:v>
                </c:pt>
                <c:pt idx="1">
                  <c:v>2</c:v>
                </c:pt>
                <c:pt idx="2">
                  <c:v>1</c:v>
                </c:pt>
                <c:pt idx="3">
                  <c:v>2</c:v>
                </c:pt>
                <c:pt idx="4">
                  <c:v>2</c:v>
                </c:pt>
                <c:pt idx="5">
                  <c:v>1</c:v>
                </c:pt>
                <c:pt idx="6">
                  <c:v>2</c:v>
                </c:pt>
                <c:pt idx="7">
                  <c:v>2</c:v>
                </c:pt>
                <c:pt idx="8">
                  <c:v>2</c:v>
                </c:pt>
                <c:pt idx="9">
                  <c:v>2</c:v>
                </c:pt>
                <c:pt idx="10">
                  <c:v>2</c:v>
                </c:pt>
                <c:pt idx="11">
                  <c:v>2</c:v>
                </c:pt>
                <c:pt idx="12">
                  <c:v>2</c:v>
                </c:pt>
                <c:pt idx="13">
                  <c:v>1</c:v>
                </c:pt>
                <c:pt idx="14">
                  <c:v>2</c:v>
                </c:pt>
                <c:pt idx="15">
                  <c:v>2</c:v>
                </c:pt>
                <c:pt idx="16">
                  <c:v>2</c:v>
                </c:pt>
                <c:pt idx="17">
                  <c:v>2</c:v>
                </c:pt>
                <c:pt idx="18">
                  <c:v>1</c:v>
                </c:pt>
                <c:pt idx="19">
                  <c:v>2</c:v>
                </c:pt>
                <c:pt idx="20">
                  <c:v>1</c:v>
                </c:pt>
                <c:pt idx="21">
                  <c:v>2</c:v>
                </c:pt>
                <c:pt idx="22">
                  <c:v>1</c:v>
                </c:pt>
                <c:pt idx="23">
                  <c:v>2</c:v>
                </c:pt>
                <c:pt idx="24">
                  <c:v>1</c:v>
                </c:pt>
                <c:pt idx="25">
                  <c:v>2</c:v>
                </c:pt>
                <c:pt idx="26">
                  <c:v>2</c:v>
                </c:pt>
                <c:pt idx="27">
                  <c:v>2</c:v>
                </c:pt>
                <c:pt idx="28">
                  <c:v>1</c:v>
                </c:pt>
                <c:pt idx="29">
                  <c:v>1</c:v>
                </c:pt>
                <c:pt idx="30">
                  <c:v>1</c:v>
                </c:pt>
                <c:pt idx="31">
                  <c:v>2</c:v>
                </c:pt>
                <c:pt idx="32">
                  <c:v>1</c:v>
                </c:pt>
                <c:pt idx="33">
                  <c:v>1</c:v>
                </c:pt>
                <c:pt idx="34">
                  <c:v>1</c:v>
                </c:pt>
                <c:pt idx="35">
                  <c:v>2</c:v>
                </c:pt>
                <c:pt idx="36">
                  <c:v>1</c:v>
                </c:pt>
                <c:pt idx="37">
                  <c:v>2</c:v>
                </c:pt>
                <c:pt idx="38">
                  <c:v>2</c:v>
                </c:pt>
                <c:pt idx="39">
                  <c:v>2</c:v>
                </c:pt>
                <c:pt idx="40">
                  <c:v>2</c:v>
                </c:pt>
                <c:pt idx="41">
                  <c:v>1</c:v>
                </c:pt>
                <c:pt idx="42">
                  <c:v>1</c:v>
                </c:pt>
                <c:pt idx="43">
                  <c:v>1</c:v>
                </c:pt>
                <c:pt idx="44">
                  <c:v>1</c:v>
                </c:pt>
                <c:pt idx="45">
                  <c:v>1</c:v>
                </c:pt>
                <c:pt idx="46">
                  <c:v>2</c:v>
                </c:pt>
                <c:pt idx="47">
                  <c:v>2</c:v>
                </c:pt>
                <c:pt idx="48">
                  <c:v>1</c:v>
                </c:pt>
                <c:pt idx="49">
                  <c:v>1</c:v>
                </c:pt>
                <c:pt idx="50">
                  <c:v>2</c:v>
                </c:pt>
                <c:pt idx="51">
                  <c:v>1</c:v>
                </c:pt>
                <c:pt idx="52">
                  <c:v>2</c:v>
                </c:pt>
                <c:pt idx="53">
                  <c:v>2</c:v>
                </c:pt>
                <c:pt idx="54">
                  <c:v>1</c:v>
                </c:pt>
                <c:pt idx="55">
                  <c:v>1</c:v>
                </c:pt>
                <c:pt idx="56">
                  <c:v>1</c:v>
                </c:pt>
                <c:pt idx="57">
                  <c:v>2</c:v>
                </c:pt>
                <c:pt idx="58">
                  <c:v>2</c:v>
                </c:pt>
                <c:pt idx="59">
                  <c:v>2</c:v>
                </c:pt>
                <c:pt idx="60">
                  <c:v>2</c:v>
                </c:pt>
                <c:pt idx="61">
                  <c:v>1</c:v>
                </c:pt>
                <c:pt idx="62">
                  <c:v>1</c:v>
                </c:pt>
                <c:pt idx="63">
                  <c:v>2</c:v>
                </c:pt>
                <c:pt idx="64">
                  <c:v>2</c:v>
                </c:pt>
                <c:pt idx="65">
                  <c:v>2</c:v>
                </c:pt>
                <c:pt idx="66">
                  <c:v>1</c:v>
                </c:pt>
                <c:pt idx="67">
                  <c:v>2</c:v>
                </c:pt>
                <c:pt idx="68">
                  <c:v>2</c:v>
                </c:pt>
                <c:pt idx="69">
                  <c:v>2</c:v>
                </c:pt>
                <c:pt idx="70">
                  <c:v>2</c:v>
                </c:pt>
                <c:pt idx="71">
                  <c:v>2</c:v>
                </c:pt>
                <c:pt idx="72">
                  <c:v>2</c:v>
                </c:pt>
                <c:pt idx="73">
                  <c:v>2</c:v>
                </c:pt>
                <c:pt idx="74">
                  <c:v>2</c:v>
                </c:pt>
                <c:pt idx="75">
                  <c:v>1</c:v>
                </c:pt>
                <c:pt idx="76">
                  <c:v>1</c:v>
                </c:pt>
                <c:pt idx="77">
                  <c:v>2</c:v>
                </c:pt>
                <c:pt idx="78">
                  <c:v>2</c:v>
                </c:pt>
                <c:pt idx="79">
                  <c:v>2</c:v>
                </c:pt>
                <c:pt idx="80">
                  <c:v>1</c:v>
                </c:pt>
                <c:pt idx="81">
                  <c:v>2</c:v>
                </c:pt>
                <c:pt idx="82">
                  <c:v>1</c:v>
                </c:pt>
                <c:pt idx="83">
                  <c:v>2</c:v>
                </c:pt>
                <c:pt idx="84">
                  <c:v>1</c:v>
                </c:pt>
                <c:pt idx="85">
                  <c:v>1</c:v>
                </c:pt>
                <c:pt idx="86">
                  <c:v>1</c:v>
                </c:pt>
                <c:pt idx="87">
                  <c:v>1</c:v>
                </c:pt>
                <c:pt idx="88">
                  <c:v>2</c:v>
                </c:pt>
                <c:pt idx="89">
                  <c:v>1</c:v>
                </c:pt>
                <c:pt idx="90">
                  <c:v>1</c:v>
                </c:pt>
                <c:pt idx="91">
                  <c:v>2</c:v>
                </c:pt>
                <c:pt idx="92">
                  <c:v>1</c:v>
                </c:pt>
                <c:pt idx="93">
                  <c:v>2</c:v>
                </c:pt>
                <c:pt idx="94">
                  <c:v>2</c:v>
                </c:pt>
                <c:pt idx="95">
                  <c:v>2</c:v>
                </c:pt>
                <c:pt idx="96">
                  <c:v>1</c:v>
                </c:pt>
                <c:pt idx="97">
                  <c:v>2</c:v>
                </c:pt>
                <c:pt idx="98">
                  <c:v>1</c:v>
                </c:pt>
                <c:pt idx="99">
                  <c:v>1</c:v>
                </c:pt>
                <c:pt idx="100">
                  <c:v>2</c:v>
                </c:pt>
                <c:pt idx="101">
                  <c:v>1</c:v>
                </c:pt>
                <c:pt idx="102">
                  <c:v>2</c:v>
                </c:pt>
                <c:pt idx="103">
                  <c:v>1</c:v>
                </c:pt>
                <c:pt idx="104">
                  <c:v>1</c:v>
                </c:pt>
                <c:pt idx="105">
                  <c:v>2</c:v>
                </c:pt>
                <c:pt idx="106">
                  <c:v>2</c:v>
                </c:pt>
                <c:pt idx="107">
                  <c:v>2</c:v>
                </c:pt>
                <c:pt idx="108">
                  <c:v>1</c:v>
                </c:pt>
                <c:pt idx="109">
                  <c:v>1</c:v>
                </c:pt>
                <c:pt idx="110">
                  <c:v>1</c:v>
                </c:pt>
                <c:pt idx="111">
                  <c:v>2</c:v>
                </c:pt>
                <c:pt idx="112">
                  <c:v>1</c:v>
                </c:pt>
                <c:pt idx="113">
                  <c:v>1</c:v>
                </c:pt>
                <c:pt idx="114">
                  <c:v>2</c:v>
                </c:pt>
                <c:pt idx="115">
                  <c:v>1</c:v>
                </c:pt>
                <c:pt idx="116">
                  <c:v>1</c:v>
                </c:pt>
                <c:pt idx="117">
                  <c:v>2</c:v>
                </c:pt>
                <c:pt idx="118">
                  <c:v>2</c:v>
                </c:pt>
                <c:pt idx="119">
                  <c:v>2</c:v>
                </c:pt>
                <c:pt idx="120">
                  <c:v>1</c:v>
                </c:pt>
                <c:pt idx="121">
                  <c:v>2</c:v>
                </c:pt>
                <c:pt idx="122">
                  <c:v>2</c:v>
                </c:pt>
                <c:pt idx="123">
                  <c:v>2</c:v>
                </c:pt>
                <c:pt idx="124">
                  <c:v>1</c:v>
                </c:pt>
                <c:pt idx="125">
                  <c:v>1</c:v>
                </c:pt>
                <c:pt idx="126">
                  <c:v>1</c:v>
                </c:pt>
                <c:pt idx="127">
                  <c:v>2</c:v>
                </c:pt>
                <c:pt idx="128">
                  <c:v>1</c:v>
                </c:pt>
                <c:pt idx="129">
                  <c:v>2</c:v>
                </c:pt>
                <c:pt idx="130">
                  <c:v>2</c:v>
                </c:pt>
                <c:pt idx="131">
                  <c:v>1</c:v>
                </c:pt>
                <c:pt idx="132">
                  <c:v>2</c:v>
                </c:pt>
                <c:pt idx="133">
                  <c:v>1</c:v>
                </c:pt>
                <c:pt idx="134">
                  <c:v>2</c:v>
                </c:pt>
                <c:pt idx="135">
                  <c:v>1</c:v>
                </c:pt>
                <c:pt idx="136">
                  <c:v>2</c:v>
                </c:pt>
                <c:pt idx="137">
                  <c:v>1</c:v>
                </c:pt>
                <c:pt idx="138">
                  <c:v>2</c:v>
                </c:pt>
                <c:pt idx="139">
                  <c:v>2</c:v>
                </c:pt>
                <c:pt idx="140">
                  <c:v>1</c:v>
                </c:pt>
                <c:pt idx="141">
                  <c:v>1</c:v>
                </c:pt>
                <c:pt idx="142">
                  <c:v>2</c:v>
                </c:pt>
                <c:pt idx="143">
                  <c:v>2</c:v>
                </c:pt>
                <c:pt idx="144">
                  <c:v>2</c:v>
                </c:pt>
                <c:pt idx="145">
                  <c:v>2</c:v>
                </c:pt>
                <c:pt idx="146">
                  <c:v>1</c:v>
                </c:pt>
                <c:pt idx="147">
                  <c:v>1</c:v>
                </c:pt>
                <c:pt idx="148">
                  <c:v>2</c:v>
                </c:pt>
                <c:pt idx="149">
                  <c:v>2</c:v>
                </c:pt>
                <c:pt idx="150">
                  <c:v>2</c:v>
                </c:pt>
                <c:pt idx="151">
                  <c:v>2</c:v>
                </c:pt>
                <c:pt idx="152">
                  <c:v>1</c:v>
                </c:pt>
                <c:pt idx="153">
                  <c:v>2</c:v>
                </c:pt>
                <c:pt idx="154">
                  <c:v>1</c:v>
                </c:pt>
                <c:pt idx="155">
                  <c:v>2</c:v>
                </c:pt>
                <c:pt idx="156">
                  <c:v>1</c:v>
                </c:pt>
                <c:pt idx="157">
                  <c:v>2</c:v>
                </c:pt>
                <c:pt idx="158">
                  <c:v>1</c:v>
                </c:pt>
                <c:pt idx="159">
                  <c:v>1</c:v>
                </c:pt>
                <c:pt idx="160">
                  <c:v>1</c:v>
                </c:pt>
                <c:pt idx="161">
                  <c:v>1</c:v>
                </c:pt>
                <c:pt idx="162">
                  <c:v>1</c:v>
                </c:pt>
                <c:pt idx="163">
                  <c:v>1</c:v>
                </c:pt>
                <c:pt idx="164">
                  <c:v>1</c:v>
                </c:pt>
                <c:pt idx="165">
                  <c:v>2</c:v>
                </c:pt>
                <c:pt idx="166">
                  <c:v>2</c:v>
                </c:pt>
                <c:pt idx="167">
                  <c:v>2</c:v>
                </c:pt>
                <c:pt idx="168">
                  <c:v>1</c:v>
                </c:pt>
                <c:pt idx="169">
                  <c:v>2</c:v>
                </c:pt>
                <c:pt idx="170">
                  <c:v>1</c:v>
                </c:pt>
                <c:pt idx="171">
                  <c:v>2</c:v>
                </c:pt>
                <c:pt idx="172">
                  <c:v>2</c:v>
                </c:pt>
                <c:pt idx="173">
                  <c:v>1</c:v>
                </c:pt>
                <c:pt idx="174">
                  <c:v>2</c:v>
                </c:pt>
                <c:pt idx="175">
                  <c:v>2</c:v>
                </c:pt>
                <c:pt idx="176">
                  <c:v>2</c:v>
                </c:pt>
                <c:pt idx="177">
                  <c:v>1</c:v>
                </c:pt>
                <c:pt idx="178">
                  <c:v>2</c:v>
                </c:pt>
                <c:pt idx="179">
                  <c:v>2</c:v>
                </c:pt>
                <c:pt idx="180">
                  <c:v>2</c:v>
                </c:pt>
                <c:pt idx="181">
                  <c:v>2</c:v>
                </c:pt>
                <c:pt idx="182">
                  <c:v>2</c:v>
                </c:pt>
                <c:pt idx="183">
                  <c:v>1</c:v>
                </c:pt>
                <c:pt idx="184">
                  <c:v>2</c:v>
                </c:pt>
                <c:pt idx="185">
                  <c:v>2</c:v>
                </c:pt>
                <c:pt idx="186">
                  <c:v>1</c:v>
                </c:pt>
                <c:pt idx="187">
                  <c:v>2</c:v>
                </c:pt>
                <c:pt idx="188">
                  <c:v>2</c:v>
                </c:pt>
                <c:pt idx="189">
                  <c:v>2</c:v>
                </c:pt>
                <c:pt idx="190">
                  <c:v>2</c:v>
                </c:pt>
                <c:pt idx="191">
                  <c:v>1</c:v>
                </c:pt>
                <c:pt idx="192">
                  <c:v>1</c:v>
                </c:pt>
                <c:pt idx="193">
                  <c:v>2</c:v>
                </c:pt>
                <c:pt idx="194">
                  <c:v>2</c:v>
                </c:pt>
                <c:pt idx="195">
                  <c:v>1</c:v>
                </c:pt>
                <c:pt idx="196">
                  <c:v>1</c:v>
                </c:pt>
                <c:pt idx="197">
                  <c:v>2</c:v>
                </c:pt>
                <c:pt idx="198">
                  <c:v>2</c:v>
                </c:pt>
                <c:pt idx="199">
                  <c:v>2</c:v>
                </c:pt>
                <c:pt idx="200">
                  <c:v>1</c:v>
                </c:pt>
                <c:pt idx="201">
                  <c:v>1</c:v>
                </c:pt>
                <c:pt idx="202">
                  <c:v>2</c:v>
                </c:pt>
                <c:pt idx="203">
                  <c:v>1</c:v>
                </c:pt>
                <c:pt idx="204">
                  <c:v>2</c:v>
                </c:pt>
                <c:pt idx="205">
                  <c:v>1</c:v>
                </c:pt>
                <c:pt idx="206">
                  <c:v>1</c:v>
                </c:pt>
                <c:pt idx="207">
                  <c:v>1</c:v>
                </c:pt>
                <c:pt idx="208">
                  <c:v>2</c:v>
                </c:pt>
                <c:pt idx="209">
                  <c:v>2</c:v>
                </c:pt>
                <c:pt idx="210">
                  <c:v>1</c:v>
                </c:pt>
                <c:pt idx="211">
                  <c:v>2</c:v>
                </c:pt>
                <c:pt idx="212">
                  <c:v>2</c:v>
                </c:pt>
                <c:pt idx="213">
                  <c:v>2</c:v>
                </c:pt>
                <c:pt idx="214">
                  <c:v>1</c:v>
                </c:pt>
                <c:pt idx="215">
                  <c:v>2</c:v>
                </c:pt>
                <c:pt idx="216">
                  <c:v>2</c:v>
                </c:pt>
                <c:pt idx="217">
                  <c:v>1</c:v>
                </c:pt>
                <c:pt idx="218">
                  <c:v>2</c:v>
                </c:pt>
                <c:pt idx="219">
                  <c:v>2</c:v>
                </c:pt>
                <c:pt idx="220">
                  <c:v>1</c:v>
                </c:pt>
                <c:pt idx="221">
                  <c:v>2</c:v>
                </c:pt>
                <c:pt idx="222">
                  <c:v>2</c:v>
                </c:pt>
                <c:pt idx="223">
                  <c:v>1</c:v>
                </c:pt>
                <c:pt idx="224">
                  <c:v>1</c:v>
                </c:pt>
                <c:pt idx="225">
                  <c:v>1</c:v>
                </c:pt>
                <c:pt idx="226">
                  <c:v>2</c:v>
                </c:pt>
                <c:pt idx="227">
                  <c:v>1</c:v>
                </c:pt>
                <c:pt idx="228">
                  <c:v>2</c:v>
                </c:pt>
                <c:pt idx="229">
                  <c:v>2</c:v>
                </c:pt>
                <c:pt idx="230">
                  <c:v>2</c:v>
                </c:pt>
                <c:pt idx="231">
                  <c:v>1</c:v>
                </c:pt>
                <c:pt idx="232">
                  <c:v>1</c:v>
                </c:pt>
                <c:pt idx="233">
                  <c:v>1</c:v>
                </c:pt>
                <c:pt idx="234">
                  <c:v>2</c:v>
                </c:pt>
                <c:pt idx="235">
                  <c:v>2</c:v>
                </c:pt>
                <c:pt idx="236">
                  <c:v>1</c:v>
                </c:pt>
                <c:pt idx="237">
                  <c:v>2</c:v>
                </c:pt>
                <c:pt idx="238">
                  <c:v>2</c:v>
                </c:pt>
                <c:pt idx="239">
                  <c:v>1</c:v>
                </c:pt>
                <c:pt idx="240">
                  <c:v>1</c:v>
                </c:pt>
                <c:pt idx="241">
                  <c:v>2</c:v>
                </c:pt>
                <c:pt idx="242">
                  <c:v>1</c:v>
                </c:pt>
                <c:pt idx="243">
                  <c:v>2</c:v>
                </c:pt>
                <c:pt idx="244">
                  <c:v>1</c:v>
                </c:pt>
                <c:pt idx="245">
                  <c:v>2</c:v>
                </c:pt>
                <c:pt idx="246">
                  <c:v>1</c:v>
                </c:pt>
                <c:pt idx="247">
                  <c:v>1</c:v>
                </c:pt>
                <c:pt idx="248">
                  <c:v>2</c:v>
                </c:pt>
                <c:pt idx="249">
                  <c:v>2</c:v>
                </c:pt>
                <c:pt idx="250">
                  <c:v>1</c:v>
                </c:pt>
                <c:pt idx="251">
                  <c:v>1</c:v>
                </c:pt>
                <c:pt idx="252">
                  <c:v>1</c:v>
                </c:pt>
                <c:pt idx="253">
                  <c:v>1</c:v>
                </c:pt>
                <c:pt idx="254">
                  <c:v>2</c:v>
                </c:pt>
                <c:pt idx="255">
                  <c:v>2</c:v>
                </c:pt>
                <c:pt idx="256">
                  <c:v>1</c:v>
                </c:pt>
                <c:pt idx="257">
                  <c:v>2</c:v>
                </c:pt>
                <c:pt idx="258">
                  <c:v>1</c:v>
                </c:pt>
                <c:pt idx="259">
                  <c:v>2</c:v>
                </c:pt>
                <c:pt idx="260">
                  <c:v>2</c:v>
                </c:pt>
                <c:pt idx="261">
                  <c:v>1</c:v>
                </c:pt>
                <c:pt idx="262">
                  <c:v>2</c:v>
                </c:pt>
                <c:pt idx="263">
                  <c:v>1</c:v>
                </c:pt>
                <c:pt idx="264">
                  <c:v>2</c:v>
                </c:pt>
                <c:pt idx="265">
                  <c:v>2</c:v>
                </c:pt>
                <c:pt idx="266">
                  <c:v>1</c:v>
                </c:pt>
                <c:pt idx="267">
                  <c:v>2</c:v>
                </c:pt>
                <c:pt idx="268">
                  <c:v>2</c:v>
                </c:pt>
                <c:pt idx="269">
                  <c:v>2</c:v>
                </c:pt>
                <c:pt idx="270">
                  <c:v>2</c:v>
                </c:pt>
                <c:pt idx="271">
                  <c:v>2</c:v>
                </c:pt>
                <c:pt idx="272">
                  <c:v>1</c:v>
                </c:pt>
                <c:pt idx="273">
                  <c:v>1</c:v>
                </c:pt>
                <c:pt idx="274">
                  <c:v>2</c:v>
                </c:pt>
                <c:pt idx="275">
                  <c:v>2</c:v>
                </c:pt>
                <c:pt idx="276">
                  <c:v>1</c:v>
                </c:pt>
                <c:pt idx="277">
                  <c:v>1</c:v>
                </c:pt>
                <c:pt idx="278">
                  <c:v>2</c:v>
                </c:pt>
                <c:pt idx="279">
                  <c:v>2</c:v>
                </c:pt>
                <c:pt idx="280">
                  <c:v>2</c:v>
                </c:pt>
                <c:pt idx="281">
                  <c:v>2</c:v>
                </c:pt>
                <c:pt idx="282">
                  <c:v>1</c:v>
                </c:pt>
                <c:pt idx="283">
                  <c:v>2</c:v>
                </c:pt>
                <c:pt idx="284">
                  <c:v>2</c:v>
                </c:pt>
                <c:pt idx="285">
                  <c:v>1</c:v>
                </c:pt>
                <c:pt idx="286">
                  <c:v>2</c:v>
                </c:pt>
                <c:pt idx="287">
                  <c:v>2</c:v>
                </c:pt>
                <c:pt idx="288">
                  <c:v>1</c:v>
                </c:pt>
                <c:pt idx="289">
                  <c:v>2</c:v>
                </c:pt>
                <c:pt idx="290">
                  <c:v>2</c:v>
                </c:pt>
                <c:pt idx="291">
                  <c:v>2</c:v>
                </c:pt>
                <c:pt idx="292">
                  <c:v>1</c:v>
                </c:pt>
                <c:pt idx="293">
                  <c:v>1</c:v>
                </c:pt>
                <c:pt idx="294">
                  <c:v>2</c:v>
                </c:pt>
                <c:pt idx="295">
                  <c:v>2</c:v>
                </c:pt>
                <c:pt idx="296">
                  <c:v>1</c:v>
                </c:pt>
                <c:pt idx="297">
                  <c:v>2</c:v>
                </c:pt>
                <c:pt idx="298">
                  <c:v>1</c:v>
                </c:pt>
                <c:pt idx="299">
                  <c:v>1</c:v>
                </c:pt>
                <c:pt idx="300">
                  <c:v>1</c:v>
                </c:pt>
                <c:pt idx="301">
                  <c:v>2</c:v>
                </c:pt>
                <c:pt idx="302">
                  <c:v>2</c:v>
                </c:pt>
                <c:pt idx="303">
                  <c:v>2</c:v>
                </c:pt>
                <c:pt idx="304">
                  <c:v>2</c:v>
                </c:pt>
                <c:pt idx="305">
                  <c:v>1</c:v>
                </c:pt>
                <c:pt idx="306">
                  <c:v>1</c:v>
                </c:pt>
                <c:pt idx="307">
                  <c:v>2</c:v>
                </c:pt>
                <c:pt idx="308">
                  <c:v>2</c:v>
                </c:pt>
                <c:pt idx="309">
                  <c:v>2</c:v>
                </c:pt>
                <c:pt idx="310">
                  <c:v>2</c:v>
                </c:pt>
                <c:pt idx="311">
                  <c:v>1</c:v>
                </c:pt>
                <c:pt idx="312">
                  <c:v>1</c:v>
                </c:pt>
                <c:pt idx="313">
                  <c:v>1</c:v>
                </c:pt>
                <c:pt idx="314">
                  <c:v>2</c:v>
                </c:pt>
                <c:pt idx="315">
                  <c:v>1</c:v>
                </c:pt>
                <c:pt idx="316">
                  <c:v>1</c:v>
                </c:pt>
                <c:pt idx="317">
                  <c:v>2</c:v>
                </c:pt>
                <c:pt idx="318">
                  <c:v>1</c:v>
                </c:pt>
                <c:pt idx="319">
                  <c:v>1</c:v>
                </c:pt>
                <c:pt idx="320">
                  <c:v>2</c:v>
                </c:pt>
                <c:pt idx="321">
                  <c:v>2</c:v>
                </c:pt>
                <c:pt idx="322">
                  <c:v>2</c:v>
                </c:pt>
                <c:pt idx="323">
                  <c:v>1</c:v>
                </c:pt>
                <c:pt idx="324">
                  <c:v>2</c:v>
                </c:pt>
                <c:pt idx="325">
                  <c:v>2</c:v>
                </c:pt>
                <c:pt idx="326">
                  <c:v>1</c:v>
                </c:pt>
                <c:pt idx="327">
                  <c:v>2</c:v>
                </c:pt>
                <c:pt idx="328">
                  <c:v>2</c:v>
                </c:pt>
                <c:pt idx="329">
                  <c:v>1</c:v>
                </c:pt>
                <c:pt idx="330">
                  <c:v>2</c:v>
                </c:pt>
                <c:pt idx="331">
                  <c:v>2</c:v>
                </c:pt>
                <c:pt idx="332">
                  <c:v>1</c:v>
                </c:pt>
                <c:pt idx="333">
                  <c:v>2</c:v>
                </c:pt>
                <c:pt idx="334">
                  <c:v>2</c:v>
                </c:pt>
                <c:pt idx="335">
                  <c:v>2</c:v>
                </c:pt>
                <c:pt idx="336">
                  <c:v>1</c:v>
                </c:pt>
                <c:pt idx="337">
                  <c:v>1</c:v>
                </c:pt>
                <c:pt idx="338">
                  <c:v>1</c:v>
                </c:pt>
                <c:pt idx="339">
                  <c:v>2</c:v>
                </c:pt>
                <c:pt idx="340">
                  <c:v>1</c:v>
                </c:pt>
                <c:pt idx="341">
                  <c:v>1</c:v>
                </c:pt>
                <c:pt idx="342">
                  <c:v>2</c:v>
                </c:pt>
                <c:pt idx="343">
                  <c:v>1</c:v>
                </c:pt>
                <c:pt idx="344">
                  <c:v>1</c:v>
                </c:pt>
                <c:pt idx="345">
                  <c:v>1</c:v>
                </c:pt>
                <c:pt idx="346">
                  <c:v>2</c:v>
                </c:pt>
                <c:pt idx="347">
                  <c:v>2</c:v>
                </c:pt>
                <c:pt idx="348">
                  <c:v>2</c:v>
                </c:pt>
                <c:pt idx="349">
                  <c:v>1</c:v>
                </c:pt>
                <c:pt idx="350">
                  <c:v>1</c:v>
                </c:pt>
                <c:pt idx="351">
                  <c:v>2</c:v>
                </c:pt>
                <c:pt idx="352">
                  <c:v>2</c:v>
                </c:pt>
                <c:pt idx="353">
                  <c:v>1</c:v>
                </c:pt>
                <c:pt idx="354">
                  <c:v>1</c:v>
                </c:pt>
                <c:pt idx="355">
                  <c:v>1</c:v>
                </c:pt>
                <c:pt idx="356">
                  <c:v>1</c:v>
                </c:pt>
                <c:pt idx="357">
                  <c:v>2</c:v>
                </c:pt>
                <c:pt idx="358">
                  <c:v>1</c:v>
                </c:pt>
                <c:pt idx="359">
                  <c:v>2</c:v>
                </c:pt>
                <c:pt idx="360">
                  <c:v>1</c:v>
                </c:pt>
                <c:pt idx="361">
                  <c:v>1</c:v>
                </c:pt>
                <c:pt idx="362">
                  <c:v>1</c:v>
                </c:pt>
                <c:pt idx="363">
                  <c:v>2</c:v>
                </c:pt>
                <c:pt idx="364">
                  <c:v>1</c:v>
                </c:pt>
                <c:pt idx="365">
                  <c:v>2</c:v>
                </c:pt>
                <c:pt idx="366">
                  <c:v>1</c:v>
                </c:pt>
                <c:pt idx="367">
                  <c:v>2</c:v>
                </c:pt>
                <c:pt idx="368">
                  <c:v>2</c:v>
                </c:pt>
                <c:pt idx="369">
                  <c:v>2</c:v>
                </c:pt>
                <c:pt idx="370">
                  <c:v>2</c:v>
                </c:pt>
                <c:pt idx="371">
                  <c:v>1</c:v>
                </c:pt>
                <c:pt idx="372">
                  <c:v>2</c:v>
                </c:pt>
                <c:pt idx="373">
                  <c:v>2</c:v>
                </c:pt>
                <c:pt idx="374">
                  <c:v>2</c:v>
                </c:pt>
                <c:pt idx="375">
                  <c:v>1</c:v>
                </c:pt>
                <c:pt idx="376">
                  <c:v>1</c:v>
                </c:pt>
                <c:pt idx="377">
                  <c:v>2</c:v>
                </c:pt>
                <c:pt idx="378">
                  <c:v>2</c:v>
                </c:pt>
                <c:pt idx="379">
                  <c:v>1</c:v>
                </c:pt>
                <c:pt idx="380">
                  <c:v>2</c:v>
                </c:pt>
                <c:pt idx="381">
                  <c:v>1</c:v>
                </c:pt>
                <c:pt idx="382">
                  <c:v>1</c:v>
                </c:pt>
                <c:pt idx="383">
                  <c:v>1</c:v>
                </c:pt>
                <c:pt idx="384">
                  <c:v>2</c:v>
                </c:pt>
                <c:pt idx="385">
                  <c:v>3</c:v>
                </c:pt>
                <c:pt idx="386">
                  <c:v>2</c:v>
                </c:pt>
                <c:pt idx="387">
                  <c:v>1</c:v>
                </c:pt>
                <c:pt idx="388">
                  <c:v>2</c:v>
                </c:pt>
                <c:pt idx="389">
                  <c:v>2</c:v>
                </c:pt>
                <c:pt idx="390">
                  <c:v>1</c:v>
                </c:pt>
                <c:pt idx="391">
                  <c:v>1</c:v>
                </c:pt>
                <c:pt idx="392">
                  <c:v>1</c:v>
                </c:pt>
                <c:pt idx="393">
                  <c:v>2</c:v>
                </c:pt>
                <c:pt idx="394">
                  <c:v>2</c:v>
                </c:pt>
                <c:pt idx="395">
                  <c:v>2</c:v>
                </c:pt>
                <c:pt idx="396">
                  <c:v>1</c:v>
                </c:pt>
                <c:pt idx="397">
                  <c:v>2</c:v>
                </c:pt>
                <c:pt idx="398">
                  <c:v>2</c:v>
                </c:pt>
                <c:pt idx="399">
                  <c:v>2</c:v>
                </c:pt>
                <c:pt idx="400">
                  <c:v>2</c:v>
                </c:pt>
                <c:pt idx="401">
                  <c:v>1</c:v>
                </c:pt>
                <c:pt idx="402">
                  <c:v>2</c:v>
                </c:pt>
                <c:pt idx="403">
                  <c:v>1</c:v>
                </c:pt>
                <c:pt idx="404">
                  <c:v>1</c:v>
                </c:pt>
                <c:pt idx="405">
                  <c:v>2</c:v>
                </c:pt>
                <c:pt idx="406">
                  <c:v>2</c:v>
                </c:pt>
                <c:pt idx="407">
                  <c:v>2</c:v>
                </c:pt>
                <c:pt idx="408">
                  <c:v>2</c:v>
                </c:pt>
                <c:pt idx="409">
                  <c:v>2</c:v>
                </c:pt>
                <c:pt idx="410">
                  <c:v>1</c:v>
                </c:pt>
                <c:pt idx="411">
                  <c:v>2</c:v>
                </c:pt>
                <c:pt idx="412">
                  <c:v>2</c:v>
                </c:pt>
                <c:pt idx="413">
                  <c:v>1</c:v>
                </c:pt>
                <c:pt idx="414">
                  <c:v>1</c:v>
                </c:pt>
                <c:pt idx="415">
                  <c:v>2</c:v>
                </c:pt>
                <c:pt idx="416">
                  <c:v>1</c:v>
                </c:pt>
                <c:pt idx="417">
                  <c:v>1</c:v>
                </c:pt>
                <c:pt idx="418">
                  <c:v>2</c:v>
                </c:pt>
                <c:pt idx="419">
                  <c:v>2</c:v>
                </c:pt>
                <c:pt idx="420">
                  <c:v>2</c:v>
                </c:pt>
                <c:pt idx="421">
                  <c:v>1</c:v>
                </c:pt>
                <c:pt idx="422">
                  <c:v>2</c:v>
                </c:pt>
                <c:pt idx="423">
                  <c:v>1</c:v>
                </c:pt>
                <c:pt idx="424">
                  <c:v>1</c:v>
                </c:pt>
                <c:pt idx="425">
                  <c:v>1</c:v>
                </c:pt>
                <c:pt idx="426">
                  <c:v>1</c:v>
                </c:pt>
                <c:pt idx="427">
                  <c:v>2</c:v>
                </c:pt>
                <c:pt idx="428">
                  <c:v>2</c:v>
                </c:pt>
                <c:pt idx="429">
                  <c:v>2</c:v>
                </c:pt>
                <c:pt idx="430">
                  <c:v>2</c:v>
                </c:pt>
                <c:pt idx="431">
                  <c:v>1</c:v>
                </c:pt>
                <c:pt idx="432">
                  <c:v>2</c:v>
                </c:pt>
                <c:pt idx="433">
                  <c:v>2</c:v>
                </c:pt>
                <c:pt idx="434">
                  <c:v>2</c:v>
                </c:pt>
                <c:pt idx="435">
                  <c:v>2</c:v>
                </c:pt>
                <c:pt idx="436">
                  <c:v>3</c:v>
                </c:pt>
                <c:pt idx="437">
                  <c:v>2</c:v>
                </c:pt>
                <c:pt idx="438">
                  <c:v>1</c:v>
                </c:pt>
                <c:pt idx="439">
                  <c:v>2</c:v>
                </c:pt>
                <c:pt idx="440">
                  <c:v>1</c:v>
                </c:pt>
                <c:pt idx="441">
                  <c:v>2</c:v>
                </c:pt>
                <c:pt idx="442">
                  <c:v>2</c:v>
                </c:pt>
                <c:pt idx="443">
                  <c:v>1</c:v>
                </c:pt>
                <c:pt idx="444">
                  <c:v>1</c:v>
                </c:pt>
                <c:pt idx="445">
                  <c:v>1</c:v>
                </c:pt>
                <c:pt idx="446">
                  <c:v>1</c:v>
                </c:pt>
                <c:pt idx="447">
                  <c:v>1</c:v>
                </c:pt>
                <c:pt idx="448">
                  <c:v>2</c:v>
                </c:pt>
                <c:pt idx="449">
                  <c:v>1</c:v>
                </c:pt>
                <c:pt idx="450">
                  <c:v>2</c:v>
                </c:pt>
                <c:pt idx="451">
                  <c:v>3</c:v>
                </c:pt>
                <c:pt idx="452">
                  <c:v>2</c:v>
                </c:pt>
                <c:pt idx="453">
                  <c:v>2</c:v>
                </c:pt>
                <c:pt idx="454">
                  <c:v>1</c:v>
                </c:pt>
                <c:pt idx="455">
                  <c:v>2</c:v>
                </c:pt>
                <c:pt idx="456">
                  <c:v>1</c:v>
                </c:pt>
                <c:pt idx="457">
                  <c:v>2</c:v>
                </c:pt>
                <c:pt idx="458">
                  <c:v>1</c:v>
                </c:pt>
                <c:pt idx="459">
                  <c:v>2</c:v>
                </c:pt>
                <c:pt idx="460">
                  <c:v>2</c:v>
                </c:pt>
                <c:pt idx="461">
                  <c:v>2</c:v>
                </c:pt>
                <c:pt idx="462">
                  <c:v>1</c:v>
                </c:pt>
                <c:pt idx="463">
                  <c:v>1</c:v>
                </c:pt>
                <c:pt idx="464">
                  <c:v>1</c:v>
                </c:pt>
                <c:pt idx="465">
                  <c:v>1</c:v>
                </c:pt>
                <c:pt idx="466">
                  <c:v>1</c:v>
                </c:pt>
                <c:pt idx="467">
                  <c:v>1</c:v>
                </c:pt>
                <c:pt idx="468">
                  <c:v>2</c:v>
                </c:pt>
                <c:pt idx="469">
                  <c:v>1</c:v>
                </c:pt>
                <c:pt idx="470">
                  <c:v>2</c:v>
                </c:pt>
                <c:pt idx="471">
                  <c:v>1</c:v>
                </c:pt>
                <c:pt idx="472">
                  <c:v>1</c:v>
                </c:pt>
                <c:pt idx="473">
                  <c:v>2</c:v>
                </c:pt>
                <c:pt idx="474">
                  <c:v>1</c:v>
                </c:pt>
                <c:pt idx="475">
                  <c:v>1</c:v>
                </c:pt>
                <c:pt idx="476">
                  <c:v>1</c:v>
                </c:pt>
                <c:pt idx="477">
                  <c:v>2</c:v>
                </c:pt>
                <c:pt idx="478">
                  <c:v>2</c:v>
                </c:pt>
                <c:pt idx="479">
                  <c:v>2</c:v>
                </c:pt>
                <c:pt idx="480">
                  <c:v>1</c:v>
                </c:pt>
                <c:pt idx="481">
                  <c:v>1</c:v>
                </c:pt>
                <c:pt idx="482">
                  <c:v>2</c:v>
                </c:pt>
                <c:pt idx="483">
                  <c:v>1</c:v>
                </c:pt>
                <c:pt idx="484">
                  <c:v>1</c:v>
                </c:pt>
                <c:pt idx="485">
                  <c:v>1</c:v>
                </c:pt>
                <c:pt idx="486">
                  <c:v>2</c:v>
                </c:pt>
                <c:pt idx="487">
                  <c:v>1</c:v>
                </c:pt>
                <c:pt idx="488">
                  <c:v>2</c:v>
                </c:pt>
                <c:pt idx="489">
                  <c:v>1</c:v>
                </c:pt>
                <c:pt idx="490">
                  <c:v>1</c:v>
                </c:pt>
                <c:pt idx="491">
                  <c:v>2</c:v>
                </c:pt>
                <c:pt idx="492">
                  <c:v>2</c:v>
                </c:pt>
                <c:pt idx="493">
                  <c:v>1</c:v>
                </c:pt>
                <c:pt idx="494">
                  <c:v>1</c:v>
                </c:pt>
                <c:pt idx="495">
                  <c:v>1</c:v>
                </c:pt>
                <c:pt idx="496">
                  <c:v>1</c:v>
                </c:pt>
                <c:pt idx="497">
                  <c:v>2</c:v>
                </c:pt>
                <c:pt idx="498">
                  <c:v>1</c:v>
                </c:pt>
                <c:pt idx="499">
                  <c:v>1</c:v>
                </c:pt>
                <c:pt idx="500">
                  <c:v>2</c:v>
                </c:pt>
                <c:pt idx="501">
                  <c:v>2</c:v>
                </c:pt>
                <c:pt idx="502">
                  <c:v>2</c:v>
                </c:pt>
                <c:pt idx="503">
                  <c:v>1</c:v>
                </c:pt>
                <c:pt idx="504">
                  <c:v>1</c:v>
                </c:pt>
                <c:pt idx="505">
                  <c:v>1</c:v>
                </c:pt>
                <c:pt idx="506">
                  <c:v>1</c:v>
                </c:pt>
                <c:pt idx="507">
                  <c:v>1</c:v>
                </c:pt>
                <c:pt idx="508">
                  <c:v>2</c:v>
                </c:pt>
                <c:pt idx="509">
                  <c:v>1</c:v>
                </c:pt>
                <c:pt idx="510">
                  <c:v>2</c:v>
                </c:pt>
                <c:pt idx="511">
                  <c:v>2</c:v>
                </c:pt>
                <c:pt idx="512">
                  <c:v>2</c:v>
                </c:pt>
                <c:pt idx="513">
                  <c:v>1</c:v>
                </c:pt>
                <c:pt idx="514">
                  <c:v>1</c:v>
                </c:pt>
                <c:pt idx="515">
                  <c:v>2</c:v>
                </c:pt>
                <c:pt idx="516">
                  <c:v>1</c:v>
                </c:pt>
                <c:pt idx="517">
                  <c:v>1</c:v>
                </c:pt>
                <c:pt idx="518">
                  <c:v>2</c:v>
                </c:pt>
                <c:pt idx="519">
                  <c:v>1</c:v>
                </c:pt>
                <c:pt idx="520">
                  <c:v>2</c:v>
                </c:pt>
                <c:pt idx="521">
                  <c:v>1</c:v>
                </c:pt>
                <c:pt idx="522">
                  <c:v>1</c:v>
                </c:pt>
                <c:pt idx="523">
                  <c:v>2</c:v>
                </c:pt>
                <c:pt idx="524">
                  <c:v>2</c:v>
                </c:pt>
                <c:pt idx="525">
                  <c:v>2</c:v>
                </c:pt>
                <c:pt idx="526">
                  <c:v>2</c:v>
                </c:pt>
                <c:pt idx="527">
                  <c:v>1</c:v>
                </c:pt>
                <c:pt idx="528">
                  <c:v>2</c:v>
                </c:pt>
                <c:pt idx="529">
                  <c:v>1</c:v>
                </c:pt>
                <c:pt idx="530">
                  <c:v>1</c:v>
                </c:pt>
                <c:pt idx="531">
                  <c:v>2</c:v>
                </c:pt>
                <c:pt idx="532">
                  <c:v>2</c:v>
                </c:pt>
                <c:pt idx="533">
                  <c:v>1</c:v>
                </c:pt>
                <c:pt idx="534">
                  <c:v>2</c:v>
                </c:pt>
                <c:pt idx="535">
                  <c:v>2</c:v>
                </c:pt>
                <c:pt idx="536">
                  <c:v>2</c:v>
                </c:pt>
                <c:pt idx="537">
                  <c:v>2</c:v>
                </c:pt>
                <c:pt idx="538">
                  <c:v>2</c:v>
                </c:pt>
                <c:pt idx="539">
                  <c:v>2</c:v>
                </c:pt>
                <c:pt idx="540">
                  <c:v>1</c:v>
                </c:pt>
                <c:pt idx="541">
                  <c:v>1</c:v>
                </c:pt>
                <c:pt idx="542">
                  <c:v>1</c:v>
                </c:pt>
                <c:pt idx="543">
                  <c:v>2</c:v>
                </c:pt>
                <c:pt idx="544">
                  <c:v>1</c:v>
                </c:pt>
                <c:pt idx="545">
                  <c:v>2</c:v>
                </c:pt>
                <c:pt idx="546">
                  <c:v>1</c:v>
                </c:pt>
                <c:pt idx="547">
                  <c:v>2</c:v>
                </c:pt>
                <c:pt idx="548">
                  <c:v>2</c:v>
                </c:pt>
                <c:pt idx="549">
                  <c:v>1</c:v>
                </c:pt>
                <c:pt idx="550">
                  <c:v>2</c:v>
                </c:pt>
                <c:pt idx="551">
                  <c:v>1</c:v>
                </c:pt>
                <c:pt idx="552">
                  <c:v>2</c:v>
                </c:pt>
                <c:pt idx="553">
                  <c:v>2</c:v>
                </c:pt>
                <c:pt idx="554">
                  <c:v>1</c:v>
                </c:pt>
                <c:pt idx="555">
                  <c:v>2</c:v>
                </c:pt>
                <c:pt idx="556">
                  <c:v>1</c:v>
                </c:pt>
                <c:pt idx="557">
                  <c:v>2</c:v>
                </c:pt>
                <c:pt idx="558">
                  <c:v>2</c:v>
                </c:pt>
                <c:pt idx="559">
                  <c:v>2</c:v>
                </c:pt>
                <c:pt idx="560">
                  <c:v>1</c:v>
                </c:pt>
                <c:pt idx="561">
                  <c:v>2</c:v>
                </c:pt>
                <c:pt idx="562">
                  <c:v>2</c:v>
                </c:pt>
                <c:pt idx="563">
                  <c:v>2</c:v>
                </c:pt>
                <c:pt idx="564">
                  <c:v>1</c:v>
                </c:pt>
                <c:pt idx="565">
                  <c:v>1</c:v>
                </c:pt>
                <c:pt idx="566">
                  <c:v>1</c:v>
                </c:pt>
                <c:pt idx="567">
                  <c:v>1</c:v>
                </c:pt>
                <c:pt idx="568">
                  <c:v>2</c:v>
                </c:pt>
                <c:pt idx="569">
                  <c:v>1</c:v>
                </c:pt>
                <c:pt idx="570">
                  <c:v>2</c:v>
                </c:pt>
                <c:pt idx="571">
                  <c:v>2</c:v>
                </c:pt>
                <c:pt idx="572">
                  <c:v>1</c:v>
                </c:pt>
                <c:pt idx="573">
                  <c:v>2</c:v>
                </c:pt>
                <c:pt idx="574">
                  <c:v>1</c:v>
                </c:pt>
                <c:pt idx="575">
                  <c:v>1</c:v>
                </c:pt>
                <c:pt idx="576">
                  <c:v>2</c:v>
                </c:pt>
                <c:pt idx="577">
                  <c:v>2</c:v>
                </c:pt>
                <c:pt idx="578">
                  <c:v>3</c:v>
                </c:pt>
                <c:pt idx="579">
                  <c:v>1</c:v>
                </c:pt>
                <c:pt idx="580">
                  <c:v>1</c:v>
                </c:pt>
                <c:pt idx="581">
                  <c:v>2</c:v>
                </c:pt>
                <c:pt idx="582">
                  <c:v>1</c:v>
                </c:pt>
                <c:pt idx="583">
                  <c:v>1</c:v>
                </c:pt>
                <c:pt idx="584">
                  <c:v>1</c:v>
                </c:pt>
                <c:pt idx="585">
                  <c:v>1</c:v>
                </c:pt>
                <c:pt idx="586">
                  <c:v>2</c:v>
                </c:pt>
                <c:pt idx="587">
                  <c:v>2</c:v>
                </c:pt>
                <c:pt idx="588">
                  <c:v>1</c:v>
                </c:pt>
                <c:pt idx="589">
                  <c:v>1</c:v>
                </c:pt>
                <c:pt idx="590">
                  <c:v>1</c:v>
                </c:pt>
                <c:pt idx="591">
                  <c:v>2</c:v>
                </c:pt>
                <c:pt idx="592">
                  <c:v>2</c:v>
                </c:pt>
                <c:pt idx="593">
                  <c:v>1</c:v>
                </c:pt>
                <c:pt idx="594">
                  <c:v>1</c:v>
                </c:pt>
                <c:pt idx="595">
                  <c:v>1</c:v>
                </c:pt>
                <c:pt idx="596">
                  <c:v>2</c:v>
                </c:pt>
                <c:pt idx="597">
                  <c:v>2</c:v>
                </c:pt>
                <c:pt idx="598">
                  <c:v>1</c:v>
                </c:pt>
                <c:pt idx="599">
                  <c:v>1</c:v>
                </c:pt>
                <c:pt idx="600">
                  <c:v>2</c:v>
                </c:pt>
                <c:pt idx="601">
                  <c:v>2</c:v>
                </c:pt>
                <c:pt idx="602">
                  <c:v>2</c:v>
                </c:pt>
                <c:pt idx="603">
                  <c:v>2</c:v>
                </c:pt>
                <c:pt idx="604">
                  <c:v>2</c:v>
                </c:pt>
                <c:pt idx="605">
                  <c:v>1</c:v>
                </c:pt>
                <c:pt idx="606">
                  <c:v>1</c:v>
                </c:pt>
                <c:pt idx="607">
                  <c:v>1</c:v>
                </c:pt>
                <c:pt idx="608">
                  <c:v>1</c:v>
                </c:pt>
                <c:pt idx="609">
                  <c:v>1</c:v>
                </c:pt>
                <c:pt idx="610">
                  <c:v>2</c:v>
                </c:pt>
                <c:pt idx="611">
                  <c:v>2</c:v>
                </c:pt>
                <c:pt idx="612">
                  <c:v>1</c:v>
                </c:pt>
                <c:pt idx="613">
                  <c:v>2</c:v>
                </c:pt>
                <c:pt idx="614">
                  <c:v>1</c:v>
                </c:pt>
                <c:pt idx="615">
                  <c:v>1</c:v>
                </c:pt>
                <c:pt idx="616">
                  <c:v>2</c:v>
                </c:pt>
                <c:pt idx="617">
                  <c:v>1</c:v>
                </c:pt>
                <c:pt idx="618">
                  <c:v>2</c:v>
                </c:pt>
                <c:pt idx="619">
                  <c:v>2</c:v>
                </c:pt>
                <c:pt idx="620">
                  <c:v>2</c:v>
                </c:pt>
                <c:pt idx="621">
                  <c:v>2</c:v>
                </c:pt>
                <c:pt idx="622">
                  <c:v>1</c:v>
                </c:pt>
                <c:pt idx="623">
                  <c:v>2</c:v>
                </c:pt>
                <c:pt idx="624">
                  <c:v>1</c:v>
                </c:pt>
                <c:pt idx="625">
                  <c:v>2</c:v>
                </c:pt>
                <c:pt idx="626">
                  <c:v>1</c:v>
                </c:pt>
                <c:pt idx="627">
                  <c:v>2</c:v>
                </c:pt>
                <c:pt idx="628">
                  <c:v>2</c:v>
                </c:pt>
                <c:pt idx="629">
                  <c:v>1</c:v>
                </c:pt>
                <c:pt idx="630">
                  <c:v>1</c:v>
                </c:pt>
                <c:pt idx="631">
                  <c:v>1</c:v>
                </c:pt>
                <c:pt idx="632">
                  <c:v>2</c:v>
                </c:pt>
                <c:pt idx="633">
                  <c:v>1</c:v>
                </c:pt>
                <c:pt idx="634">
                  <c:v>1</c:v>
                </c:pt>
                <c:pt idx="635">
                  <c:v>2</c:v>
                </c:pt>
                <c:pt idx="636">
                  <c:v>1</c:v>
                </c:pt>
                <c:pt idx="637">
                  <c:v>2</c:v>
                </c:pt>
                <c:pt idx="638">
                  <c:v>2</c:v>
                </c:pt>
                <c:pt idx="639">
                  <c:v>2</c:v>
                </c:pt>
                <c:pt idx="640">
                  <c:v>2</c:v>
                </c:pt>
                <c:pt idx="641">
                  <c:v>2</c:v>
                </c:pt>
                <c:pt idx="642">
                  <c:v>1</c:v>
                </c:pt>
                <c:pt idx="643">
                  <c:v>2</c:v>
                </c:pt>
                <c:pt idx="644">
                  <c:v>1</c:v>
                </c:pt>
                <c:pt idx="645">
                  <c:v>1</c:v>
                </c:pt>
                <c:pt idx="646">
                  <c:v>2</c:v>
                </c:pt>
                <c:pt idx="647">
                  <c:v>2</c:v>
                </c:pt>
                <c:pt idx="648">
                  <c:v>2</c:v>
                </c:pt>
                <c:pt idx="649">
                  <c:v>2</c:v>
                </c:pt>
                <c:pt idx="650">
                  <c:v>2</c:v>
                </c:pt>
                <c:pt idx="651">
                  <c:v>2</c:v>
                </c:pt>
                <c:pt idx="652">
                  <c:v>1</c:v>
                </c:pt>
                <c:pt idx="653">
                  <c:v>2</c:v>
                </c:pt>
                <c:pt idx="654">
                  <c:v>2</c:v>
                </c:pt>
                <c:pt idx="655">
                  <c:v>1</c:v>
                </c:pt>
                <c:pt idx="656">
                  <c:v>1</c:v>
                </c:pt>
                <c:pt idx="657">
                  <c:v>2</c:v>
                </c:pt>
                <c:pt idx="658">
                  <c:v>2</c:v>
                </c:pt>
                <c:pt idx="659">
                  <c:v>2</c:v>
                </c:pt>
                <c:pt idx="660">
                  <c:v>2</c:v>
                </c:pt>
                <c:pt idx="661">
                  <c:v>2</c:v>
                </c:pt>
                <c:pt idx="662">
                  <c:v>2</c:v>
                </c:pt>
                <c:pt idx="663">
                  <c:v>2</c:v>
                </c:pt>
                <c:pt idx="664">
                  <c:v>1</c:v>
                </c:pt>
                <c:pt idx="665">
                  <c:v>1</c:v>
                </c:pt>
                <c:pt idx="666">
                  <c:v>2</c:v>
                </c:pt>
                <c:pt idx="667">
                  <c:v>2</c:v>
                </c:pt>
                <c:pt idx="668">
                  <c:v>2</c:v>
                </c:pt>
                <c:pt idx="669">
                  <c:v>2</c:v>
                </c:pt>
                <c:pt idx="670">
                  <c:v>1</c:v>
                </c:pt>
                <c:pt idx="671">
                  <c:v>1</c:v>
                </c:pt>
                <c:pt idx="672">
                  <c:v>1</c:v>
                </c:pt>
                <c:pt idx="673">
                  <c:v>1</c:v>
                </c:pt>
                <c:pt idx="674">
                  <c:v>1</c:v>
                </c:pt>
                <c:pt idx="675">
                  <c:v>1</c:v>
                </c:pt>
                <c:pt idx="676">
                  <c:v>2</c:v>
                </c:pt>
                <c:pt idx="677">
                  <c:v>2</c:v>
                </c:pt>
                <c:pt idx="678">
                  <c:v>1</c:v>
                </c:pt>
                <c:pt idx="679">
                  <c:v>1</c:v>
                </c:pt>
                <c:pt idx="680">
                  <c:v>2</c:v>
                </c:pt>
                <c:pt idx="681">
                  <c:v>1</c:v>
                </c:pt>
                <c:pt idx="682">
                  <c:v>2</c:v>
                </c:pt>
                <c:pt idx="683">
                  <c:v>2</c:v>
                </c:pt>
                <c:pt idx="684">
                  <c:v>2</c:v>
                </c:pt>
                <c:pt idx="685">
                  <c:v>2</c:v>
                </c:pt>
                <c:pt idx="686">
                  <c:v>1</c:v>
                </c:pt>
                <c:pt idx="687">
                  <c:v>1</c:v>
                </c:pt>
                <c:pt idx="688">
                  <c:v>2</c:v>
                </c:pt>
                <c:pt idx="689">
                  <c:v>2</c:v>
                </c:pt>
                <c:pt idx="690">
                  <c:v>2</c:v>
                </c:pt>
                <c:pt idx="691">
                  <c:v>2</c:v>
                </c:pt>
                <c:pt idx="692">
                  <c:v>1</c:v>
                </c:pt>
                <c:pt idx="693">
                  <c:v>1</c:v>
                </c:pt>
                <c:pt idx="694">
                  <c:v>2</c:v>
                </c:pt>
                <c:pt idx="695">
                  <c:v>2</c:v>
                </c:pt>
                <c:pt idx="696">
                  <c:v>2</c:v>
                </c:pt>
                <c:pt idx="697">
                  <c:v>1</c:v>
                </c:pt>
                <c:pt idx="698">
                  <c:v>1</c:v>
                </c:pt>
                <c:pt idx="699">
                  <c:v>2</c:v>
                </c:pt>
                <c:pt idx="700">
                  <c:v>1</c:v>
                </c:pt>
                <c:pt idx="701">
                  <c:v>2</c:v>
                </c:pt>
                <c:pt idx="702">
                  <c:v>1</c:v>
                </c:pt>
                <c:pt idx="703">
                  <c:v>1</c:v>
                </c:pt>
                <c:pt idx="704">
                  <c:v>2</c:v>
                </c:pt>
                <c:pt idx="705">
                  <c:v>1</c:v>
                </c:pt>
                <c:pt idx="706">
                  <c:v>2</c:v>
                </c:pt>
                <c:pt idx="707">
                  <c:v>1</c:v>
                </c:pt>
                <c:pt idx="708">
                  <c:v>1</c:v>
                </c:pt>
                <c:pt idx="709">
                  <c:v>1</c:v>
                </c:pt>
                <c:pt idx="710">
                  <c:v>2</c:v>
                </c:pt>
                <c:pt idx="711">
                  <c:v>1</c:v>
                </c:pt>
                <c:pt idx="712">
                  <c:v>1</c:v>
                </c:pt>
                <c:pt idx="713">
                  <c:v>2</c:v>
                </c:pt>
                <c:pt idx="714">
                  <c:v>1</c:v>
                </c:pt>
                <c:pt idx="715">
                  <c:v>1</c:v>
                </c:pt>
                <c:pt idx="716">
                  <c:v>2</c:v>
                </c:pt>
                <c:pt idx="717">
                  <c:v>1</c:v>
                </c:pt>
                <c:pt idx="718">
                  <c:v>2</c:v>
                </c:pt>
                <c:pt idx="719">
                  <c:v>1</c:v>
                </c:pt>
                <c:pt idx="720">
                  <c:v>1</c:v>
                </c:pt>
                <c:pt idx="721">
                  <c:v>2</c:v>
                </c:pt>
                <c:pt idx="722">
                  <c:v>2</c:v>
                </c:pt>
                <c:pt idx="723">
                  <c:v>1</c:v>
                </c:pt>
                <c:pt idx="724">
                  <c:v>1</c:v>
                </c:pt>
                <c:pt idx="725">
                  <c:v>1</c:v>
                </c:pt>
                <c:pt idx="726">
                  <c:v>1</c:v>
                </c:pt>
                <c:pt idx="727">
                  <c:v>1</c:v>
                </c:pt>
                <c:pt idx="728">
                  <c:v>1</c:v>
                </c:pt>
                <c:pt idx="729">
                  <c:v>2</c:v>
                </c:pt>
                <c:pt idx="730">
                  <c:v>2</c:v>
                </c:pt>
                <c:pt idx="731">
                  <c:v>2</c:v>
                </c:pt>
                <c:pt idx="732">
                  <c:v>1</c:v>
                </c:pt>
                <c:pt idx="733">
                  <c:v>1</c:v>
                </c:pt>
                <c:pt idx="734">
                  <c:v>2</c:v>
                </c:pt>
                <c:pt idx="735">
                  <c:v>1</c:v>
                </c:pt>
                <c:pt idx="736">
                  <c:v>1</c:v>
                </c:pt>
                <c:pt idx="737">
                  <c:v>2</c:v>
                </c:pt>
                <c:pt idx="738">
                  <c:v>1</c:v>
                </c:pt>
                <c:pt idx="739">
                  <c:v>1</c:v>
                </c:pt>
                <c:pt idx="740">
                  <c:v>2</c:v>
                </c:pt>
                <c:pt idx="741">
                  <c:v>2</c:v>
                </c:pt>
                <c:pt idx="742">
                  <c:v>3</c:v>
                </c:pt>
                <c:pt idx="743">
                  <c:v>2</c:v>
                </c:pt>
                <c:pt idx="744">
                  <c:v>1</c:v>
                </c:pt>
                <c:pt idx="745">
                  <c:v>1</c:v>
                </c:pt>
                <c:pt idx="746">
                  <c:v>1</c:v>
                </c:pt>
                <c:pt idx="747">
                  <c:v>1</c:v>
                </c:pt>
                <c:pt idx="748">
                  <c:v>2</c:v>
                </c:pt>
                <c:pt idx="749">
                  <c:v>1</c:v>
                </c:pt>
                <c:pt idx="750">
                  <c:v>1</c:v>
                </c:pt>
                <c:pt idx="751">
                  <c:v>2</c:v>
                </c:pt>
                <c:pt idx="752">
                  <c:v>1</c:v>
                </c:pt>
                <c:pt idx="753">
                  <c:v>2</c:v>
                </c:pt>
                <c:pt idx="754">
                  <c:v>1</c:v>
                </c:pt>
                <c:pt idx="755">
                  <c:v>1</c:v>
                </c:pt>
                <c:pt idx="756">
                  <c:v>1</c:v>
                </c:pt>
                <c:pt idx="757">
                  <c:v>1</c:v>
                </c:pt>
                <c:pt idx="758">
                  <c:v>2</c:v>
                </c:pt>
                <c:pt idx="759">
                  <c:v>2</c:v>
                </c:pt>
                <c:pt idx="760">
                  <c:v>1</c:v>
                </c:pt>
                <c:pt idx="761">
                  <c:v>1</c:v>
                </c:pt>
                <c:pt idx="762">
                  <c:v>1</c:v>
                </c:pt>
                <c:pt idx="763">
                  <c:v>1</c:v>
                </c:pt>
                <c:pt idx="764">
                  <c:v>1</c:v>
                </c:pt>
                <c:pt idx="765">
                  <c:v>1</c:v>
                </c:pt>
                <c:pt idx="766">
                  <c:v>1</c:v>
                </c:pt>
                <c:pt idx="767">
                  <c:v>2</c:v>
                </c:pt>
                <c:pt idx="768">
                  <c:v>1</c:v>
                </c:pt>
                <c:pt idx="769">
                  <c:v>2</c:v>
                </c:pt>
                <c:pt idx="770">
                  <c:v>1</c:v>
                </c:pt>
                <c:pt idx="771">
                  <c:v>2</c:v>
                </c:pt>
                <c:pt idx="772">
                  <c:v>2</c:v>
                </c:pt>
                <c:pt idx="773">
                  <c:v>2</c:v>
                </c:pt>
                <c:pt idx="774">
                  <c:v>2</c:v>
                </c:pt>
                <c:pt idx="775">
                  <c:v>1</c:v>
                </c:pt>
                <c:pt idx="776">
                  <c:v>2</c:v>
                </c:pt>
                <c:pt idx="777">
                  <c:v>1</c:v>
                </c:pt>
                <c:pt idx="778">
                  <c:v>2</c:v>
                </c:pt>
                <c:pt idx="779">
                  <c:v>1</c:v>
                </c:pt>
                <c:pt idx="780">
                  <c:v>2</c:v>
                </c:pt>
                <c:pt idx="781">
                  <c:v>2</c:v>
                </c:pt>
                <c:pt idx="782">
                  <c:v>2</c:v>
                </c:pt>
                <c:pt idx="783">
                  <c:v>2</c:v>
                </c:pt>
                <c:pt idx="784">
                  <c:v>1</c:v>
                </c:pt>
                <c:pt idx="785">
                  <c:v>2</c:v>
                </c:pt>
                <c:pt idx="786">
                  <c:v>2</c:v>
                </c:pt>
              </c:numCache>
            </c:numRef>
          </c:yVal>
          <c:smooth val="0"/>
          <c:extLst>
            <c:ext xmlns:c16="http://schemas.microsoft.com/office/drawing/2014/chart" uri="{C3380CC4-5D6E-409C-BE32-E72D297353CC}">
              <c16:uniqueId val="{00000000-1505-488C-BA9A-1B85BA66905D}"/>
            </c:ext>
          </c:extLst>
        </c:ser>
        <c:dLbls>
          <c:showLegendKey val="0"/>
          <c:showVal val="0"/>
          <c:showCatName val="0"/>
          <c:showSerName val="0"/>
          <c:showPercent val="0"/>
          <c:showBubbleSize val="0"/>
        </c:dLbls>
        <c:axId val="1222589151"/>
        <c:axId val="1222583391"/>
      </c:scatterChart>
      <c:valAx>
        <c:axId val="12225891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3391"/>
        <c:crosses val="autoZero"/>
        <c:crossBetween val="midCat"/>
      </c:valAx>
      <c:valAx>
        <c:axId val="1222583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91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'05 Current Customers'!$G$1</c:f>
              <c:strCache>
                <c:ptCount val="1"/>
                <c:pt idx="0">
                  <c:v>Tenure</c:v>
                </c:pt>
              </c:strCache>
            </c:strRef>
          </c:tx>
          <c:spPr>
            <a:ln w="19050" cap="rnd">
              <a:noFill/>
              <a:round/>
            </a:ln>
            <a:effectLst/>
          </c:spPr>
          <c:marker>
            <c:symbol val="circle"/>
            <c:size val="5"/>
            <c:spPr>
              <a:solidFill>
                <a:schemeClr val="accent1"/>
              </a:solidFill>
              <a:ln w="9525">
                <a:solidFill>
                  <a:schemeClr val="accent1"/>
                </a:solidFill>
              </a:ln>
              <a:effectLst/>
            </c:spPr>
          </c:marker>
          <c:xVal>
            <c:numRef>
              <c:f>'05 Current Customers'!$F$2:$F$788</c:f>
              <c:numCache>
                <c:formatCode>0</c:formatCode>
                <c:ptCount val="787"/>
                <c:pt idx="0">
                  <c:v>41</c:v>
                </c:pt>
                <c:pt idx="1">
                  <c:v>39</c:v>
                </c:pt>
                <c:pt idx="2">
                  <c:v>43</c:v>
                </c:pt>
                <c:pt idx="3">
                  <c:v>50</c:v>
                </c:pt>
                <c:pt idx="4">
                  <c:v>44</c:v>
                </c:pt>
                <c:pt idx="5">
                  <c:v>27</c:v>
                </c:pt>
                <c:pt idx="6">
                  <c:v>31</c:v>
                </c:pt>
                <c:pt idx="7">
                  <c:v>24</c:v>
                </c:pt>
                <c:pt idx="8">
                  <c:v>34</c:v>
                </c:pt>
                <c:pt idx="9">
                  <c:v>25</c:v>
                </c:pt>
                <c:pt idx="10">
                  <c:v>35</c:v>
                </c:pt>
                <c:pt idx="11">
                  <c:v>45</c:v>
                </c:pt>
                <c:pt idx="12">
                  <c:v>24</c:v>
                </c:pt>
                <c:pt idx="13">
                  <c:v>45</c:v>
                </c:pt>
                <c:pt idx="14">
                  <c:v>24</c:v>
                </c:pt>
                <c:pt idx="15">
                  <c:v>41</c:v>
                </c:pt>
                <c:pt idx="16">
                  <c:v>32</c:v>
                </c:pt>
                <c:pt idx="17">
                  <c:v>46</c:v>
                </c:pt>
                <c:pt idx="18">
                  <c:v>38</c:v>
                </c:pt>
                <c:pt idx="19">
                  <c:v>25</c:v>
                </c:pt>
                <c:pt idx="20">
                  <c:v>36</c:v>
                </c:pt>
                <c:pt idx="21">
                  <c:v>44</c:v>
                </c:pt>
                <c:pt idx="22">
                  <c:v>43</c:v>
                </c:pt>
                <c:pt idx="23">
                  <c:v>29</c:v>
                </c:pt>
                <c:pt idx="24">
                  <c:v>36</c:v>
                </c:pt>
                <c:pt idx="25">
                  <c:v>41</c:v>
                </c:pt>
                <c:pt idx="26">
                  <c:v>42</c:v>
                </c:pt>
                <c:pt idx="27">
                  <c:v>29</c:v>
                </c:pt>
                <c:pt idx="28">
                  <c:v>31</c:v>
                </c:pt>
                <c:pt idx="29">
                  <c:v>33</c:v>
                </c:pt>
                <c:pt idx="30">
                  <c:v>36</c:v>
                </c:pt>
                <c:pt idx="31">
                  <c:v>41</c:v>
                </c:pt>
                <c:pt idx="32">
                  <c:v>40</c:v>
                </c:pt>
                <c:pt idx="33">
                  <c:v>61</c:v>
                </c:pt>
                <c:pt idx="34">
                  <c:v>61</c:v>
                </c:pt>
                <c:pt idx="35">
                  <c:v>32</c:v>
                </c:pt>
                <c:pt idx="36">
                  <c:v>38</c:v>
                </c:pt>
                <c:pt idx="37">
                  <c:v>37</c:v>
                </c:pt>
                <c:pt idx="38">
                  <c:v>44</c:v>
                </c:pt>
                <c:pt idx="39">
                  <c:v>36</c:v>
                </c:pt>
                <c:pt idx="40">
                  <c:v>33</c:v>
                </c:pt>
                <c:pt idx="41">
                  <c:v>43</c:v>
                </c:pt>
                <c:pt idx="42">
                  <c:v>45</c:v>
                </c:pt>
                <c:pt idx="43">
                  <c:v>19</c:v>
                </c:pt>
                <c:pt idx="44">
                  <c:v>51</c:v>
                </c:pt>
                <c:pt idx="45">
                  <c:v>35</c:v>
                </c:pt>
                <c:pt idx="46">
                  <c:v>27</c:v>
                </c:pt>
                <c:pt idx="47">
                  <c:v>33</c:v>
                </c:pt>
                <c:pt idx="48">
                  <c:v>56</c:v>
                </c:pt>
                <c:pt idx="49">
                  <c:v>26</c:v>
                </c:pt>
                <c:pt idx="50">
                  <c:v>36</c:v>
                </c:pt>
                <c:pt idx="51">
                  <c:v>34</c:v>
                </c:pt>
                <c:pt idx="52">
                  <c:v>43</c:v>
                </c:pt>
                <c:pt idx="53">
                  <c:v>35</c:v>
                </c:pt>
                <c:pt idx="54">
                  <c:v>21</c:v>
                </c:pt>
                <c:pt idx="55">
                  <c:v>29</c:v>
                </c:pt>
                <c:pt idx="56">
                  <c:v>37</c:v>
                </c:pt>
                <c:pt idx="57">
                  <c:v>25</c:v>
                </c:pt>
                <c:pt idx="58">
                  <c:v>36</c:v>
                </c:pt>
                <c:pt idx="59">
                  <c:v>21</c:v>
                </c:pt>
                <c:pt idx="60">
                  <c:v>55</c:v>
                </c:pt>
                <c:pt idx="61">
                  <c:v>32</c:v>
                </c:pt>
                <c:pt idx="62">
                  <c:v>33</c:v>
                </c:pt>
                <c:pt idx="63">
                  <c:v>41</c:v>
                </c:pt>
                <c:pt idx="64">
                  <c:v>34</c:v>
                </c:pt>
                <c:pt idx="65">
                  <c:v>36</c:v>
                </c:pt>
                <c:pt idx="66">
                  <c:v>34</c:v>
                </c:pt>
                <c:pt idx="67">
                  <c:v>46</c:v>
                </c:pt>
                <c:pt idx="68">
                  <c:v>75</c:v>
                </c:pt>
                <c:pt idx="69">
                  <c:v>30</c:v>
                </c:pt>
                <c:pt idx="70">
                  <c:v>28</c:v>
                </c:pt>
                <c:pt idx="71">
                  <c:v>45</c:v>
                </c:pt>
                <c:pt idx="72">
                  <c:v>36</c:v>
                </c:pt>
                <c:pt idx="73">
                  <c:v>29</c:v>
                </c:pt>
                <c:pt idx="74">
                  <c:v>42</c:v>
                </c:pt>
                <c:pt idx="75">
                  <c:v>35</c:v>
                </c:pt>
                <c:pt idx="76">
                  <c:v>41</c:v>
                </c:pt>
                <c:pt idx="77">
                  <c:v>29</c:v>
                </c:pt>
                <c:pt idx="78">
                  <c:v>22</c:v>
                </c:pt>
                <c:pt idx="79">
                  <c:v>34</c:v>
                </c:pt>
                <c:pt idx="80">
                  <c:v>40</c:v>
                </c:pt>
                <c:pt idx="81">
                  <c:v>44</c:v>
                </c:pt>
                <c:pt idx="82">
                  <c:v>31</c:v>
                </c:pt>
                <c:pt idx="83">
                  <c:v>36</c:v>
                </c:pt>
                <c:pt idx="84">
                  <c:v>32</c:v>
                </c:pt>
                <c:pt idx="85">
                  <c:v>36</c:v>
                </c:pt>
                <c:pt idx="86">
                  <c:v>33</c:v>
                </c:pt>
                <c:pt idx="87">
                  <c:v>30</c:v>
                </c:pt>
                <c:pt idx="88">
                  <c:v>39</c:v>
                </c:pt>
                <c:pt idx="89">
                  <c:v>42</c:v>
                </c:pt>
                <c:pt idx="90">
                  <c:v>36</c:v>
                </c:pt>
                <c:pt idx="91">
                  <c:v>30</c:v>
                </c:pt>
                <c:pt idx="92">
                  <c:v>37</c:v>
                </c:pt>
                <c:pt idx="93">
                  <c:v>41</c:v>
                </c:pt>
                <c:pt idx="94">
                  <c:v>34</c:v>
                </c:pt>
                <c:pt idx="95">
                  <c:v>34</c:v>
                </c:pt>
                <c:pt idx="96">
                  <c:v>39</c:v>
                </c:pt>
                <c:pt idx="97">
                  <c:v>39</c:v>
                </c:pt>
                <c:pt idx="98">
                  <c:v>48</c:v>
                </c:pt>
                <c:pt idx="99">
                  <c:v>28</c:v>
                </c:pt>
                <c:pt idx="100">
                  <c:v>41</c:v>
                </c:pt>
                <c:pt idx="101">
                  <c:v>24</c:v>
                </c:pt>
                <c:pt idx="102">
                  <c:v>34</c:v>
                </c:pt>
                <c:pt idx="103">
                  <c:v>33</c:v>
                </c:pt>
                <c:pt idx="104">
                  <c:v>38</c:v>
                </c:pt>
                <c:pt idx="105">
                  <c:v>25</c:v>
                </c:pt>
                <c:pt idx="106">
                  <c:v>39</c:v>
                </c:pt>
                <c:pt idx="107">
                  <c:v>50</c:v>
                </c:pt>
                <c:pt idx="108">
                  <c:v>34</c:v>
                </c:pt>
                <c:pt idx="109">
                  <c:v>40</c:v>
                </c:pt>
                <c:pt idx="110">
                  <c:v>44</c:v>
                </c:pt>
                <c:pt idx="111">
                  <c:v>34</c:v>
                </c:pt>
                <c:pt idx="112">
                  <c:v>43</c:v>
                </c:pt>
                <c:pt idx="113">
                  <c:v>21</c:v>
                </c:pt>
                <c:pt idx="114">
                  <c:v>29</c:v>
                </c:pt>
                <c:pt idx="115">
                  <c:v>37</c:v>
                </c:pt>
                <c:pt idx="116">
                  <c:v>44</c:v>
                </c:pt>
                <c:pt idx="117">
                  <c:v>32</c:v>
                </c:pt>
                <c:pt idx="118">
                  <c:v>32</c:v>
                </c:pt>
                <c:pt idx="119">
                  <c:v>42</c:v>
                </c:pt>
                <c:pt idx="120">
                  <c:v>37</c:v>
                </c:pt>
                <c:pt idx="121">
                  <c:v>43</c:v>
                </c:pt>
                <c:pt idx="122">
                  <c:v>33</c:v>
                </c:pt>
                <c:pt idx="123">
                  <c:v>28</c:v>
                </c:pt>
                <c:pt idx="124">
                  <c:v>73</c:v>
                </c:pt>
                <c:pt idx="125">
                  <c:v>33</c:v>
                </c:pt>
                <c:pt idx="126">
                  <c:v>22</c:v>
                </c:pt>
                <c:pt idx="127">
                  <c:v>30</c:v>
                </c:pt>
                <c:pt idx="128">
                  <c:v>49</c:v>
                </c:pt>
                <c:pt idx="129">
                  <c:v>36</c:v>
                </c:pt>
                <c:pt idx="130">
                  <c:v>31</c:v>
                </c:pt>
                <c:pt idx="131">
                  <c:v>41</c:v>
                </c:pt>
                <c:pt idx="132">
                  <c:v>24</c:v>
                </c:pt>
                <c:pt idx="133">
                  <c:v>29</c:v>
                </c:pt>
                <c:pt idx="134">
                  <c:v>27</c:v>
                </c:pt>
                <c:pt idx="135">
                  <c:v>30</c:v>
                </c:pt>
                <c:pt idx="136">
                  <c:v>40</c:v>
                </c:pt>
                <c:pt idx="137">
                  <c:v>35</c:v>
                </c:pt>
                <c:pt idx="138">
                  <c:v>30</c:v>
                </c:pt>
                <c:pt idx="139">
                  <c:v>36</c:v>
                </c:pt>
                <c:pt idx="140">
                  <c:v>40</c:v>
                </c:pt>
                <c:pt idx="141">
                  <c:v>45</c:v>
                </c:pt>
                <c:pt idx="142">
                  <c:v>65</c:v>
                </c:pt>
                <c:pt idx="143">
                  <c:v>45</c:v>
                </c:pt>
                <c:pt idx="144">
                  <c:v>42</c:v>
                </c:pt>
                <c:pt idx="145">
                  <c:v>32</c:v>
                </c:pt>
                <c:pt idx="146">
                  <c:v>39</c:v>
                </c:pt>
                <c:pt idx="147">
                  <c:v>37</c:v>
                </c:pt>
                <c:pt idx="148">
                  <c:v>30</c:v>
                </c:pt>
                <c:pt idx="149">
                  <c:v>34</c:v>
                </c:pt>
                <c:pt idx="150">
                  <c:v>36</c:v>
                </c:pt>
                <c:pt idx="151">
                  <c:v>40</c:v>
                </c:pt>
                <c:pt idx="152">
                  <c:v>32</c:v>
                </c:pt>
                <c:pt idx="153">
                  <c:v>29</c:v>
                </c:pt>
                <c:pt idx="154">
                  <c:v>35</c:v>
                </c:pt>
                <c:pt idx="155">
                  <c:v>32</c:v>
                </c:pt>
                <c:pt idx="156">
                  <c:v>37</c:v>
                </c:pt>
                <c:pt idx="157">
                  <c:v>57</c:v>
                </c:pt>
                <c:pt idx="158">
                  <c:v>35</c:v>
                </c:pt>
                <c:pt idx="159">
                  <c:v>30</c:v>
                </c:pt>
                <c:pt idx="160">
                  <c:v>42</c:v>
                </c:pt>
                <c:pt idx="161">
                  <c:v>33</c:v>
                </c:pt>
                <c:pt idx="162">
                  <c:v>37</c:v>
                </c:pt>
                <c:pt idx="163">
                  <c:v>34</c:v>
                </c:pt>
                <c:pt idx="164">
                  <c:v>45</c:v>
                </c:pt>
                <c:pt idx="165">
                  <c:v>33</c:v>
                </c:pt>
                <c:pt idx="166">
                  <c:v>31</c:v>
                </c:pt>
                <c:pt idx="167">
                  <c:v>41</c:v>
                </c:pt>
                <c:pt idx="168">
                  <c:v>34</c:v>
                </c:pt>
                <c:pt idx="169">
                  <c:v>26</c:v>
                </c:pt>
                <c:pt idx="170">
                  <c:v>46</c:v>
                </c:pt>
                <c:pt idx="171">
                  <c:v>33</c:v>
                </c:pt>
                <c:pt idx="172">
                  <c:v>31</c:v>
                </c:pt>
                <c:pt idx="173">
                  <c:v>30</c:v>
                </c:pt>
                <c:pt idx="174">
                  <c:v>42</c:v>
                </c:pt>
                <c:pt idx="175">
                  <c:v>37</c:v>
                </c:pt>
                <c:pt idx="176">
                  <c:v>30</c:v>
                </c:pt>
                <c:pt idx="177">
                  <c:v>29</c:v>
                </c:pt>
                <c:pt idx="178">
                  <c:v>72</c:v>
                </c:pt>
                <c:pt idx="179">
                  <c:v>40</c:v>
                </c:pt>
                <c:pt idx="180">
                  <c:v>37</c:v>
                </c:pt>
                <c:pt idx="181">
                  <c:v>20</c:v>
                </c:pt>
                <c:pt idx="182">
                  <c:v>67</c:v>
                </c:pt>
                <c:pt idx="183">
                  <c:v>29</c:v>
                </c:pt>
                <c:pt idx="184">
                  <c:v>28</c:v>
                </c:pt>
                <c:pt idx="185">
                  <c:v>38</c:v>
                </c:pt>
                <c:pt idx="186">
                  <c:v>39</c:v>
                </c:pt>
                <c:pt idx="187">
                  <c:v>37</c:v>
                </c:pt>
                <c:pt idx="188">
                  <c:v>34</c:v>
                </c:pt>
                <c:pt idx="189">
                  <c:v>26</c:v>
                </c:pt>
                <c:pt idx="190">
                  <c:v>26</c:v>
                </c:pt>
                <c:pt idx="191">
                  <c:v>24</c:v>
                </c:pt>
                <c:pt idx="192">
                  <c:v>36</c:v>
                </c:pt>
                <c:pt idx="193">
                  <c:v>34</c:v>
                </c:pt>
                <c:pt idx="194">
                  <c:v>79</c:v>
                </c:pt>
                <c:pt idx="195">
                  <c:v>37</c:v>
                </c:pt>
                <c:pt idx="196">
                  <c:v>28</c:v>
                </c:pt>
                <c:pt idx="197">
                  <c:v>41</c:v>
                </c:pt>
                <c:pt idx="198">
                  <c:v>34</c:v>
                </c:pt>
                <c:pt idx="199">
                  <c:v>34</c:v>
                </c:pt>
                <c:pt idx="200">
                  <c:v>30</c:v>
                </c:pt>
                <c:pt idx="201">
                  <c:v>38</c:v>
                </c:pt>
                <c:pt idx="202">
                  <c:v>42</c:v>
                </c:pt>
                <c:pt idx="203">
                  <c:v>48</c:v>
                </c:pt>
                <c:pt idx="204">
                  <c:v>32</c:v>
                </c:pt>
                <c:pt idx="205">
                  <c:v>26</c:v>
                </c:pt>
                <c:pt idx="206">
                  <c:v>31</c:v>
                </c:pt>
                <c:pt idx="207">
                  <c:v>36</c:v>
                </c:pt>
                <c:pt idx="208">
                  <c:v>34</c:v>
                </c:pt>
                <c:pt idx="209">
                  <c:v>36</c:v>
                </c:pt>
                <c:pt idx="210">
                  <c:v>35</c:v>
                </c:pt>
                <c:pt idx="211">
                  <c:v>41</c:v>
                </c:pt>
                <c:pt idx="212">
                  <c:v>34</c:v>
                </c:pt>
                <c:pt idx="213">
                  <c:v>30</c:v>
                </c:pt>
                <c:pt idx="214">
                  <c:v>28</c:v>
                </c:pt>
                <c:pt idx="215">
                  <c:v>37</c:v>
                </c:pt>
                <c:pt idx="216">
                  <c:v>53</c:v>
                </c:pt>
                <c:pt idx="217">
                  <c:v>35</c:v>
                </c:pt>
                <c:pt idx="218">
                  <c:v>39</c:v>
                </c:pt>
                <c:pt idx="219">
                  <c:v>29</c:v>
                </c:pt>
                <c:pt idx="220">
                  <c:v>42</c:v>
                </c:pt>
                <c:pt idx="221">
                  <c:v>22</c:v>
                </c:pt>
                <c:pt idx="222">
                  <c:v>40</c:v>
                </c:pt>
                <c:pt idx="223">
                  <c:v>29</c:v>
                </c:pt>
                <c:pt idx="224">
                  <c:v>32</c:v>
                </c:pt>
                <c:pt idx="225">
                  <c:v>26</c:v>
                </c:pt>
                <c:pt idx="226">
                  <c:v>34</c:v>
                </c:pt>
                <c:pt idx="227">
                  <c:v>42</c:v>
                </c:pt>
                <c:pt idx="228">
                  <c:v>41</c:v>
                </c:pt>
                <c:pt idx="229">
                  <c:v>27</c:v>
                </c:pt>
                <c:pt idx="230">
                  <c:v>38</c:v>
                </c:pt>
                <c:pt idx="231">
                  <c:v>25</c:v>
                </c:pt>
                <c:pt idx="232">
                  <c:v>31</c:v>
                </c:pt>
                <c:pt idx="233">
                  <c:v>58</c:v>
                </c:pt>
                <c:pt idx="234">
                  <c:v>33</c:v>
                </c:pt>
                <c:pt idx="235">
                  <c:v>31</c:v>
                </c:pt>
                <c:pt idx="236">
                  <c:v>36</c:v>
                </c:pt>
                <c:pt idx="237">
                  <c:v>35</c:v>
                </c:pt>
                <c:pt idx="238">
                  <c:v>33</c:v>
                </c:pt>
                <c:pt idx="239">
                  <c:v>33</c:v>
                </c:pt>
                <c:pt idx="240">
                  <c:v>31</c:v>
                </c:pt>
                <c:pt idx="241">
                  <c:v>35</c:v>
                </c:pt>
                <c:pt idx="242">
                  <c:v>31</c:v>
                </c:pt>
                <c:pt idx="243">
                  <c:v>80</c:v>
                </c:pt>
                <c:pt idx="244">
                  <c:v>30</c:v>
                </c:pt>
                <c:pt idx="245">
                  <c:v>38</c:v>
                </c:pt>
                <c:pt idx="246">
                  <c:v>59</c:v>
                </c:pt>
                <c:pt idx="247">
                  <c:v>36</c:v>
                </c:pt>
                <c:pt idx="248">
                  <c:v>37</c:v>
                </c:pt>
                <c:pt idx="249">
                  <c:v>42</c:v>
                </c:pt>
                <c:pt idx="250">
                  <c:v>22</c:v>
                </c:pt>
                <c:pt idx="251">
                  <c:v>24</c:v>
                </c:pt>
                <c:pt idx="252">
                  <c:v>57</c:v>
                </c:pt>
                <c:pt idx="253">
                  <c:v>30</c:v>
                </c:pt>
                <c:pt idx="254">
                  <c:v>31</c:v>
                </c:pt>
                <c:pt idx="255">
                  <c:v>30</c:v>
                </c:pt>
                <c:pt idx="256">
                  <c:v>35</c:v>
                </c:pt>
                <c:pt idx="257">
                  <c:v>35</c:v>
                </c:pt>
                <c:pt idx="258">
                  <c:v>35</c:v>
                </c:pt>
                <c:pt idx="259">
                  <c:v>26</c:v>
                </c:pt>
                <c:pt idx="260">
                  <c:v>50</c:v>
                </c:pt>
                <c:pt idx="261">
                  <c:v>40</c:v>
                </c:pt>
                <c:pt idx="262">
                  <c:v>44</c:v>
                </c:pt>
                <c:pt idx="263">
                  <c:v>37</c:v>
                </c:pt>
                <c:pt idx="264">
                  <c:v>32</c:v>
                </c:pt>
                <c:pt idx="265">
                  <c:v>33</c:v>
                </c:pt>
                <c:pt idx="266">
                  <c:v>31</c:v>
                </c:pt>
                <c:pt idx="267">
                  <c:v>47</c:v>
                </c:pt>
                <c:pt idx="268">
                  <c:v>22</c:v>
                </c:pt>
                <c:pt idx="269">
                  <c:v>25</c:v>
                </c:pt>
                <c:pt idx="270">
                  <c:v>43</c:v>
                </c:pt>
                <c:pt idx="271">
                  <c:v>34</c:v>
                </c:pt>
                <c:pt idx="272">
                  <c:v>59</c:v>
                </c:pt>
                <c:pt idx="273">
                  <c:v>32</c:v>
                </c:pt>
                <c:pt idx="274">
                  <c:v>39</c:v>
                </c:pt>
                <c:pt idx="275">
                  <c:v>32</c:v>
                </c:pt>
                <c:pt idx="276">
                  <c:v>39</c:v>
                </c:pt>
                <c:pt idx="277">
                  <c:v>32</c:v>
                </c:pt>
                <c:pt idx="278">
                  <c:v>25</c:v>
                </c:pt>
                <c:pt idx="279">
                  <c:v>45</c:v>
                </c:pt>
                <c:pt idx="280">
                  <c:v>30</c:v>
                </c:pt>
                <c:pt idx="281">
                  <c:v>57</c:v>
                </c:pt>
                <c:pt idx="282">
                  <c:v>41</c:v>
                </c:pt>
                <c:pt idx="283">
                  <c:v>58</c:v>
                </c:pt>
                <c:pt idx="284">
                  <c:v>28</c:v>
                </c:pt>
                <c:pt idx="285">
                  <c:v>50</c:v>
                </c:pt>
                <c:pt idx="286">
                  <c:v>29</c:v>
                </c:pt>
                <c:pt idx="287">
                  <c:v>68</c:v>
                </c:pt>
                <c:pt idx="288">
                  <c:v>33</c:v>
                </c:pt>
                <c:pt idx="289">
                  <c:v>42</c:v>
                </c:pt>
                <c:pt idx="290">
                  <c:v>35</c:v>
                </c:pt>
                <c:pt idx="291">
                  <c:v>34</c:v>
                </c:pt>
                <c:pt idx="292">
                  <c:v>29</c:v>
                </c:pt>
                <c:pt idx="293">
                  <c:v>42</c:v>
                </c:pt>
                <c:pt idx="294">
                  <c:v>75</c:v>
                </c:pt>
                <c:pt idx="295">
                  <c:v>31</c:v>
                </c:pt>
                <c:pt idx="296">
                  <c:v>31</c:v>
                </c:pt>
                <c:pt idx="297">
                  <c:v>35</c:v>
                </c:pt>
                <c:pt idx="298">
                  <c:v>39</c:v>
                </c:pt>
                <c:pt idx="299">
                  <c:v>35</c:v>
                </c:pt>
                <c:pt idx="300">
                  <c:v>30</c:v>
                </c:pt>
                <c:pt idx="301">
                  <c:v>50</c:v>
                </c:pt>
                <c:pt idx="302">
                  <c:v>36</c:v>
                </c:pt>
                <c:pt idx="303">
                  <c:v>30</c:v>
                </c:pt>
                <c:pt idx="304">
                  <c:v>28</c:v>
                </c:pt>
                <c:pt idx="305">
                  <c:v>44</c:v>
                </c:pt>
                <c:pt idx="306">
                  <c:v>66</c:v>
                </c:pt>
                <c:pt idx="307">
                  <c:v>46</c:v>
                </c:pt>
                <c:pt idx="308">
                  <c:v>62</c:v>
                </c:pt>
                <c:pt idx="309">
                  <c:v>45</c:v>
                </c:pt>
                <c:pt idx="310">
                  <c:v>21</c:v>
                </c:pt>
                <c:pt idx="311">
                  <c:v>29</c:v>
                </c:pt>
                <c:pt idx="312">
                  <c:v>38</c:v>
                </c:pt>
                <c:pt idx="313">
                  <c:v>24</c:v>
                </c:pt>
                <c:pt idx="314">
                  <c:v>37</c:v>
                </c:pt>
                <c:pt idx="315">
                  <c:v>33</c:v>
                </c:pt>
                <c:pt idx="316">
                  <c:v>32</c:v>
                </c:pt>
                <c:pt idx="317">
                  <c:v>39</c:v>
                </c:pt>
                <c:pt idx="318">
                  <c:v>52</c:v>
                </c:pt>
                <c:pt idx="319">
                  <c:v>38</c:v>
                </c:pt>
                <c:pt idx="320">
                  <c:v>52</c:v>
                </c:pt>
                <c:pt idx="321">
                  <c:v>36</c:v>
                </c:pt>
                <c:pt idx="322">
                  <c:v>23</c:v>
                </c:pt>
                <c:pt idx="323">
                  <c:v>36</c:v>
                </c:pt>
                <c:pt idx="324">
                  <c:v>37</c:v>
                </c:pt>
                <c:pt idx="325">
                  <c:v>37</c:v>
                </c:pt>
                <c:pt idx="326">
                  <c:v>41</c:v>
                </c:pt>
                <c:pt idx="327">
                  <c:v>23</c:v>
                </c:pt>
                <c:pt idx="328">
                  <c:v>38</c:v>
                </c:pt>
                <c:pt idx="329">
                  <c:v>31</c:v>
                </c:pt>
                <c:pt idx="330">
                  <c:v>35</c:v>
                </c:pt>
                <c:pt idx="331">
                  <c:v>26</c:v>
                </c:pt>
                <c:pt idx="332">
                  <c:v>39</c:v>
                </c:pt>
                <c:pt idx="333">
                  <c:v>46</c:v>
                </c:pt>
                <c:pt idx="334">
                  <c:v>28</c:v>
                </c:pt>
                <c:pt idx="335">
                  <c:v>38</c:v>
                </c:pt>
                <c:pt idx="336">
                  <c:v>35</c:v>
                </c:pt>
                <c:pt idx="337">
                  <c:v>39</c:v>
                </c:pt>
                <c:pt idx="338">
                  <c:v>26</c:v>
                </c:pt>
                <c:pt idx="339">
                  <c:v>39</c:v>
                </c:pt>
                <c:pt idx="340">
                  <c:v>45</c:v>
                </c:pt>
                <c:pt idx="341">
                  <c:v>40</c:v>
                </c:pt>
                <c:pt idx="342">
                  <c:v>41</c:v>
                </c:pt>
                <c:pt idx="343">
                  <c:v>33</c:v>
                </c:pt>
                <c:pt idx="344">
                  <c:v>33</c:v>
                </c:pt>
                <c:pt idx="345">
                  <c:v>51</c:v>
                </c:pt>
                <c:pt idx="346">
                  <c:v>30</c:v>
                </c:pt>
                <c:pt idx="347">
                  <c:v>35</c:v>
                </c:pt>
                <c:pt idx="348">
                  <c:v>38</c:v>
                </c:pt>
                <c:pt idx="349">
                  <c:v>42</c:v>
                </c:pt>
                <c:pt idx="350">
                  <c:v>35</c:v>
                </c:pt>
                <c:pt idx="351">
                  <c:v>31</c:v>
                </c:pt>
                <c:pt idx="352">
                  <c:v>34</c:v>
                </c:pt>
                <c:pt idx="353">
                  <c:v>46</c:v>
                </c:pt>
                <c:pt idx="354">
                  <c:v>26</c:v>
                </c:pt>
                <c:pt idx="355">
                  <c:v>37</c:v>
                </c:pt>
                <c:pt idx="356">
                  <c:v>40</c:v>
                </c:pt>
                <c:pt idx="357">
                  <c:v>47</c:v>
                </c:pt>
                <c:pt idx="358">
                  <c:v>38</c:v>
                </c:pt>
                <c:pt idx="359">
                  <c:v>40</c:v>
                </c:pt>
                <c:pt idx="360">
                  <c:v>31</c:v>
                </c:pt>
                <c:pt idx="361">
                  <c:v>44</c:v>
                </c:pt>
                <c:pt idx="362">
                  <c:v>39</c:v>
                </c:pt>
                <c:pt idx="363">
                  <c:v>36</c:v>
                </c:pt>
                <c:pt idx="364">
                  <c:v>33</c:v>
                </c:pt>
                <c:pt idx="365">
                  <c:v>38</c:v>
                </c:pt>
                <c:pt idx="366">
                  <c:v>37</c:v>
                </c:pt>
                <c:pt idx="367">
                  <c:v>29</c:v>
                </c:pt>
                <c:pt idx="368">
                  <c:v>39</c:v>
                </c:pt>
                <c:pt idx="369">
                  <c:v>25</c:v>
                </c:pt>
                <c:pt idx="370">
                  <c:v>26</c:v>
                </c:pt>
                <c:pt idx="371">
                  <c:v>33</c:v>
                </c:pt>
                <c:pt idx="372">
                  <c:v>32</c:v>
                </c:pt>
                <c:pt idx="373">
                  <c:v>35</c:v>
                </c:pt>
                <c:pt idx="374">
                  <c:v>35</c:v>
                </c:pt>
                <c:pt idx="375">
                  <c:v>27</c:v>
                </c:pt>
                <c:pt idx="376">
                  <c:v>26</c:v>
                </c:pt>
                <c:pt idx="377">
                  <c:v>28</c:v>
                </c:pt>
                <c:pt idx="378">
                  <c:v>33</c:v>
                </c:pt>
                <c:pt idx="379">
                  <c:v>31</c:v>
                </c:pt>
                <c:pt idx="380">
                  <c:v>40</c:v>
                </c:pt>
                <c:pt idx="381">
                  <c:v>38</c:v>
                </c:pt>
                <c:pt idx="382">
                  <c:v>29</c:v>
                </c:pt>
                <c:pt idx="383">
                  <c:v>34</c:v>
                </c:pt>
                <c:pt idx="384">
                  <c:v>23</c:v>
                </c:pt>
                <c:pt idx="385">
                  <c:v>37</c:v>
                </c:pt>
                <c:pt idx="386">
                  <c:v>37</c:v>
                </c:pt>
                <c:pt idx="387">
                  <c:v>35</c:v>
                </c:pt>
                <c:pt idx="388">
                  <c:v>37</c:v>
                </c:pt>
                <c:pt idx="389">
                  <c:v>30</c:v>
                </c:pt>
                <c:pt idx="390">
                  <c:v>55</c:v>
                </c:pt>
                <c:pt idx="391">
                  <c:v>29</c:v>
                </c:pt>
                <c:pt idx="392">
                  <c:v>41</c:v>
                </c:pt>
                <c:pt idx="393">
                  <c:v>38</c:v>
                </c:pt>
                <c:pt idx="394">
                  <c:v>36</c:v>
                </c:pt>
                <c:pt idx="395">
                  <c:v>32</c:v>
                </c:pt>
                <c:pt idx="396">
                  <c:v>40</c:v>
                </c:pt>
                <c:pt idx="397">
                  <c:v>26</c:v>
                </c:pt>
                <c:pt idx="398">
                  <c:v>32</c:v>
                </c:pt>
                <c:pt idx="399">
                  <c:v>54</c:v>
                </c:pt>
                <c:pt idx="400">
                  <c:v>44</c:v>
                </c:pt>
                <c:pt idx="401">
                  <c:v>41</c:v>
                </c:pt>
                <c:pt idx="402">
                  <c:v>31</c:v>
                </c:pt>
                <c:pt idx="403">
                  <c:v>30</c:v>
                </c:pt>
                <c:pt idx="404">
                  <c:v>40</c:v>
                </c:pt>
                <c:pt idx="405">
                  <c:v>22</c:v>
                </c:pt>
                <c:pt idx="406">
                  <c:v>37</c:v>
                </c:pt>
                <c:pt idx="407">
                  <c:v>31</c:v>
                </c:pt>
                <c:pt idx="408">
                  <c:v>38</c:v>
                </c:pt>
                <c:pt idx="409">
                  <c:v>34</c:v>
                </c:pt>
                <c:pt idx="410">
                  <c:v>34</c:v>
                </c:pt>
                <c:pt idx="411">
                  <c:v>38</c:v>
                </c:pt>
                <c:pt idx="412">
                  <c:v>37</c:v>
                </c:pt>
                <c:pt idx="413">
                  <c:v>58</c:v>
                </c:pt>
                <c:pt idx="414">
                  <c:v>56</c:v>
                </c:pt>
                <c:pt idx="415">
                  <c:v>37</c:v>
                </c:pt>
                <c:pt idx="416">
                  <c:v>32</c:v>
                </c:pt>
                <c:pt idx="417">
                  <c:v>48</c:v>
                </c:pt>
                <c:pt idx="418">
                  <c:v>31</c:v>
                </c:pt>
                <c:pt idx="419">
                  <c:v>43</c:v>
                </c:pt>
                <c:pt idx="420">
                  <c:v>26</c:v>
                </c:pt>
                <c:pt idx="421">
                  <c:v>30</c:v>
                </c:pt>
                <c:pt idx="422">
                  <c:v>57</c:v>
                </c:pt>
                <c:pt idx="423">
                  <c:v>26</c:v>
                </c:pt>
                <c:pt idx="424">
                  <c:v>32</c:v>
                </c:pt>
                <c:pt idx="425">
                  <c:v>35</c:v>
                </c:pt>
                <c:pt idx="426">
                  <c:v>40</c:v>
                </c:pt>
                <c:pt idx="427">
                  <c:v>35</c:v>
                </c:pt>
                <c:pt idx="428">
                  <c:v>34</c:v>
                </c:pt>
                <c:pt idx="429">
                  <c:v>37</c:v>
                </c:pt>
                <c:pt idx="430">
                  <c:v>26</c:v>
                </c:pt>
                <c:pt idx="431">
                  <c:v>42</c:v>
                </c:pt>
                <c:pt idx="432">
                  <c:v>44</c:v>
                </c:pt>
                <c:pt idx="433">
                  <c:v>38</c:v>
                </c:pt>
                <c:pt idx="434">
                  <c:v>30</c:v>
                </c:pt>
                <c:pt idx="435">
                  <c:v>49</c:v>
                </c:pt>
                <c:pt idx="436">
                  <c:v>24</c:v>
                </c:pt>
                <c:pt idx="437">
                  <c:v>36</c:v>
                </c:pt>
                <c:pt idx="438">
                  <c:v>25</c:v>
                </c:pt>
                <c:pt idx="439">
                  <c:v>34</c:v>
                </c:pt>
                <c:pt idx="440">
                  <c:v>33</c:v>
                </c:pt>
                <c:pt idx="441">
                  <c:v>40</c:v>
                </c:pt>
                <c:pt idx="442">
                  <c:v>53</c:v>
                </c:pt>
                <c:pt idx="443">
                  <c:v>70</c:v>
                </c:pt>
                <c:pt idx="444">
                  <c:v>29</c:v>
                </c:pt>
                <c:pt idx="445">
                  <c:v>61</c:v>
                </c:pt>
                <c:pt idx="446">
                  <c:v>36</c:v>
                </c:pt>
                <c:pt idx="447">
                  <c:v>38</c:v>
                </c:pt>
                <c:pt idx="448">
                  <c:v>36</c:v>
                </c:pt>
                <c:pt idx="449">
                  <c:v>63</c:v>
                </c:pt>
                <c:pt idx="450">
                  <c:v>31</c:v>
                </c:pt>
                <c:pt idx="451">
                  <c:v>31</c:v>
                </c:pt>
                <c:pt idx="452">
                  <c:v>44</c:v>
                </c:pt>
                <c:pt idx="453">
                  <c:v>35</c:v>
                </c:pt>
                <c:pt idx="454">
                  <c:v>40</c:v>
                </c:pt>
                <c:pt idx="455">
                  <c:v>27</c:v>
                </c:pt>
                <c:pt idx="456">
                  <c:v>32</c:v>
                </c:pt>
                <c:pt idx="457">
                  <c:v>30</c:v>
                </c:pt>
                <c:pt idx="458">
                  <c:v>41</c:v>
                </c:pt>
                <c:pt idx="459">
                  <c:v>39</c:v>
                </c:pt>
                <c:pt idx="460">
                  <c:v>36</c:v>
                </c:pt>
                <c:pt idx="461">
                  <c:v>57</c:v>
                </c:pt>
                <c:pt idx="462">
                  <c:v>30</c:v>
                </c:pt>
                <c:pt idx="463">
                  <c:v>44</c:v>
                </c:pt>
                <c:pt idx="464">
                  <c:v>36</c:v>
                </c:pt>
                <c:pt idx="465">
                  <c:v>38</c:v>
                </c:pt>
                <c:pt idx="466">
                  <c:v>34</c:v>
                </c:pt>
                <c:pt idx="467">
                  <c:v>32</c:v>
                </c:pt>
                <c:pt idx="468">
                  <c:v>26</c:v>
                </c:pt>
                <c:pt idx="469">
                  <c:v>41</c:v>
                </c:pt>
                <c:pt idx="470">
                  <c:v>43</c:v>
                </c:pt>
                <c:pt idx="471">
                  <c:v>39</c:v>
                </c:pt>
                <c:pt idx="472">
                  <c:v>34</c:v>
                </c:pt>
                <c:pt idx="473">
                  <c:v>26</c:v>
                </c:pt>
                <c:pt idx="474">
                  <c:v>72</c:v>
                </c:pt>
                <c:pt idx="475">
                  <c:v>37</c:v>
                </c:pt>
                <c:pt idx="476">
                  <c:v>29</c:v>
                </c:pt>
                <c:pt idx="477">
                  <c:v>53</c:v>
                </c:pt>
                <c:pt idx="478">
                  <c:v>28</c:v>
                </c:pt>
                <c:pt idx="479">
                  <c:v>35</c:v>
                </c:pt>
                <c:pt idx="480">
                  <c:v>51</c:v>
                </c:pt>
                <c:pt idx="481">
                  <c:v>30</c:v>
                </c:pt>
                <c:pt idx="482">
                  <c:v>27</c:v>
                </c:pt>
                <c:pt idx="483">
                  <c:v>64</c:v>
                </c:pt>
                <c:pt idx="484">
                  <c:v>38</c:v>
                </c:pt>
                <c:pt idx="485">
                  <c:v>26</c:v>
                </c:pt>
                <c:pt idx="486">
                  <c:v>39</c:v>
                </c:pt>
                <c:pt idx="487">
                  <c:v>42</c:v>
                </c:pt>
                <c:pt idx="488">
                  <c:v>37</c:v>
                </c:pt>
                <c:pt idx="489">
                  <c:v>35</c:v>
                </c:pt>
                <c:pt idx="490">
                  <c:v>40</c:v>
                </c:pt>
                <c:pt idx="491">
                  <c:v>53</c:v>
                </c:pt>
                <c:pt idx="492">
                  <c:v>36</c:v>
                </c:pt>
                <c:pt idx="493">
                  <c:v>36</c:v>
                </c:pt>
                <c:pt idx="494">
                  <c:v>35</c:v>
                </c:pt>
                <c:pt idx="495">
                  <c:v>29</c:v>
                </c:pt>
                <c:pt idx="496">
                  <c:v>49</c:v>
                </c:pt>
                <c:pt idx="497">
                  <c:v>47</c:v>
                </c:pt>
                <c:pt idx="498">
                  <c:v>36</c:v>
                </c:pt>
                <c:pt idx="499">
                  <c:v>36</c:v>
                </c:pt>
                <c:pt idx="500">
                  <c:v>44</c:v>
                </c:pt>
                <c:pt idx="501">
                  <c:v>36</c:v>
                </c:pt>
                <c:pt idx="502">
                  <c:v>36</c:v>
                </c:pt>
                <c:pt idx="503">
                  <c:v>48</c:v>
                </c:pt>
                <c:pt idx="504">
                  <c:v>43</c:v>
                </c:pt>
                <c:pt idx="505">
                  <c:v>36</c:v>
                </c:pt>
                <c:pt idx="506">
                  <c:v>29</c:v>
                </c:pt>
                <c:pt idx="507">
                  <c:v>27</c:v>
                </c:pt>
                <c:pt idx="508">
                  <c:v>30</c:v>
                </c:pt>
                <c:pt idx="509">
                  <c:v>38</c:v>
                </c:pt>
                <c:pt idx="510">
                  <c:v>36</c:v>
                </c:pt>
                <c:pt idx="511">
                  <c:v>38</c:v>
                </c:pt>
                <c:pt idx="512">
                  <c:v>49</c:v>
                </c:pt>
                <c:pt idx="513">
                  <c:v>52</c:v>
                </c:pt>
                <c:pt idx="514">
                  <c:v>42</c:v>
                </c:pt>
                <c:pt idx="515">
                  <c:v>31</c:v>
                </c:pt>
                <c:pt idx="516">
                  <c:v>25</c:v>
                </c:pt>
                <c:pt idx="517">
                  <c:v>25</c:v>
                </c:pt>
                <c:pt idx="518">
                  <c:v>54</c:v>
                </c:pt>
                <c:pt idx="519">
                  <c:v>64</c:v>
                </c:pt>
                <c:pt idx="520">
                  <c:v>30</c:v>
                </c:pt>
                <c:pt idx="521">
                  <c:v>41</c:v>
                </c:pt>
                <c:pt idx="522">
                  <c:v>57</c:v>
                </c:pt>
                <c:pt idx="523">
                  <c:v>31</c:v>
                </c:pt>
                <c:pt idx="524">
                  <c:v>46</c:v>
                </c:pt>
                <c:pt idx="525">
                  <c:v>41</c:v>
                </c:pt>
                <c:pt idx="526">
                  <c:v>33</c:v>
                </c:pt>
                <c:pt idx="527">
                  <c:v>31</c:v>
                </c:pt>
                <c:pt idx="528">
                  <c:v>29</c:v>
                </c:pt>
                <c:pt idx="529">
                  <c:v>46</c:v>
                </c:pt>
                <c:pt idx="530">
                  <c:v>42</c:v>
                </c:pt>
                <c:pt idx="531">
                  <c:v>48</c:v>
                </c:pt>
                <c:pt idx="532">
                  <c:v>42</c:v>
                </c:pt>
                <c:pt idx="533">
                  <c:v>26</c:v>
                </c:pt>
                <c:pt idx="534">
                  <c:v>36</c:v>
                </c:pt>
                <c:pt idx="535">
                  <c:v>35</c:v>
                </c:pt>
                <c:pt idx="536">
                  <c:v>39</c:v>
                </c:pt>
                <c:pt idx="537">
                  <c:v>36</c:v>
                </c:pt>
                <c:pt idx="538">
                  <c:v>36</c:v>
                </c:pt>
                <c:pt idx="539">
                  <c:v>36</c:v>
                </c:pt>
                <c:pt idx="540">
                  <c:v>55</c:v>
                </c:pt>
                <c:pt idx="541">
                  <c:v>58</c:v>
                </c:pt>
                <c:pt idx="542">
                  <c:v>41</c:v>
                </c:pt>
                <c:pt idx="543">
                  <c:v>40</c:v>
                </c:pt>
                <c:pt idx="544">
                  <c:v>24</c:v>
                </c:pt>
                <c:pt idx="545">
                  <c:v>31</c:v>
                </c:pt>
                <c:pt idx="546">
                  <c:v>36</c:v>
                </c:pt>
                <c:pt idx="547">
                  <c:v>27</c:v>
                </c:pt>
                <c:pt idx="548">
                  <c:v>43</c:v>
                </c:pt>
                <c:pt idx="549">
                  <c:v>36</c:v>
                </c:pt>
                <c:pt idx="550">
                  <c:v>34</c:v>
                </c:pt>
                <c:pt idx="551">
                  <c:v>45</c:v>
                </c:pt>
                <c:pt idx="552">
                  <c:v>57</c:v>
                </c:pt>
                <c:pt idx="553">
                  <c:v>36</c:v>
                </c:pt>
                <c:pt idx="554">
                  <c:v>33</c:v>
                </c:pt>
                <c:pt idx="555">
                  <c:v>32</c:v>
                </c:pt>
                <c:pt idx="556">
                  <c:v>30</c:v>
                </c:pt>
                <c:pt idx="557">
                  <c:v>36</c:v>
                </c:pt>
                <c:pt idx="558">
                  <c:v>36</c:v>
                </c:pt>
                <c:pt idx="559">
                  <c:v>36</c:v>
                </c:pt>
                <c:pt idx="560">
                  <c:v>35</c:v>
                </c:pt>
                <c:pt idx="561">
                  <c:v>42</c:v>
                </c:pt>
                <c:pt idx="562">
                  <c:v>35</c:v>
                </c:pt>
                <c:pt idx="563">
                  <c:v>34</c:v>
                </c:pt>
                <c:pt idx="564">
                  <c:v>48</c:v>
                </c:pt>
                <c:pt idx="565">
                  <c:v>35</c:v>
                </c:pt>
                <c:pt idx="566">
                  <c:v>38</c:v>
                </c:pt>
                <c:pt idx="567">
                  <c:v>41</c:v>
                </c:pt>
                <c:pt idx="568">
                  <c:v>34</c:v>
                </c:pt>
                <c:pt idx="569">
                  <c:v>37</c:v>
                </c:pt>
                <c:pt idx="570">
                  <c:v>42</c:v>
                </c:pt>
                <c:pt idx="571">
                  <c:v>45</c:v>
                </c:pt>
                <c:pt idx="572">
                  <c:v>43</c:v>
                </c:pt>
                <c:pt idx="573">
                  <c:v>23</c:v>
                </c:pt>
                <c:pt idx="574">
                  <c:v>38</c:v>
                </c:pt>
                <c:pt idx="575">
                  <c:v>36</c:v>
                </c:pt>
                <c:pt idx="576">
                  <c:v>42</c:v>
                </c:pt>
                <c:pt idx="577">
                  <c:v>37</c:v>
                </c:pt>
                <c:pt idx="578">
                  <c:v>25</c:v>
                </c:pt>
                <c:pt idx="579">
                  <c:v>40</c:v>
                </c:pt>
                <c:pt idx="580">
                  <c:v>24</c:v>
                </c:pt>
                <c:pt idx="581">
                  <c:v>25</c:v>
                </c:pt>
                <c:pt idx="582">
                  <c:v>31</c:v>
                </c:pt>
                <c:pt idx="583">
                  <c:v>47</c:v>
                </c:pt>
                <c:pt idx="584">
                  <c:v>67</c:v>
                </c:pt>
                <c:pt idx="585">
                  <c:v>36</c:v>
                </c:pt>
                <c:pt idx="586">
                  <c:v>46</c:v>
                </c:pt>
                <c:pt idx="587">
                  <c:v>28</c:v>
                </c:pt>
                <c:pt idx="588">
                  <c:v>24</c:v>
                </c:pt>
                <c:pt idx="589">
                  <c:v>24</c:v>
                </c:pt>
                <c:pt idx="590">
                  <c:v>29</c:v>
                </c:pt>
                <c:pt idx="591">
                  <c:v>60</c:v>
                </c:pt>
                <c:pt idx="592">
                  <c:v>40</c:v>
                </c:pt>
                <c:pt idx="593">
                  <c:v>18</c:v>
                </c:pt>
                <c:pt idx="594">
                  <c:v>46</c:v>
                </c:pt>
                <c:pt idx="595">
                  <c:v>38</c:v>
                </c:pt>
                <c:pt idx="596">
                  <c:v>46</c:v>
                </c:pt>
                <c:pt idx="597">
                  <c:v>41</c:v>
                </c:pt>
                <c:pt idx="598">
                  <c:v>47</c:v>
                </c:pt>
                <c:pt idx="599">
                  <c:v>35</c:v>
                </c:pt>
                <c:pt idx="600">
                  <c:v>37</c:v>
                </c:pt>
                <c:pt idx="601">
                  <c:v>39</c:v>
                </c:pt>
                <c:pt idx="602">
                  <c:v>31</c:v>
                </c:pt>
                <c:pt idx="603">
                  <c:v>36</c:v>
                </c:pt>
                <c:pt idx="604">
                  <c:v>28</c:v>
                </c:pt>
                <c:pt idx="605">
                  <c:v>37</c:v>
                </c:pt>
                <c:pt idx="606">
                  <c:v>58</c:v>
                </c:pt>
                <c:pt idx="607">
                  <c:v>43</c:v>
                </c:pt>
                <c:pt idx="608">
                  <c:v>21</c:v>
                </c:pt>
                <c:pt idx="609">
                  <c:v>27</c:v>
                </c:pt>
                <c:pt idx="610">
                  <c:v>82</c:v>
                </c:pt>
                <c:pt idx="611">
                  <c:v>41</c:v>
                </c:pt>
                <c:pt idx="612">
                  <c:v>31</c:v>
                </c:pt>
                <c:pt idx="613">
                  <c:v>32</c:v>
                </c:pt>
                <c:pt idx="614">
                  <c:v>36</c:v>
                </c:pt>
                <c:pt idx="615">
                  <c:v>33</c:v>
                </c:pt>
                <c:pt idx="616">
                  <c:v>28</c:v>
                </c:pt>
                <c:pt idx="617">
                  <c:v>35</c:v>
                </c:pt>
                <c:pt idx="618">
                  <c:v>27</c:v>
                </c:pt>
                <c:pt idx="619">
                  <c:v>28</c:v>
                </c:pt>
                <c:pt idx="620">
                  <c:v>41</c:v>
                </c:pt>
                <c:pt idx="621">
                  <c:v>35</c:v>
                </c:pt>
                <c:pt idx="622">
                  <c:v>36</c:v>
                </c:pt>
                <c:pt idx="623">
                  <c:v>26</c:v>
                </c:pt>
                <c:pt idx="624">
                  <c:v>42</c:v>
                </c:pt>
                <c:pt idx="625">
                  <c:v>35</c:v>
                </c:pt>
                <c:pt idx="626">
                  <c:v>48</c:v>
                </c:pt>
                <c:pt idx="627">
                  <c:v>36</c:v>
                </c:pt>
                <c:pt idx="628">
                  <c:v>49</c:v>
                </c:pt>
                <c:pt idx="629">
                  <c:v>48</c:v>
                </c:pt>
                <c:pt idx="630">
                  <c:v>34</c:v>
                </c:pt>
                <c:pt idx="631">
                  <c:v>29</c:v>
                </c:pt>
                <c:pt idx="632">
                  <c:v>36</c:v>
                </c:pt>
                <c:pt idx="633">
                  <c:v>46</c:v>
                </c:pt>
                <c:pt idx="634">
                  <c:v>32</c:v>
                </c:pt>
                <c:pt idx="635">
                  <c:v>35</c:v>
                </c:pt>
                <c:pt idx="636">
                  <c:v>42</c:v>
                </c:pt>
                <c:pt idx="637">
                  <c:v>52</c:v>
                </c:pt>
                <c:pt idx="638">
                  <c:v>44</c:v>
                </c:pt>
                <c:pt idx="639">
                  <c:v>31</c:v>
                </c:pt>
                <c:pt idx="640">
                  <c:v>29</c:v>
                </c:pt>
                <c:pt idx="641">
                  <c:v>39</c:v>
                </c:pt>
                <c:pt idx="642">
                  <c:v>33</c:v>
                </c:pt>
                <c:pt idx="643">
                  <c:v>69</c:v>
                </c:pt>
                <c:pt idx="644">
                  <c:v>53</c:v>
                </c:pt>
                <c:pt idx="645">
                  <c:v>37</c:v>
                </c:pt>
                <c:pt idx="646">
                  <c:v>35</c:v>
                </c:pt>
                <c:pt idx="647">
                  <c:v>65</c:v>
                </c:pt>
                <c:pt idx="648">
                  <c:v>33</c:v>
                </c:pt>
                <c:pt idx="649">
                  <c:v>26</c:v>
                </c:pt>
                <c:pt idx="650">
                  <c:v>25</c:v>
                </c:pt>
                <c:pt idx="651">
                  <c:v>29</c:v>
                </c:pt>
                <c:pt idx="652">
                  <c:v>27</c:v>
                </c:pt>
                <c:pt idx="653">
                  <c:v>43</c:v>
                </c:pt>
                <c:pt idx="654">
                  <c:v>36</c:v>
                </c:pt>
                <c:pt idx="655">
                  <c:v>36</c:v>
                </c:pt>
                <c:pt idx="656">
                  <c:v>34</c:v>
                </c:pt>
                <c:pt idx="657">
                  <c:v>36</c:v>
                </c:pt>
                <c:pt idx="658">
                  <c:v>33</c:v>
                </c:pt>
                <c:pt idx="659">
                  <c:v>47</c:v>
                </c:pt>
                <c:pt idx="660">
                  <c:v>56</c:v>
                </c:pt>
                <c:pt idx="661">
                  <c:v>31</c:v>
                </c:pt>
                <c:pt idx="662">
                  <c:v>39</c:v>
                </c:pt>
                <c:pt idx="663">
                  <c:v>34</c:v>
                </c:pt>
                <c:pt idx="664">
                  <c:v>41</c:v>
                </c:pt>
                <c:pt idx="665">
                  <c:v>29</c:v>
                </c:pt>
                <c:pt idx="666">
                  <c:v>37</c:v>
                </c:pt>
                <c:pt idx="667">
                  <c:v>30</c:v>
                </c:pt>
                <c:pt idx="668">
                  <c:v>34</c:v>
                </c:pt>
                <c:pt idx="669">
                  <c:v>37</c:v>
                </c:pt>
                <c:pt idx="670">
                  <c:v>56</c:v>
                </c:pt>
                <c:pt idx="671">
                  <c:v>36</c:v>
                </c:pt>
                <c:pt idx="672">
                  <c:v>31</c:v>
                </c:pt>
                <c:pt idx="673">
                  <c:v>35</c:v>
                </c:pt>
                <c:pt idx="674">
                  <c:v>44</c:v>
                </c:pt>
                <c:pt idx="675">
                  <c:v>49</c:v>
                </c:pt>
                <c:pt idx="676">
                  <c:v>21</c:v>
                </c:pt>
                <c:pt idx="677">
                  <c:v>42</c:v>
                </c:pt>
                <c:pt idx="678">
                  <c:v>51</c:v>
                </c:pt>
                <c:pt idx="679">
                  <c:v>25</c:v>
                </c:pt>
                <c:pt idx="680">
                  <c:v>46</c:v>
                </c:pt>
                <c:pt idx="681">
                  <c:v>41</c:v>
                </c:pt>
                <c:pt idx="682">
                  <c:v>43</c:v>
                </c:pt>
                <c:pt idx="683">
                  <c:v>57</c:v>
                </c:pt>
                <c:pt idx="684">
                  <c:v>32</c:v>
                </c:pt>
                <c:pt idx="685">
                  <c:v>39</c:v>
                </c:pt>
                <c:pt idx="686">
                  <c:v>32</c:v>
                </c:pt>
                <c:pt idx="687">
                  <c:v>41</c:v>
                </c:pt>
                <c:pt idx="688">
                  <c:v>53</c:v>
                </c:pt>
                <c:pt idx="689">
                  <c:v>38</c:v>
                </c:pt>
                <c:pt idx="690">
                  <c:v>25</c:v>
                </c:pt>
                <c:pt idx="691">
                  <c:v>38</c:v>
                </c:pt>
                <c:pt idx="692">
                  <c:v>36</c:v>
                </c:pt>
                <c:pt idx="693">
                  <c:v>40</c:v>
                </c:pt>
                <c:pt idx="694">
                  <c:v>35</c:v>
                </c:pt>
                <c:pt idx="695">
                  <c:v>28</c:v>
                </c:pt>
                <c:pt idx="696">
                  <c:v>38</c:v>
                </c:pt>
                <c:pt idx="697">
                  <c:v>39</c:v>
                </c:pt>
                <c:pt idx="698">
                  <c:v>32</c:v>
                </c:pt>
                <c:pt idx="699">
                  <c:v>42</c:v>
                </c:pt>
                <c:pt idx="700">
                  <c:v>33</c:v>
                </c:pt>
                <c:pt idx="701">
                  <c:v>45</c:v>
                </c:pt>
                <c:pt idx="702">
                  <c:v>36</c:v>
                </c:pt>
                <c:pt idx="703">
                  <c:v>65</c:v>
                </c:pt>
                <c:pt idx="704">
                  <c:v>25</c:v>
                </c:pt>
                <c:pt idx="705">
                  <c:v>38</c:v>
                </c:pt>
                <c:pt idx="706">
                  <c:v>42</c:v>
                </c:pt>
                <c:pt idx="707">
                  <c:v>74</c:v>
                </c:pt>
                <c:pt idx="708">
                  <c:v>43</c:v>
                </c:pt>
                <c:pt idx="709">
                  <c:v>37</c:v>
                </c:pt>
                <c:pt idx="710">
                  <c:v>32</c:v>
                </c:pt>
                <c:pt idx="711">
                  <c:v>42</c:v>
                </c:pt>
                <c:pt idx="712">
                  <c:v>32</c:v>
                </c:pt>
                <c:pt idx="713">
                  <c:v>35</c:v>
                </c:pt>
                <c:pt idx="714">
                  <c:v>40</c:v>
                </c:pt>
                <c:pt idx="715">
                  <c:v>25</c:v>
                </c:pt>
                <c:pt idx="716">
                  <c:v>36</c:v>
                </c:pt>
                <c:pt idx="717">
                  <c:v>48</c:v>
                </c:pt>
                <c:pt idx="718">
                  <c:v>28</c:v>
                </c:pt>
                <c:pt idx="719">
                  <c:v>33</c:v>
                </c:pt>
                <c:pt idx="720">
                  <c:v>31</c:v>
                </c:pt>
                <c:pt idx="721">
                  <c:v>25</c:v>
                </c:pt>
                <c:pt idx="722">
                  <c:v>36</c:v>
                </c:pt>
                <c:pt idx="723">
                  <c:v>53</c:v>
                </c:pt>
                <c:pt idx="724">
                  <c:v>32</c:v>
                </c:pt>
                <c:pt idx="725">
                  <c:v>27</c:v>
                </c:pt>
                <c:pt idx="726">
                  <c:v>35</c:v>
                </c:pt>
                <c:pt idx="727">
                  <c:v>47</c:v>
                </c:pt>
                <c:pt idx="728">
                  <c:v>45</c:v>
                </c:pt>
                <c:pt idx="729">
                  <c:v>35</c:v>
                </c:pt>
                <c:pt idx="730">
                  <c:v>45</c:v>
                </c:pt>
                <c:pt idx="731">
                  <c:v>44</c:v>
                </c:pt>
                <c:pt idx="732">
                  <c:v>19</c:v>
                </c:pt>
                <c:pt idx="733">
                  <c:v>34</c:v>
                </c:pt>
                <c:pt idx="734">
                  <c:v>36</c:v>
                </c:pt>
                <c:pt idx="735">
                  <c:v>35</c:v>
                </c:pt>
                <c:pt idx="736">
                  <c:v>38</c:v>
                </c:pt>
                <c:pt idx="737">
                  <c:v>61</c:v>
                </c:pt>
                <c:pt idx="738">
                  <c:v>24</c:v>
                </c:pt>
                <c:pt idx="739">
                  <c:v>39</c:v>
                </c:pt>
                <c:pt idx="740">
                  <c:v>41</c:v>
                </c:pt>
                <c:pt idx="741">
                  <c:v>42</c:v>
                </c:pt>
                <c:pt idx="742">
                  <c:v>37</c:v>
                </c:pt>
                <c:pt idx="743">
                  <c:v>38</c:v>
                </c:pt>
                <c:pt idx="744">
                  <c:v>44</c:v>
                </c:pt>
                <c:pt idx="745">
                  <c:v>37</c:v>
                </c:pt>
                <c:pt idx="746">
                  <c:v>37</c:v>
                </c:pt>
                <c:pt idx="747">
                  <c:v>35</c:v>
                </c:pt>
                <c:pt idx="748">
                  <c:v>31</c:v>
                </c:pt>
                <c:pt idx="749">
                  <c:v>29</c:v>
                </c:pt>
                <c:pt idx="750">
                  <c:v>36</c:v>
                </c:pt>
                <c:pt idx="751">
                  <c:v>25</c:v>
                </c:pt>
                <c:pt idx="752">
                  <c:v>67</c:v>
                </c:pt>
                <c:pt idx="753">
                  <c:v>48</c:v>
                </c:pt>
                <c:pt idx="754">
                  <c:v>33</c:v>
                </c:pt>
                <c:pt idx="755">
                  <c:v>66</c:v>
                </c:pt>
                <c:pt idx="756">
                  <c:v>39</c:v>
                </c:pt>
                <c:pt idx="757">
                  <c:v>44</c:v>
                </c:pt>
                <c:pt idx="758">
                  <c:v>43</c:v>
                </c:pt>
                <c:pt idx="759">
                  <c:v>67</c:v>
                </c:pt>
                <c:pt idx="760">
                  <c:v>27</c:v>
                </c:pt>
                <c:pt idx="761">
                  <c:v>37</c:v>
                </c:pt>
                <c:pt idx="762">
                  <c:v>31</c:v>
                </c:pt>
                <c:pt idx="763">
                  <c:v>35</c:v>
                </c:pt>
                <c:pt idx="764">
                  <c:v>32</c:v>
                </c:pt>
                <c:pt idx="765">
                  <c:v>42</c:v>
                </c:pt>
                <c:pt idx="766">
                  <c:v>34</c:v>
                </c:pt>
                <c:pt idx="767">
                  <c:v>34</c:v>
                </c:pt>
                <c:pt idx="768">
                  <c:v>37</c:v>
                </c:pt>
                <c:pt idx="769">
                  <c:v>70</c:v>
                </c:pt>
                <c:pt idx="770">
                  <c:v>48</c:v>
                </c:pt>
                <c:pt idx="771">
                  <c:v>25</c:v>
                </c:pt>
                <c:pt idx="772">
                  <c:v>43</c:v>
                </c:pt>
                <c:pt idx="773">
                  <c:v>38</c:v>
                </c:pt>
                <c:pt idx="774">
                  <c:v>34</c:v>
                </c:pt>
                <c:pt idx="775">
                  <c:v>36</c:v>
                </c:pt>
                <c:pt idx="776">
                  <c:v>38</c:v>
                </c:pt>
                <c:pt idx="777">
                  <c:v>48</c:v>
                </c:pt>
                <c:pt idx="778">
                  <c:v>46</c:v>
                </c:pt>
                <c:pt idx="779">
                  <c:v>27</c:v>
                </c:pt>
                <c:pt idx="780">
                  <c:v>44</c:v>
                </c:pt>
                <c:pt idx="781">
                  <c:v>32</c:v>
                </c:pt>
                <c:pt idx="782">
                  <c:v>25</c:v>
                </c:pt>
                <c:pt idx="783">
                  <c:v>31</c:v>
                </c:pt>
                <c:pt idx="784">
                  <c:v>36</c:v>
                </c:pt>
                <c:pt idx="785">
                  <c:v>31</c:v>
                </c:pt>
                <c:pt idx="786">
                  <c:v>37</c:v>
                </c:pt>
              </c:numCache>
            </c:numRef>
          </c:xVal>
          <c:yVal>
            <c:numRef>
              <c:f>'05 Current Customers'!$G$2:$G$788</c:f>
              <c:numCache>
                <c:formatCode>0</c:formatCode>
                <c:ptCount val="787"/>
                <c:pt idx="0">
                  <c:v>1</c:v>
                </c:pt>
                <c:pt idx="1">
                  <c:v>1</c:v>
                </c:pt>
                <c:pt idx="2">
                  <c:v>2</c:v>
                </c:pt>
                <c:pt idx="3">
                  <c:v>7</c:v>
                </c:pt>
                <c:pt idx="4">
                  <c:v>4</c:v>
                </c:pt>
                <c:pt idx="5">
                  <c:v>2</c:v>
                </c:pt>
                <c:pt idx="6">
                  <c:v>6</c:v>
                </c:pt>
                <c:pt idx="7">
                  <c:v>3</c:v>
                </c:pt>
                <c:pt idx="8">
                  <c:v>10</c:v>
                </c:pt>
                <c:pt idx="9">
                  <c:v>5</c:v>
                </c:pt>
                <c:pt idx="10">
                  <c:v>7</c:v>
                </c:pt>
                <c:pt idx="11">
                  <c:v>3</c:v>
                </c:pt>
                <c:pt idx="12">
                  <c:v>9</c:v>
                </c:pt>
                <c:pt idx="13">
                  <c:v>6</c:v>
                </c:pt>
                <c:pt idx="14">
                  <c:v>6</c:v>
                </c:pt>
                <c:pt idx="15">
                  <c:v>8</c:v>
                </c:pt>
                <c:pt idx="16">
                  <c:v>8</c:v>
                </c:pt>
                <c:pt idx="17">
                  <c:v>3</c:v>
                </c:pt>
                <c:pt idx="18">
                  <c:v>5</c:v>
                </c:pt>
                <c:pt idx="19">
                  <c:v>3</c:v>
                </c:pt>
                <c:pt idx="20">
                  <c:v>2</c:v>
                </c:pt>
                <c:pt idx="21">
                  <c:v>9</c:v>
                </c:pt>
                <c:pt idx="22">
                  <c:v>3</c:v>
                </c:pt>
                <c:pt idx="23">
                  <c:v>0</c:v>
                </c:pt>
                <c:pt idx="24">
                  <c:v>7</c:v>
                </c:pt>
                <c:pt idx="25">
                  <c:v>9</c:v>
                </c:pt>
                <c:pt idx="26">
                  <c:v>6</c:v>
                </c:pt>
                <c:pt idx="27">
                  <c:v>9</c:v>
                </c:pt>
                <c:pt idx="28">
                  <c:v>3</c:v>
                </c:pt>
                <c:pt idx="29">
                  <c:v>7</c:v>
                </c:pt>
                <c:pt idx="30">
                  <c:v>7</c:v>
                </c:pt>
                <c:pt idx="31">
                  <c:v>6</c:v>
                </c:pt>
                <c:pt idx="32">
                  <c:v>4</c:v>
                </c:pt>
                <c:pt idx="33">
                  <c:v>2</c:v>
                </c:pt>
                <c:pt idx="34">
                  <c:v>5</c:v>
                </c:pt>
                <c:pt idx="35">
                  <c:v>4</c:v>
                </c:pt>
                <c:pt idx="36">
                  <c:v>2</c:v>
                </c:pt>
                <c:pt idx="37">
                  <c:v>2</c:v>
                </c:pt>
                <c:pt idx="38">
                  <c:v>10</c:v>
                </c:pt>
                <c:pt idx="39">
                  <c:v>5</c:v>
                </c:pt>
                <c:pt idx="40">
                  <c:v>5</c:v>
                </c:pt>
                <c:pt idx="41">
                  <c:v>1</c:v>
                </c:pt>
                <c:pt idx="42">
                  <c:v>5</c:v>
                </c:pt>
                <c:pt idx="43">
                  <c:v>0</c:v>
                </c:pt>
                <c:pt idx="44">
                  <c:v>4</c:v>
                </c:pt>
                <c:pt idx="45">
                  <c:v>5</c:v>
                </c:pt>
                <c:pt idx="46">
                  <c:v>9</c:v>
                </c:pt>
                <c:pt idx="47">
                  <c:v>1</c:v>
                </c:pt>
                <c:pt idx="48">
                  <c:v>8</c:v>
                </c:pt>
                <c:pt idx="49">
                  <c:v>4</c:v>
                </c:pt>
                <c:pt idx="50">
                  <c:v>6</c:v>
                </c:pt>
                <c:pt idx="51">
                  <c:v>1</c:v>
                </c:pt>
                <c:pt idx="52">
                  <c:v>10</c:v>
                </c:pt>
                <c:pt idx="53">
                  <c:v>5</c:v>
                </c:pt>
                <c:pt idx="54">
                  <c:v>8</c:v>
                </c:pt>
                <c:pt idx="55">
                  <c:v>6</c:v>
                </c:pt>
                <c:pt idx="56">
                  <c:v>0</c:v>
                </c:pt>
                <c:pt idx="57">
                  <c:v>5</c:v>
                </c:pt>
                <c:pt idx="58">
                  <c:v>9</c:v>
                </c:pt>
                <c:pt idx="59">
                  <c:v>1</c:v>
                </c:pt>
                <c:pt idx="60">
                  <c:v>8</c:v>
                </c:pt>
                <c:pt idx="61">
                  <c:v>9</c:v>
                </c:pt>
                <c:pt idx="62">
                  <c:v>5</c:v>
                </c:pt>
                <c:pt idx="63">
                  <c:v>10</c:v>
                </c:pt>
                <c:pt idx="64">
                  <c:v>1</c:v>
                </c:pt>
                <c:pt idx="65">
                  <c:v>3</c:v>
                </c:pt>
                <c:pt idx="66">
                  <c:v>4</c:v>
                </c:pt>
                <c:pt idx="67">
                  <c:v>4</c:v>
                </c:pt>
                <c:pt idx="68">
                  <c:v>10</c:v>
                </c:pt>
                <c:pt idx="69">
                  <c:v>9</c:v>
                </c:pt>
                <c:pt idx="70">
                  <c:v>3</c:v>
                </c:pt>
                <c:pt idx="71">
                  <c:v>7</c:v>
                </c:pt>
                <c:pt idx="72">
                  <c:v>10</c:v>
                </c:pt>
                <c:pt idx="73">
                  <c:v>8</c:v>
                </c:pt>
                <c:pt idx="74">
                  <c:v>4</c:v>
                </c:pt>
                <c:pt idx="75">
                  <c:v>10</c:v>
                </c:pt>
                <c:pt idx="76">
                  <c:v>9</c:v>
                </c:pt>
                <c:pt idx="77">
                  <c:v>8</c:v>
                </c:pt>
                <c:pt idx="78">
                  <c:v>8</c:v>
                </c:pt>
                <c:pt idx="79">
                  <c:v>9</c:v>
                </c:pt>
                <c:pt idx="80">
                  <c:v>6</c:v>
                </c:pt>
                <c:pt idx="81">
                  <c:v>6</c:v>
                </c:pt>
                <c:pt idx="82">
                  <c:v>9</c:v>
                </c:pt>
                <c:pt idx="83">
                  <c:v>7</c:v>
                </c:pt>
                <c:pt idx="84">
                  <c:v>1</c:v>
                </c:pt>
                <c:pt idx="85">
                  <c:v>2</c:v>
                </c:pt>
                <c:pt idx="86">
                  <c:v>5</c:v>
                </c:pt>
                <c:pt idx="87">
                  <c:v>3</c:v>
                </c:pt>
                <c:pt idx="88">
                  <c:v>7</c:v>
                </c:pt>
                <c:pt idx="89">
                  <c:v>2</c:v>
                </c:pt>
                <c:pt idx="90">
                  <c:v>9</c:v>
                </c:pt>
                <c:pt idx="91">
                  <c:v>9</c:v>
                </c:pt>
                <c:pt idx="92">
                  <c:v>6</c:v>
                </c:pt>
                <c:pt idx="93">
                  <c:v>1</c:v>
                </c:pt>
                <c:pt idx="94">
                  <c:v>4</c:v>
                </c:pt>
                <c:pt idx="95">
                  <c:v>8</c:v>
                </c:pt>
                <c:pt idx="96">
                  <c:v>6</c:v>
                </c:pt>
                <c:pt idx="97">
                  <c:v>6</c:v>
                </c:pt>
                <c:pt idx="98">
                  <c:v>10</c:v>
                </c:pt>
                <c:pt idx="99">
                  <c:v>3</c:v>
                </c:pt>
                <c:pt idx="100">
                  <c:v>7</c:v>
                </c:pt>
                <c:pt idx="101">
                  <c:v>9</c:v>
                </c:pt>
                <c:pt idx="102">
                  <c:v>3</c:v>
                </c:pt>
                <c:pt idx="103">
                  <c:v>9</c:v>
                </c:pt>
                <c:pt idx="104">
                  <c:v>9</c:v>
                </c:pt>
                <c:pt idx="105">
                  <c:v>1</c:v>
                </c:pt>
                <c:pt idx="106">
                  <c:v>7</c:v>
                </c:pt>
                <c:pt idx="107">
                  <c:v>5</c:v>
                </c:pt>
                <c:pt idx="108">
                  <c:v>5</c:v>
                </c:pt>
                <c:pt idx="109">
                  <c:v>2</c:v>
                </c:pt>
                <c:pt idx="110">
                  <c:v>10</c:v>
                </c:pt>
                <c:pt idx="111">
                  <c:v>7</c:v>
                </c:pt>
                <c:pt idx="112">
                  <c:v>5</c:v>
                </c:pt>
                <c:pt idx="113">
                  <c:v>5</c:v>
                </c:pt>
                <c:pt idx="114">
                  <c:v>8</c:v>
                </c:pt>
                <c:pt idx="115">
                  <c:v>5</c:v>
                </c:pt>
                <c:pt idx="116">
                  <c:v>9</c:v>
                </c:pt>
                <c:pt idx="117">
                  <c:v>0</c:v>
                </c:pt>
                <c:pt idx="118">
                  <c:v>7</c:v>
                </c:pt>
                <c:pt idx="119">
                  <c:v>8</c:v>
                </c:pt>
                <c:pt idx="120">
                  <c:v>2</c:v>
                </c:pt>
                <c:pt idx="121">
                  <c:v>6</c:v>
                </c:pt>
                <c:pt idx="122">
                  <c:v>7</c:v>
                </c:pt>
                <c:pt idx="123">
                  <c:v>2</c:v>
                </c:pt>
                <c:pt idx="124">
                  <c:v>6</c:v>
                </c:pt>
                <c:pt idx="125">
                  <c:v>4</c:v>
                </c:pt>
                <c:pt idx="126">
                  <c:v>6</c:v>
                </c:pt>
                <c:pt idx="127">
                  <c:v>2</c:v>
                </c:pt>
                <c:pt idx="128">
                  <c:v>7</c:v>
                </c:pt>
                <c:pt idx="129">
                  <c:v>2</c:v>
                </c:pt>
                <c:pt idx="130">
                  <c:v>9</c:v>
                </c:pt>
                <c:pt idx="131">
                  <c:v>9</c:v>
                </c:pt>
                <c:pt idx="132">
                  <c:v>9</c:v>
                </c:pt>
                <c:pt idx="133">
                  <c:v>4</c:v>
                </c:pt>
                <c:pt idx="134">
                  <c:v>5</c:v>
                </c:pt>
                <c:pt idx="135">
                  <c:v>4</c:v>
                </c:pt>
                <c:pt idx="136">
                  <c:v>5</c:v>
                </c:pt>
                <c:pt idx="137">
                  <c:v>7</c:v>
                </c:pt>
                <c:pt idx="138">
                  <c:v>0</c:v>
                </c:pt>
                <c:pt idx="139">
                  <c:v>5</c:v>
                </c:pt>
                <c:pt idx="140">
                  <c:v>8</c:v>
                </c:pt>
                <c:pt idx="141">
                  <c:v>2</c:v>
                </c:pt>
                <c:pt idx="142">
                  <c:v>2</c:v>
                </c:pt>
                <c:pt idx="143">
                  <c:v>1</c:v>
                </c:pt>
                <c:pt idx="144">
                  <c:v>2</c:v>
                </c:pt>
                <c:pt idx="145">
                  <c:v>8</c:v>
                </c:pt>
                <c:pt idx="146">
                  <c:v>1</c:v>
                </c:pt>
                <c:pt idx="147">
                  <c:v>0</c:v>
                </c:pt>
                <c:pt idx="148">
                  <c:v>5</c:v>
                </c:pt>
                <c:pt idx="149">
                  <c:v>7</c:v>
                </c:pt>
                <c:pt idx="150">
                  <c:v>3</c:v>
                </c:pt>
                <c:pt idx="151">
                  <c:v>1</c:v>
                </c:pt>
                <c:pt idx="152">
                  <c:v>8</c:v>
                </c:pt>
                <c:pt idx="153">
                  <c:v>9</c:v>
                </c:pt>
                <c:pt idx="154">
                  <c:v>3</c:v>
                </c:pt>
                <c:pt idx="155">
                  <c:v>6</c:v>
                </c:pt>
                <c:pt idx="156">
                  <c:v>3</c:v>
                </c:pt>
                <c:pt idx="157">
                  <c:v>10</c:v>
                </c:pt>
                <c:pt idx="158">
                  <c:v>6</c:v>
                </c:pt>
                <c:pt idx="159">
                  <c:v>2</c:v>
                </c:pt>
                <c:pt idx="160">
                  <c:v>4</c:v>
                </c:pt>
                <c:pt idx="161">
                  <c:v>3</c:v>
                </c:pt>
                <c:pt idx="162">
                  <c:v>3</c:v>
                </c:pt>
                <c:pt idx="163">
                  <c:v>5</c:v>
                </c:pt>
                <c:pt idx="164">
                  <c:v>2</c:v>
                </c:pt>
                <c:pt idx="165">
                  <c:v>2</c:v>
                </c:pt>
                <c:pt idx="166">
                  <c:v>8</c:v>
                </c:pt>
                <c:pt idx="167">
                  <c:v>9</c:v>
                </c:pt>
                <c:pt idx="168">
                  <c:v>1</c:v>
                </c:pt>
                <c:pt idx="169">
                  <c:v>4</c:v>
                </c:pt>
                <c:pt idx="170">
                  <c:v>7</c:v>
                </c:pt>
                <c:pt idx="171">
                  <c:v>9</c:v>
                </c:pt>
                <c:pt idx="172">
                  <c:v>9</c:v>
                </c:pt>
                <c:pt idx="173">
                  <c:v>7</c:v>
                </c:pt>
                <c:pt idx="174">
                  <c:v>2</c:v>
                </c:pt>
                <c:pt idx="175">
                  <c:v>4</c:v>
                </c:pt>
                <c:pt idx="176">
                  <c:v>9</c:v>
                </c:pt>
                <c:pt idx="177">
                  <c:v>3</c:v>
                </c:pt>
                <c:pt idx="178">
                  <c:v>1</c:v>
                </c:pt>
                <c:pt idx="179">
                  <c:v>0</c:v>
                </c:pt>
                <c:pt idx="180">
                  <c:v>1</c:v>
                </c:pt>
                <c:pt idx="181">
                  <c:v>3</c:v>
                </c:pt>
                <c:pt idx="182">
                  <c:v>5</c:v>
                </c:pt>
                <c:pt idx="183">
                  <c:v>2</c:v>
                </c:pt>
                <c:pt idx="184">
                  <c:v>2</c:v>
                </c:pt>
                <c:pt idx="185">
                  <c:v>4</c:v>
                </c:pt>
                <c:pt idx="186">
                  <c:v>5</c:v>
                </c:pt>
                <c:pt idx="187">
                  <c:v>8</c:v>
                </c:pt>
                <c:pt idx="188">
                  <c:v>7</c:v>
                </c:pt>
                <c:pt idx="189">
                  <c:v>7</c:v>
                </c:pt>
                <c:pt idx="190">
                  <c:v>1</c:v>
                </c:pt>
                <c:pt idx="191">
                  <c:v>8</c:v>
                </c:pt>
                <c:pt idx="192">
                  <c:v>5</c:v>
                </c:pt>
                <c:pt idx="193">
                  <c:v>1</c:v>
                </c:pt>
                <c:pt idx="194">
                  <c:v>0</c:v>
                </c:pt>
                <c:pt idx="195">
                  <c:v>2</c:v>
                </c:pt>
                <c:pt idx="196">
                  <c:v>8</c:v>
                </c:pt>
                <c:pt idx="197">
                  <c:v>0</c:v>
                </c:pt>
                <c:pt idx="198">
                  <c:v>10</c:v>
                </c:pt>
                <c:pt idx="199">
                  <c:v>6</c:v>
                </c:pt>
                <c:pt idx="200">
                  <c:v>6</c:v>
                </c:pt>
                <c:pt idx="201">
                  <c:v>3</c:v>
                </c:pt>
                <c:pt idx="202">
                  <c:v>9</c:v>
                </c:pt>
                <c:pt idx="203">
                  <c:v>6</c:v>
                </c:pt>
                <c:pt idx="204">
                  <c:v>6</c:v>
                </c:pt>
                <c:pt idx="205">
                  <c:v>0</c:v>
                </c:pt>
                <c:pt idx="206">
                  <c:v>9</c:v>
                </c:pt>
                <c:pt idx="207">
                  <c:v>9</c:v>
                </c:pt>
                <c:pt idx="208">
                  <c:v>2</c:v>
                </c:pt>
                <c:pt idx="209">
                  <c:v>7</c:v>
                </c:pt>
                <c:pt idx="210">
                  <c:v>7</c:v>
                </c:pt>
                <c:pt idx="211">
                  <c:v>9</c:v>
                </c:pt>
                <c:pt idx="212">
                  <c:v>1</c:v>
                </c:pt>
                <c:pt idx="213">
                  <c:v>8</c:v>
                </c:pt>
                <c:pt idx="214">
                  <c:v>4</c:v>
                </c:pt>
                <c:pt idx="215">
                  <c:v>7</c:v>
                </c:pt>
                <c:pt idx="216">
                  <c:v>10</c:v>
                </c:pt>
                <c:pt idx="217">
                  <c:v>6</c:v>
                </c:pt>
                <c:pt idx="218">
                  <c:v>8</c:v>
                </c:pt>
                <c:pt idx="219">
                  <c:v>10</c:v>
                </c:pt>
                <c:pt idx="220">
                  <c:v>7</c:v>
                </c:pt>
                <c:pt idx="221">
                  <c:v>8</c:v>
                </c:pt>
                <c:pt idx="222">
                  <c:v>7</c:v>
                </c:pt>
                <c:pt idx="223">
                  <c:v>5</c:v>
                </c:pt>
                <c:pt idx="224">
                  <c:v>8</c:v>
                </c:pt>
                <c:pt idx="225">
                  <c:v>5</c:v>
                </c:pt>
                <c:pt idx="226">
                  <c:v>10</c:v>
                </c:pt>
                <c:pt idx="227">
                  <c:v>9</c:v>
                </c:pt>
                <c:pt idx="228">
                  <c:v>5</c:v>
                </c:pt>
                <c:pt idx="229">
                  <c:v>7</c:v>
                </c:pt>
                <c:pt idx="230">
                  <c:v>3</c:v>
                </c:pt>
                <c:pt idx="231">
                  <c:v>2</c:v>
                </c:pt>
                <c:pt idx="232">
                  <c:v>4</c:v>
                </c:pt>
                <c:pt idx="233">
                  <c:v>0</c:v>
                </c:pt>
                <c:pt idx="234">
                  <c:v>5</c:v>
                </c:pt>
                <c:pt idx="235">
                  <c:v>10</c:v>
                </c:pt>
                <c:pt idx="236">
                  <c:v>6</c:v>
                </c:pt>
                <c:pt idx="237">
                  <c:v>8</c:v>
                </c:pt>
                <c:pt idx="238">
                  <c:v>6</c:v>
                </c:pt>
                <c:pt idx="239">
                  <c:v>4</c:v>
                </c:pt>
                <c:pt idx="240">
                  <c:v>1</c:v>
                </c:pt>
                <c:pt idx="241">
                  <c:v>7</c:v>
                </c:pt>
                <c:pt idx="242">
                  <c:v>8</c:v>
                </c:pt>
                <c:pt idx="243">
                  <c:v>4</c:v>
                </c:pt>
                <c:pt idx="244">
                  <c:v>6</c:v>
                </c:pt>
                <c:pt idx="245">
                  <c:v>3</c:v>
                </c:pt>
                <c:pt idx="246">
                  <c:v>0</c:v>
                </c:pt>
                <c:pt idx="247">
                  <c:v>2</c:v>
                </c:pt>
                <c:pt idx="248">
                  <c:v>3</c:v>
                </c:pt>
                <c:pt idx="249">
                  <c:v>9</c:v>
                </c:pt>
                <c:pt idx="250">
                  <c:v>3</c:v>
                </c:pt>
                <c:pt idx="251">
                  <c:v>4</c:v>
                </c:pt>
                <c:pt idx="252">
                  <c:v>2</c:v>
                </c:pt>
                <c:pt idx="253">
                  <c:v>8</c:v>
                </c:pt>
                <c:pt idx="254">
                  <c:v>4</c:v>
                </c:pt>
                <c:pt idx="255">
                  <c:v>3</c:v>
                </c:pt>
                <c:pt idx="256">
                  <c:v>4</c:v>
                </c:pt>
                <c:pt idx="257">
                  <c:v>2</c:v>
                </c:pt>
                <c:pt idx="258">
                  <c:v>1</c:v>
                </c:pt>
                <c:pt idx="259">
                  <c:v>7</c:v>
                </c:pt>
                <c:pt idx="260">
                  <c:v>7</c:v>
                </c:pt>
                <c:pt idx="261">
                  <c:v>1</c:v>
                </c:pt>
                <c:pt idx="262">
                  <c:v>2</c:v>
                </c:pt>
                <c:pt idx="263">
                  <c:v>6</c:v>
                </c:pt>
                <c:pt idx="264">
                  <c:v>3</c:v>
                </c:pt>
                <c:pt idx="265">
                  <c:v>2</c:v>
                </c:pt>
                <c:pt idx="266">
                  <c:v>4</c:v>
                </c:pt>
                <c:pt idx="267">
                  <c:v>5</c:v>
                </c:pt>
                <c:pt idx="268">
                  <c:v>8</c:v>
                </c:pt>
                <c:pt idx="269">
                  <c:v>7</c:v>
                </c:pt>
                <c:pt idx="270">
                  <c:v>7</c:v>
                </c:pt>
                <c:pt idx="271">
                  <c:v>9</c:v>
                </c:pt>
                <c:pt idx="272">
                  <c:v>3</c:v>
                </c:pt>
                <c:pt idx="273">
                  <c:v>1</c:v>
                </c:pt>
                <c:pt idx="274">
                  <c:v>5</c:v>
                </c:pt>
                <c:pt idx="275">
                  <c:v>3</c:v>
                </c:pt>
                <c:pt idx="276">
                  <c:v>2</c:v>
                </c:pt>
                <c:pt idx="277">
                  <c:v>7</c:v>
                </c:pt>
                <c:pt idx="278">
                  <c:v>6</c:v>
                </c:pt>
                <c:pt idx="279">
                  <c:v>1</c:v>
                </c:pt>
                <c:pt idx="280">
                  <c:v>0</c:v>
                </c:pt>
                <c:pt idx="281">
                  <c:v>8</c:v>
                </c:pt>
                <c:pt idx="282">
                  <c:v>1</c:v>
                </c:pt>
                <c:pt idx="283">
                  <c:v>3</c:v>
                </c:pt>
                <c:pt idx="284">
                  <c:v>3</c:v>
                </c:pt>
                <c:pt idx="285">
                  <c:v>9</c:v>
                </c:pt>
                <c:pt idx="286">
                  <c:v>9</c:v>
                </c:pt>
                <c:pt idx="287">
                  <c:v>9</c:v>
                </c:pt>
                <c:pt idx="288">
                  <c:v>3</c:v>
                </c:pt>
                <c:pt idx="289">
                  <c:v>9</c:v>
                </c:pt>
                <c:pt idx="290">
                  <c:v>8</c:v>
                </c:pt>
                <c:pt idx="291">
                  <c:v>2</c:v>
                </c:pt>
                <c:pt idx="292">
                  <c:v>2</c:v>
                </c:pt>
                <c:pt idx="293">
                  <c:v>4</c:v>
                </c:pt>
                <c:pt idx="294">
                  <c:v>1</c:v>
                </c:pt>
                <c:pt idx="295">
                  <c:v>0</c:v>
                </c:pt>
                <c:pt idx="296">
                  <c:v>1</c:v>
                </c:pt>
                <c:pt idx="297">
                  <c:v>7</c:v>
                </c:pt>
                <c:pt idx="298">
                  <c:v>8</c:v>
                </c:pt>
                <c:pt idx="299">
                  <c:v>4</c:v>
                </c:pt>
                <c:pt idx="300">
                  <c:v>2</c:v>
                </c:pt>
                <c:pt idx="301">
                  <c:v>9</c:v>
                </c:pt>
                <c:pt idx="302">
                  <c:v>7</c:v>
                </c:pt>
                <c:pt idx="303">
                  <c:v>10</c:v>
                </c:pt>
                <c:pt idx="304">
                  <c:v>8</c:v>
                </c:pt>
                <c:pt idx="305">
                  <c:v>3</c:v>
                </c:pt>
                <c:pt idx="306">
                  <c:v>9</c:v>
                </c:pt>
                <c:pt idx="307">
                  <c:v>6</c:v>
                </c:pt>
                <c:pt idx="308">
                  <c:v>2</c:v>
                </c:pt>
                <c:pt idx="309">
                  <c:v>2</c:v>
                </c:pt>
                <c:pt idx="310">
                  <c:v>10</c:v>
                </c:pt>
                <c:pt idx="311">
                  <c:v>7</c:v>
                </c:pt>
                <c:pt idx="312">
                  <c:v>3</c:v>
                </c:pt>
                <c:pt idx="313">
                  <c:v>0</c:v>
                </c:pt>
                <c:pt idx="314">
                  <c:v>2</c:v>
                </c:pt>
                <c:pt idx="315">
                  <c:v>3</c:v>
                </c:pt>
                <c:pt idx="316">
                  <c:v>8</c:v>
                </c:pt>
                <c:pt idx="317">
                  <c:v>9</c:v>
                </c:pt>
                <c:pt idx="318">
                  <c:v>1</c:v>
                </c:pt>
                <c:pt idx="319">
                  <c:v>4</c:v>
                </c:pt>
                <c:pt idx="320">
                  <c:v>8</c:v>
                </c:pt>
                <c:pt idx="321">
                  <c:v>6</c:v>
                </c:pt>
                <c:pt idx="322">
                  <c:v>8</c:v>
                </c:pt>
                <c:pt idx="323">
                  <c:v>9</c:v>
                </c:pt>
                <c:pt idx="324">
                  <c:v>4</c:v>
                </c:pt>
                <c:pt idx="325">
                  <c:v>10</c:v>
                </c:pt>
                <c:pt idx="326">
                  <c:v>3</c:v>
                </c:pt>
                <c:pt idx="327">
                  <c:v>10</c:v>
                </c:pt>
                <c:pt idx="328">
                  <c:v>1</c:v>
                </c:pt>
                <c:pt idx="329">
                  <c:v>3</c:v>
                </c:pt>
                <c:pt idx="330">
                  <c:v>8</c:v>
                </c:pt>
                <c:pt idx="331">
                  <c:v>8</c:v>
                </c:pt>
                <c:pt idx="332">
                  <c:v>9</c:v>
                </c:pt>
                <c:pt idx="333">
                  <c:v>6</c:v>
                </c:pt>
                <c:pt idx="334">
                  <c:v>6</c:v>
                </c:pt>
                <c:pt idx="335">
                  <c:v>2</c:v>
                </c:pt>
                <c:pt idx="336">
                  <c:v>4</c:v>
                </c:pt>
                <c:pt idx="337">
                  <c:v>9</c:v>
                </c:pt>
                <c:pt idx="338">
                  <c:v>9</c:v>
                </c:pt>
                <c:pt idx="339">
                  <c:v>10</c:v>
                </c:pt>
                <c:pt idx="340">
                  <c:v>0</c:v>
                </c:pt>
                <c:pt idx="341">
                  <c:v>9</c:v>
                </c:pt>
                <c:pt idx="342">
                  <c:v>2</c:v>
                </c:pt>
                <c:pt idx="343">
                  <c:v>0</c:v>
                </c:pt>
                <c:pt idx="344">
                  <c:v>8</c:v>
                </c:pt>
                <c:pt idx="345">
                  <c:v>3</c:v>
                </c:pt>
                <c:pt idx="346">
                  <c:v>4</c:v>
                </c:pt>
                <c:pt idx="347">
                  <c:v>10</c:v>
                </c:pt>
                <c:pt idx="348">
                  <c:v>2</c:v>
                </c:pt>
                <c:pt idx="349">
                  <c:v>3</c:v>
                </c:pt>
                <c:pt idx="350">
                  <c:v>3</c:v>
                </c:pt>
                <c:pt idx="351">
                  <c:v>9</c:v>
                </c:pt>
                <c:pt idx="352">
                  <c:v>7</c:v>
                </c:pt>
                <c:pt idx="353">
                  <c:v>2</c:v>
                </c:pt>
                <c:pt idx="354">
                  <c:v>1</c:v>
                </c:pt>
                <c:pt idx="355">
                  <c:v>2</c:v>
                </c:pt>
                <c:pt idx="356">
                  <c:v>4</c:v>
                </c:pt>
                <c:pt idx="357">
                  <c:v>6</c:v>
                </c:pt>
                <c:pt idx="358">
                  <c:v>7</c:v>
                </c:pt>
                <c:pt idx="359">
                  <c:v>9</c:v>
                </c:pt>
                <c:pt idx="360">
                  <c:v>7</c:v>
                </c:pt>
                <c:pt idx="361">
                  <c:v>3</c:v>
                </c:pt>
                <c:pt idx="362">
                  <c:v>6</c:v>
                </c:pt>
                <c:pt idx="363">
                  <c:v>5</c:v>
                </c:pt>
                <c:pt idx="364">
                  <c:v>3</c:v>
                </c:pt>
                <c:pt idx="365">
                  <c:v>3</c:v>
                </c:pt>
                <c:pt idx="366">
                  <c:v>8</c:v>
                </c:pt>
                <c:pt idx="367">
                  <c:v>1</c:v>
                </c:pt>
                <c:pt idx="368">
                  <c:v>3</c:v>
                </c:pt>
                <c:pt idx="369">
                  <c:v>3</c:v>
                </c:pt>
                <c:pt idx="370">
                  <c:v>4</c:v>
                </c:pt>
                <c:pt idx="371">
                  <c:v>9</c:v>
                </c:pt>
                <c:pt idx="372">
                  <c:v>9</c:v>
                </c:pt>
                <c:pt idx="373">
                  <c:v>8</c:v>
                </c:pt>
                <c:pt idx="374">
                  <c:v>3</c:v>
                </c:pt>
                <c:pt idx="375">
                  <c:v>10</c:v>
                </c:pt>
                <c:pt idx="376">
                  <c:v>2</c:v>
                </c:pt>
                <c:pt idx="377">
                  <c:v>8</c:v>
                </c:pt>
                <c:pt idx="378">
                  <c:v>1</c:v>
                </c:pt>
                <c:pt idx="379">
                  <c:v>1</c:v>
                </c:pt>
                <c:pt idx="380">
                  <c:v>8</c:v>
                </c:pt>
                <c:pt idx="381">
                  <c:v>7</c:v>
                </c:pt>
                <c:pt idx="382">
                  <c:v>4</c:v>
                </c:pt>
                <c:pt idx="383">
                  <c:v>6</c:v>
                </c:pt>
                <c:pt idx="384">
                  <c:v>5</c:v>
                </c:pt>
                <c:pt idx="385">
                  <c:v>8</c:v>
                </c:pt>
                <c:pt idx="386">
                  <c:v>9</c:v>
                </c:pt>
                <c:pt idx="387">
                  <c:v>0</c:v>
                </c:pt>
                <c:pt idx="388">
                  <c:v>7</c:v>
                </c:pt>
                <c:pt idx="389">
                  <c:v>2</c:v>
                </c:pt>
                <c:pt idx="390">
                  <c:v>9</c:v>
                </c:pt>
                <c:pt idx="391">
                  <c:v>1</c:v>
                </c:pt>
                <c:pt idx="392">
                  <c:v>2</c:v>
                </c:pt>
                <c:pt idx="393">
                  <c:v>4</c:v>
                </c:pt>
                <c:pt idx="394">
                  <c:v>8</c:v>
                </c:pt>
                <c:pt idx="395">
                  <c:v>6</c:v>
                </c:pt>
                <c:pt idx="396">
                  <c:v>5</c:v>
                </c:pt>
                <c:pt idx="397">
                  <c:v>8</c:v>
                </c:pt>
                <c:pt idx="398">
                  <c:v>4</c:v>
                </c:pt>
                <c:pt idx="399">
                  <c:v>5</c:v>
                </c:pt>
                <c:pt idx="400">
                  <c:v>9</c:v>
                </c:pt>
                <c:pt idx="401">
                  <c:v>4</c:v>
                </c:pt>
                <c:pt idx="402">
                  <c:v>5</c:v>
                </c:pt>
                <c:pt idx="403">
                  <c:v>7</c:v>
                </c:pt>
                <c:pt idx="404">
                  <c:v>6</c:v>
                </c:pt>
                <c:pt idx="405">
                  <c:v>5</c:v>
                </c:pt>
                <c:pt idx="406">
                  <c:v>2</c:v>
                </c:pt>
                <c:pt idx="407">
                  <c:v>10</c:v>
                </c:pt>
                <c:pt idx="408">
                  <c:v>6</c:v>
                </c:pt>
                <c:pt idx="409">
                  <c:v>5</c:v>
                </c:pt>
                <c:pt idx="410">
                  <c:v>6</c:v>
                </c:pt>
                <c:pt idx="411">
                  <c:v>9</c:v>
                </c:pt>
                <c:pt idx="412">
                  <c:v>7</c:v>
                </c:pt>
                <c:pt idx="413">
                  <c:v>6</c:v>
                </c:pt>
                <c:pt idx="414">
                  <c:v>7</c:v>
                </c:pt>
                <c:pt idx="415">
                  <c:v>5</c:v>
                </c:pt>
                <c:pt idx="416">
                  <c:v>8</c:v>
                </c:pt>
                <c:pt idx="417">
                  <c:v>3</c:v>
                </c:pt>
                <c:pt idx="418">
                  <c:v>2</c:v>
                </c:pt>
                <c:pt idx="419">
                  <c:v>2</c:v>
                </c:pt>
                <c:pt idx="420">
                  <c:v>8</c:v>
                </c:pt>
                <c:pt idx="421">
                  <c:v>1</c:v>
                </c:pt>
                <c:pt idx="422">
                  <c:v>2</c:v>
                </c:pt>
                <c:pt idx="423">
                  <c:v>4</c:v>
                </c:pt>
                <c:pt idx="424">
                  <c:v>6</c:v>
                </c:pt>
                <c:pt idx="425">
                  <c:v>10</c:v>
                </c:pt>
                <c:pt idx="426">
                  <c:v>7</c:v>
                </c:pt>
                <c:pt idx="427">
                  <c:v>10</c:v>
                </c:pt>
                <c:pt idx="428">
                  <c:v>9</c:v>
                </c:pt>
                <c:pt idx="429">
                  <c:v>8</c:v>
                </c:pt>
                <c:pt idx="430">
                  <c:v>9</c:v>
                </c:pt>
                <c:pt idx="431">
                  <c:v>4</c:v>
                </c:pt>
                <c:pt idx="432">
                  <c:v>2</c:v>
                </c:pt>
                <c:pt idx="433">
                  <c:v>0</c:v>
                </c:pt>
                <c:pt idx="434">
                  <c:v>7</c:v>
                </c:pt>
                <c:pt idx="435">
                  <c:v>7</c:v>
                </c:pt>
                <c:pt idx="436">
                  <c:v>1</c:v>
                </c:pt>
                <c:pt idx="437">
                  <c:v>3</c:v>
                </c:pt>
                <c:pt idx="438">
                  <c:v>10</c:v>
                </c:pt>
                <c:pt idx="439">
                  <c:v>7</c:v>
                </c:pt>
                <c:pt idx="440">
                  <c:v>3</c:v>
                </c:pt>
                <c:pt idx="441">
                  <c:v>5</c:v>
                </c:pt>
                <c:pt idx="442">
                  <c:v>3</c:v>
                </c:pt>
                <c:pt idx="443">
                  <c:v>5</c:v>
                </c:pt>
                <c:pt idx="444">
                  <c:v>7</c:v>
                </c:pt>
                <c:pt idx="445">
                  <c:v>1</c:v>
                </c:pt>
                <c:pt idx="446">
                  <c:v>8</c:v>
                </c:pt>
                <c:pt idx="447">
                  <c:v>6</c:v>
                </c:pt>
                <c:pt idx="448">
                  <c:v>4</c:v>
                </c:pt>
                <c:pt idx="449">
                  <c:v>1</c:v>
                </c:pt>
                <c:pt idx="450">
                  <c:v>5</c:v>
                </c:pt>
                <c:pt idx="451">
                  <c:v>7</c:v>
                </c:pt>
                <c:pt idx="452">
                  <c:v>1</c:v>
                </c:pt>
                <c:pt idx="453">
                  <c:v>9</c:v>
                </c:pt>
                <c:pt idx="454">
                  <c:v>3</c:v>
                </c:pt>
                <c:pt idx="455">
                  <c:v>8</c:v>
                </c:pt>
                <c:pt idx="456">
                  <c:v>3</c:v>
                </c:pt>
                <c:pt idx="457">
                  <c:v>4</c:v>
                </c:pt>
                <c:pt idx="458">
                  <c:v>6</c:v>
                </c:pt>
                <c:pt idx="459">
                  <c:v>2</c:v>
                </c:pt>
                <c:pt idx="460">
                  <c:v>8</c:v>
                </c:pt>
                <c:pt idx="461">
                  <c:v>3</c:v>
                </c:pt>
                <c:pt idx="462">
                  <c:v>9</c:v>
                </c:pt>
                <c:pt idx="463">
                  <c:v>5</c:v>
                </c:pt>
                <c:pt idx="464">
                  <c:v>1</c:v>
                </c:pt>
                <c:pt idx="465">
                  <c:v>8</c:v>
                </c:pt>
                <c:pt idx="466">
                  <c:v>9</c:v>
                </c:pt>
                <c:pt idx="467">
                  <c:v>4</c:v>
                </c:pt>
                <c:pt idx="468">
                  <c:v>4</c:v>
                </c:pt>
                <c:pt idx="469">
                  <c:v>2</c:v>
                </c:pt>
                <c:pt idx="470">
                  <c:v>9</c:v>
                </c:pt>
                <c:pt idx="471">
                  <c:v>9</c:v>
                </c:pt>
                <c:pt idx="472">
                  <c:v>4</c:v>
                </c:pt>
                <c:pt idx="473">
                  <c:v>7</c:v>
                </c:pt>
                <c:pt idx="474">
                  <c:v>9</c:v>
                </c:pt>
                <c:pt idx="475">
                  <c:v>10</c:v>
                </c:pt>
                <c:pt idx="476">
                  <c:v>9</c:v>
                </c:pt>
                <c:pt idx="477">
                  <c:v>4</c:v>
                </c:pt>
                <c:pt idx="478">
                  <c:v>10</c:v>
                </c:pt>
                <c:pt idx="479">
                  <c:v>5</c:v>
                </c:pt>
                <c:pt idx="480">
                  <c:v>2</c:v>
                </c:pt>
                <c:pt idx="481">
                  <c:v>10</c:v>
                </c:pt>
                <c:pt idx="482">
                  <c:v>6</c:v>
                </c:pt>
                <c:pt idx="483">
                  <c:v>2</c:v>
                </c:pt>
                <c:pt idx="484">
                  <c:v>1</c:v>
                </c:pt>
                <c:pt idx="485">
                  <c:v>8</c:v>
                </c:pt>
                <c:pt idx="486">
                  <c:v>6</c:v>
                </c:pt>
                <c:pt idx="487">
                  <c:v>7</c:v>
                </c:pt>
                <c:pt idx="488">
                  <c:v>8</c:v>
                </c:pt>
                <c:pt idx="489">
                  <c:v>9</c:v>
                </c:pt>
                <c:pt idx="490">
                  <c:v>10</c:v>
                </c:pt>
                <c:pt idx="491">
                  <c:v>5</c:v>
                </c:pt>
                <c:pt idx="492">
                  <c:v>3</c:v>
                </c:pt>
                <c:pt idx="493">
                  <c:v>2</c:v>
                </c:pt>
                <c:pt idx="494">
                  <c:v>7</c:v>
                </c:pt>
                <c:pt idx="495">
                  <c:v>1</c:v>
                </c:pt>
                <c:pt idx="496">
                  <c:v>2</c:v>
                </c:pt>
                <c:pt idx="497">
                  <c:v>1</c:v>
                </c:pt>
                <c:pt idx="498">
                  <c:v>3</c:v>
                </c:pt>
                <c:pt idx="499">
                  <c:v>10</c:v>
                </c:pt>
                <c:pt idx="500">
                  <c:v>3</c:v>
                </c:pt>
                <c:pt idx="501">
                  <c:v>5</c:v>
                </c:pt>
                <c:pt idx="502">
                  <c:v>1</c:v>
                </c:pt>
                <c:pt idx="503">
                  <c:v>1</c:v>
                </c:pt>
                <c:pt idx="504">
                  <c:v>10</c:v>
                </c:pt>
                <c:pt idx="505">
                  <c:v>4</c:v>
                </c:pt>
                <c:pt idx="506">
                  <c:v>5</c:v>
                </c:pt>
                <c:pt idx="507">
                  <c:v>1</c:v>
                </c:pt>
                <c:pt idx="508">
                  <c:v>3</c:v>
                </c:pt>
                <c:pt idx="509">
                  <c:v>7</c:v>
                </c:pt>
                <c:pt idx="510">
                  <c:v>4</c:v>
                </c:pt>
                <c:pt idx="511">
                  <c:v>6</c:v>
                </c:pt>
                <c:pt idx="512">
                  <c:v>4</c:v>
                </c:pt>
                <c:pt idx="513">
                  <c:v>7</c:v>
                </c:pt>
                <c:pt idx="514">
                  <c:v>3</c:v>
                </c:pt>
                <c:pt idx="515">
                  <c:v>8</c:v>
                </c:pt>
                <c:pt idx="516">
                  <c:v>8</c:v>
                </c:pt>
                <c:pt idx="517">
                  <c:v>6</c:v>
                </c:pt>
                <c:pt idx="518">
                  <c:v>1</c:v>
                </c:pt>
                <c:pt idx="519">
                  <c:v>9</c:v>
                </c:pt>
                <c:pt idx="520">
                  <c:v>6</c:v>
                </c:pt>
                <c:pt idx="521">
                  <c:v>3</c:v>
                </c:pt>
                <c:pt idx="522">
                  <c:v>8</c:v>
                </c:pt>
                <c:pt idx="523">
                  <c:v>2</c:v>
                </c:pt>
                <c:pt idx="524">
                  <c:v>4</c:v>
                </c:pt>
                <c:pt idx="525">
                  <c:v>1</c:v>
                </c:pt>
                <c:pt idx="526">
                  <c:v>9</c:v>
                </c:pt>
                <c:pt idx="527">
                  <c:v>3</c:v>
                </c:pt>
                <c:pt idx="528">
                  <c:v>3</c:v>
                </c:pt>
                <c:pt idx="529">
                  <c:v>3</c:v>
                </c:pt>
                <c:pt idx="530">
                  <c:v>5</c:v>
                </c:pt>
                <c:pt idx="531">
                  <c:v>3</c:v>
                </c:pt>
                <c:pt idx="532">
                  <c:v>9</c:v>
                </c:pt>
                <c:pt idx="533">
                  <c:v>0</c:v>
                </c:pt>
                <c:pt idx="534">
                  <c:v>6</c:v>
                </c:pt>
                <c:pt idx="535">
                  <c:v>5</c:v>
                </c:pt>
                <c:pt idx="536">
                  <c:v>5</c:v>
                </c:pt>
                <c:pt idx="537">
                  <c:v>4</c:v>
                </c:pt>
                <c:pt idx="538">
                  <c:v>1</c:v>
                </c:pt>
                <c:pt idx="539">
                  <c:v>3</c:v>
                </c:pt>
                <c:pt idx="540">
                  <c:v>5</c:v>
                </c:pt>
                <c:pt idx="541">
                  <c:v>5</c:v>
                </c:pt>
                <c:pt idx="542">
                  <c:v>4</c:v>
                </c:pt>
                <c:pt idx="543">
                  <c:v>8</c:v>
                </c:pt>
                <c:pt idx="544">
                  <c:v>9</c:v>
                </c:pt>
                <c:pt idx="545">
                  <c:v>2</c:v>
                </c:pt>
                <c:pt idx="546">
                  <c:v>5</c:v>
                </c:pt>
                <c:pt idx="547">
                  <c:v>1</c:v>
                </c:pt>
                <c:pt idx="548">
                  <c:v>1</c:v>
                </c:pt>
                <c:pt idx="549">
                  <c:v>8</c:v>
                </c:pt>
                <c:pt idx="550">
                  <c:v>6</c:v>
                </c:pt>
                <c:pt idx="551">
                  <c:v>2</c:v>
                </c:pt>
                <c:pt idx="552">
                  <c:v>6</c:v>
                </c:pt>
                <c:pt idx="553">
                  <c:v>2</c:v>
                </c:pt>
                <c:pt idx="554">
                  <c:v>0</c:v>
                </c:pt>
                <c:pt idx="555">
                  <c:v>5</c:v>
                </c:pt>
                <c:pt idx="556">
                  <c:v>7</c:v>
                </c:pt>
                <c:pt idx="557">
                  <c:v>2</c:v>
                </c:pt>
                <c:pt idx="558">
                  <c:v>1</c:v>
                </c:pt>
                <c:pt idx="559">
                  <c:v>2</c:v>
                </c:pt>
                <c:pt idx="560">
                  <c:v>4</c:v>
                </c:pt>
                <c:pt idx="561">
                  <c:v>4</c:v>
                </c:pt>
                <c:pt idx="562">
                  <c:v>8</c:v>
                </c:pt>
                <c:pt idx="563">
                  <c:v>3</c:v>
                </c:pt>
                <c:pt idx="564">
                  <c:v>0</c:v>
                </c:pt>
                <c:pt idx="565">
                  <c:v>6</c:v>
                </c:pt>
                <c:pt idx="566">
                  <c:v>1</c:v>
                </c:pt>
                <c:pt idx="567">
                  <c:v>3</c:v>
                </c:pt>
                <c:pt idx="568">
                  <c:v>9</c:v>
                </c:pt>
                <c:pt idx="569">
                  <c:v>4</c:v>
                </c:pt>
                <c:pt idx="570">
                  <c:v>5</c:v>
                </c:pt>
                <c:pt idx="571">
                  <c:v>10</c:v>
                </c:pt>
                <c:pt idx="572">
                  <c:v>5</c:v>
                </c:pt>
                <c:pt idx="573">
                  <c:v>1</c:v>
                </c:pt>
                <c:pt idx="574">
                  <c:v>2</c:v>
                </c:pt>
                <c:pt idx="575">
                  <c:v>3</c:v>
                </c:pt>
                <c:pt idx="576">
                  <c:v>10</c:v>
                </c:pt>
                <c:pt idx="577">
                  <c:v>9</c:v>
                </c:pt>
                <c:pt idx="578">
                  <c:v>7</c:v>
                </c:pt>
                <c:pt idx="579">
                  <c:v>5</c:v>
                </c:pt>
                <c:pt idx="580">
                  <c:v>6</c:v>
                </c:pt>
                <c:pt idx="581">
                  <c:v>10</c:v>
                </c:pt>
                <c:pt idx="582">
                  <c:v>3</c:v>
                </c:pt>
                <c:pt idx="583">
                  <c:v>6</c:v>
                </c:pt>
                <c:pt idx="584">
                  <c:v>6</c:v>
                </c:pt>
                <c:pt idx="585">
                  <c:v>2</c:v>
                </c:pt>
                <c:pt idx="586">
                  <c:v>6</c:v>
                </c:pt>
                <c:pt idx="587">
                  <c:v>8</c:v>
                </c:pt>
                <c:pt idx="588">
                  <c:v>7</c:v>
                </c:pt>
                <c:pt idx="589">
                  <c:v>8</c:v>
                </c:pt>
                <c:pt idx="590">
                  <c:v>7</c:v>
                </c:pt>
                <c:pt idx="591">
                  <c:v>8</c:v>
                </c:pt>
                <c:pt idx="592">
                  <c:v>5</c:v>
                </c:pt>
                <c:pt idx="593">
                  <c:v>2</c:v>
                </c:pt>
                <c:pt idx="594">
                  <c:v>5</c:v>
                </c:pt>
                <c:pt idx="595">
                  <c:v>2</c:v>
                </c:pt>
                <c:pt idx="596">
                  <c:v>4</c:v>
                </c:pt>
                <c:pt idx="597">
                  <c:v>0</c:v>
                </c:pt>
                <c:pt idx="598">
                  <c:v>9</c:v>
                </c:pt>
                <c:pt idx="599">
                  <c:v>7</c:v>
                </c:pt>
                <c:pt idx="600">
                  <c:v>2</c:v>
                </c:pt>
                <c:pt idx="601">
                  <c:v>5</c:v>
                </c:pt>
                <c:pt idx="602">
                  <c:v>9</c:v>
                </c:pt>
                <c:pt idx="603">
                  <c:v>2</c:v>
                </c:pt>
                <c:pt idx="604">
                  <c:v>2</c:v>
                </c:pt>
                <c:pt idx="605">
                  <c:v>9</c:v>
                </c:pt>
                <c:pt idx="606">
                  <c:v>5</c:v>
                </c:pt>
                <c:pt idx="607">
                  <c:v>5</c:v>
                </c:pt>
                <c:pt idx="608">
                  <c:v>1</c:v>
                </c:pt>
                <c:pt idx="609">
                  <c:v>2</c:v>
                </c:pt>
                <c:pt idx="610">
                  <c:v>2</c:v>
                </c:pt>
                <c:pt idx="611">
                  <c:v>2</c:v>
                </c:pt>
                <c:pt idx="612">
                  <c:v>4</c:v>
                </c:pt>
                <c:pt idx="613">
                  <c:v>2</c:v>
                </c:pt>
                <c:pt idx="614">
                  <c:v>3</c:v>
                </c:pt>
                <c:pt idx="615">
                  <c:v>7</c:v>
                </c:pt>
                <c:pt idx="616">
                  <c:v>8</c:v>
                </c:pt>
                <c:pt idx="617">
                  <c:v>8</c:v>
                </c:pt>
                <c:pt idx="618">
                  <c:v>8</c:v>
                </c:pt>
                <c:pt idx="619">
                  <c:v>1</c:v>
                </c:pt>
                <c:pt idx="620">
                  <c:v>2</c:v>
                </c:pt>
                <c:pt idx="621">
                  <c:v>8</c:v>
                </c:pt>
                <c:pt idx="622">
                  <c:v>5</c:v>
                </c:pt>
                <c:pt idx="623">
                  <c:v>1</c:v>
                </c:pt>
                <c:pt idx="624">
                  <c:v>2</c:v>
                </c:pt>
                <c:pt idx="625">
                  <c:v>0</c:v>
                </c:pt>
                <c:pt idx="626">
                  <c:v>8</c:v>
                </c:pt>
                <c:pt idx="627">
                  <c:v>2</c:v>
                </c:pt>
                <c:pt idx="628">
                  <c:v>3</c:v>
                </c:pt>
                <c:pt idx="629">
                  <c:v>6</c:v>
                </c:pt>
                <c:pt idx="630">
                  <c:v>1</c:v>
                </c:pt>
                <c:pt idx="631">
                  <c:v>1</c:v>
                </c:pt>
                <c:pt idx="632">
                  <c:v>8</c:v>
                </c:pt>
                <c:pt idx="633">
                  <c:v>9</c:v>
                </c:pt>
                <c:pt idx="634">
                  <c:v>3</c:v>
                </c:pt>
                <c:pt idx="635">
                  <c:v>6</c:v>
                </c:pt>
                <c:pt idx="636">
                  <c:v>9</c:v>
                </c:pt>
                <c:pt idx="637">
                  <c:v>7</c:v>
                </c:pt>
                <c:pt idx="638">
                  <c:v>0</c:v>
                </c:pt>
                <c:pt idx="639">
                  <c:v>7</c:v>
                </c:pt>
                <c:pt idx="640">
                  <c:v>9</c:v>
                </c:pt>
                <c:pt idx="641">
                  <c:v>4</c:v>
                </c:pt>
                <c:pt idx="642">
                  <c:v>0</c:v>
                </c:pt>
                <c:pt idx="643">
                  <c:v>5</c:v>
                </c:pt>
                <c:pt idx="644">
                  <c:v>10</c:v>
                </c:pt>
                <c:pt idx="645">
                  <c:v>6</c:v>
                </c:pt>
                <c:pt idx="646">
                  <c:v>10</c:v>
                </c:pt>
                <c:pt idx="647">
                  <c:v>7</c:v>
                </c:pt>
                <c:pt idx="648">
                  <c:v>3</c:v>
                </c:pt>
                <c:pt idx="649">
                  <c:v>2</c:v>
                </c:pt>
                <c:pt idx="650">
                  <c:v>5</c:v>
                </c:pt>
                <c:pt idx="651">
                  <c:v>8</c:v>
                </c:pt>
                <c:pt idx="652">
                  <c:v>9</c:v>
                </c:pt>
                <c:pt idx="653">
                  <c:v>6</c:v>
                </c:pt>
                <c:pt idx="654">
                  <c:v>4</c:v>
                </c:pt>
                <c:pt idx="655">
                  <c:v>5</c:v>
                </c:pt>
                <c:pt idx="656">
                  <c:v>8</c:v>
                </c:pt>
                <c:pt idx="657">
                  <c:v>4</c:v>
                </c:pt>
                <c:pt idx="658">
                  <c:v>8</c:v>
                </c:pt>
                <c:pt idx="659">
                  <c:v>5</c:v>
                </c:pt>
                <c:pt idx="660">
                  <c:v>1</c:v>
                </c:pt>
                <c:pt idx="661">
                  <c:v>2</c:v>
                </c:pt>
                <c:pt idx="662">
                  <c:v>10</c:v>
                </c:pt>
                <c:pt idx="663">
                  <c:v>6</c:v>
                </c:pt>
                <c:pt idx="664">
                  <c:v>5</c:v>
                </c:pt>
                <c:pt idx="665">
                  <c:v>1</c:v>
                </c:pt>
                <c:pt idx="666">
                  <c:v>3</c:v>
                </c:pt>
                <c:pt idx="667">
                  <c:v>6</c:v>
                </c:pt>
                <c:pt idx="668">
                  <c:v>2</c:v>
                </c:pt>
                <c:pt idx="669">
                  <c:v>3</c:v>
                </c:pt>
                <c:pt idx="670">
                  <c:v>5</c:v>
                </c:pt>
                <c:pt idx="671">
                  <c:v>4</c:v>
                </c:pt>
                <c:pt idx="672">
                  <c:v>1</c:v>
                </c:pt>
                <c:pt idx="673">
                  <c:v>8</c:v>
                </c:pt>
                <c:pt idx="674">
                  <c:v>3</c:v>
                </c:pt>
                <c:pt idx="675">
                  <c:v>7</c:v>
                </c:pt>
                <c:pt idx="676">
                  <c:v>6</c:v>
                </c:pt>
                <c:pt idx="677">
                  <c:v>5</c:v>
                </c:pt>
                <c:pt idx="678">
                  <c:v>1</c:v>
                </c:pt>
                <c:pt idx="679">
                  <c:v>0</c:v>
                </c:pt>
                <c:pt idx="680">
                  <c:v>1</c:v>
                </c:pt>
                <c:pt idx="681">
                  <c:v>8</c:v>
                </c:pt>
                <c:pt idx="682">
                  <c:v>6</c:v>
                </c:pt>
                <c:pt idx="683">
                  <c:v>8</c:v>
                </c:pt>
                <c:pt idx="684">
                  <c:v>4</c:v>
                </c:pt>
                <c:pt idx="685">
                  <c:v>7</c:v>
                </c:pt>
                <c:pt idx="686">
                  <c:v>9</c:v>
                </c:pt>
                <c:pt idx="687">
                  <c:v>7</c:v>
                </c:pt>
                <c:pt idx="688">
                  <c:v>6</c:v>
                </c:pt>
                <c:pt idx="689">
                  <c:v>4</c:v>
                </c:pt>
                <c:pt idx="690">
                  <c:v>10</c:v>
                </c:pt>
                <c:pt idx="691">
                  <c:v>1</c:v>
                </c:pt>
                <c:pt idx="692">
                  <c:v>4</c:v>
                </c:pt>
                <c:pt idx="693">
                  <c:v>8</c:v>
                </c:pt>
                <c:pt idx="694">
                  <c:v>2</c:v>
                </c:pt>
                <c:pt idx="695">
                  <c:v>7</c:v>
                </c:pt>
                <c:pt idx="696">
                  <c:v>5</c:v>
                </c:pt>
                <c:pt idx="697">
                  <c:v>9</c:v>
                </c:pt>
                <c:pt idx="698">
                  <c:v>1</c:v>
                </c:pt>
                <c:pt idx="699">
                  <c:v>4</c:v>
                </c:pt>
                <c:pt idx="700">
                  <c:v>3</c:v>
                </c:pt>
                <c:pt idx="701">
                  <c:v>9</c:v>
                </c:pt>
                <c:pt idx="702">
                  <c:v>6</c:v>
                </c:pt>
                <c:pt idx="703">
                  <c:v>7</c:v>
                </c:pt>
                <c:pt idx="704">
                  <c:v>7</c:v>
                </c:pt>
                <c:pt idx="705">
                  <c:v>0</c:v>
                </c:pt>
                <c:pt idx="706">
                  <c:v>2</c:v>
                </c:pt>
                <c:pt idx="707">
                  <c:v>3</c:v>
                </c:pt>
                <c:pt idx="708">
                  <c:v>8</c:v>
                </c:pt>
                <c:pt idx="709">
                  <c:v>8</c:v>
                </c:pt>
                <c:pt idx="710">
                  <c:v>2</c:v>
                </c:pt>
                <c:pt idx="711">
                  <c:v>9</c:v>
                </c:pt>
                <c:pt idx="712">
                  <c:v>5</c:v>
                </c:pt>
                <c:pt idx="713">
                  <c:v>8</c:v>
                </c:pt>
                <c:pt idx="714">
                  <c:v>6</c:v>
                </c:pt>
                <c:pt idx="715">
                  <c:v>2</c:v>
                </c:pt>
                <c:pt idx="716">
                  <c:v>7</c:v>
                </c:pt>
                <c:pt idx="717">
                  <c:v>7</c:v>
                </c:pt>
                <c:pt idx="718">
                  <c:v>5</c:v>
                </c:pt>
                <c:pt idx="719">
                  <c:v>6</c:v>
                </c:pt>
                <c:pt idx="720">
                  <c:v>10</c:v>
                </c:pt>
                <c:pt idx="721">
                  <c:v>7</c:v>
                </c:pt>
                <c:pt idx="722">
                  <c:v>6</c:v>
                </c:pt>
                <c:pt idx="723">
                  <c:v>6</c:v>
                </c:pt>
                <c:pt idx="724">
                  <c:v>4</c:v>
                </c:pt>
                <c:pt idx="725">
                  <c:v>1</c:v>
                </c:pt>
                <c:pt idx="726">
                  <c:v>10</c:v>
                </c:pt>
                <c:pt idx="727">
                  <c:v>6</c:v>
                </c:pt>
                <c:pt idx="728">
                  <c:v>3</c:v>
                </c:pt>
                <c:pt idx="729">
                  <c:v>3</c:v>
                </c:pt>
                <c:pt idx="730">
                  <c:v>9</c:v>
                </c:pt>
                <c:pt idx="731">
                  <c:v>5</c:v>
                </c:pt>
                <c:pt idx="732">
                  <c:v>1</c:v>
                </c:pt>
                <c:pt idx="733">
                  <c:v>9</c:v>
                </c:pt>
                <c:pt idx="734">
                  <c:v>1</c:v>
                </c:pt>
                <c:pt idx="735">
                  <c:v>3</c:v>
                </c:pt>
                <c:pt idx="736">
                  <c:v>5</c:v>
                </c:pt>
                <c:pt idx="737">
                  <c:v>8</c:v>
                </c:pt>
                <c:pt idx="738">
                  <c:v>7</c:v>
                </c:pt>
                <c:pt idx="739">
                  <c:v>6</c:v>
                </c:pt>
                <c:pt idx="740">
                  <c:v>9</c:v>
                </c:pt>
                <c:pt idx="741">
                  <c:v>8</c:v>
                </c:pt>
                <c:pt idx="742">
                  <c:v>9</c:v>
                </c:pt>
                <c:pt idx="743">
                  <c:v>3</c:v>
                </c:pt>
                <c:pt idx="744">
                  <c:v>5</c:v>
                </c:pt>
                <c:pt idx="745">
                  <c:v>4</c:v>
                </c:pt>
                <c:pt idx="746">
                  <c:v>10</c:v>
                </c:pt>
                <c:pt idx="747">
                  <c:v>1</c:v>
                </c:pt>
                <c:pt idx="748">
                  <c:v>8</c:v>
                </c:pt>
                <c:pt idx="749">
                  <c:v>8</c:v>
                </c:pt>
                <c:pt idx="750">
                  <c:v>8</c:v>
                </c:pt>
                <c:pt idx="751">
                  <c:v>5</c:v>
                </c:pt>
                <c:pt idx="752">
                  <c:v>4</c:v>
                </c:pt>
                <c:pt idx="753">
                  <c:v>8</c:v>
                </c:pt>
                <c:pt idx="754">
                  <c:v>8</c:v>
                </c:pt>
                <c:pt idx="755">
                  <c:v>9</c:v>
                </c:pt>
                <c:pt idx="756">
                  <c:v>0</c:v>
                </c:pt>
                <c:pt idx="757">
                  <c:v>4</c:v>
                </c:pt>
                <c:pt idx="758">
                  <c:v>0</c:v>
                </c:pt>
                <c:pt idx="759">
                  <c:v>8</c:v>
                </c:pt>
                <c:pt idx="760">
                  <c:v>8</c:v>
                </c:pt>
                <c:pt idx="761">
                  <c:v>6</c:v>
                </c:pt>
                <c:pt idx="762">
                  <c:v>1</c:v>
                </c:pt>
                <c:pt idx="763">
                  <c:v>4</c:v>
                </c:pt>
                <c:pt idx="764">
                  <c:v>7</c:v>
                </c:pt>
                <c:pt idx="765">
                  <c:v>5</c:v>
                </c:pt>
                <c:pt idx="766">
                  <c:v>6</c:v>
                </c:pt>
                <c:pt idx="767">
                  <c:v>9</c:v>
                </c:pt>
                <c:pt idx="768">
                  <c:v>3</c:v>
                </c:pt>
                <c:pt idx="769">
                  <c:v>9</c:v>
                </c:pt>
                <c:pt idx="770">
                  <c:v>10</c:v>
                </c:pt>
                <c:pt idx="771">
                  <c:v>3</c:v>
                </c:pt>
                <c:pt idx="772">
                  <c:v>5</c:v>
                </c:pt>
                <c:pt idx="773">
                  <c:v>7</c:v>
                </c:pt>
                <c:pt idx="774">
                  <c:v>5</c:v>
                </c:pt>
                <c:pt idx="775">
                  <c:v>8</c:v>
                </c:pt>
                <c:pt idx="776">
                  <c:v>4</c:v>
                </c:pt>
                <c:pt idx="777">
                  <c:v>8</c:v>
                </c:pt>
                <c:pt idx="778">
                  <c:v>7</c:v>
                </c:pt>
                <c:pt idx="779">
                  <c:v>0</c:v>
                </c:pt>
                <c:pt idx="780">
                  <c:v>0</c:v>
                </c:pt>
                <c:pt idx="781">
                  <c:v>7</c:v>
                </c:pt>
                <c:pt idx="782">
                  <c:v>1</c:v>
                </c:pt>
                <c:pt idx="783">
                  <c:v>9</c:v>
                </c:pt>
                <c:pt idx="784">
                  <c:v>1</c:v>
                </c:pt>
                <c:pt idx="785">
                  <c:v>7</c:v>
                </c:pt>
                <c:pt idx="786">
                  <c:v>5</c:v>
                </c:pt>
              </c:numCache>
            </c:numRef>
          </c:yVal>
          <c:smooth val="0"/>
          <c:extLst>
            <c:ext xmlns:c16="http://schemas.microsoft.com/office/drawing/2014/chart" uri="{C3380CC4-5D6E-409C-BE32-E72D297353CC}">
              <c16:uniqueId val="{00000000-E5EA-4ED4-9DB3-29478C0280F2}"/>
            </c:ext>
          </c:extLst>
        </c:ser>
        <c:dLbls>
          <c:showLegendKey val="0"/>
          <c:showVal val="0"/>
          <c:showCatName val="0"/>
          <c:showSerName val="0"/>
          <c:showPercent val="0"/>
          <c:showBubbleSize val="0"/>
        </c:dLbls>
        <c:axId val="3418271"/>
        <c:axId val="3423551"/>
      </c:scatterChart>
      <c:valAx>
        <c:axId val="341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3551"/>
        <c:crosses val="autoZero"/>
        <c:crossBetween val="midCat"/>
      </c:valAx>
      <c:valAx>
        <c:axId val="342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(YRS)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27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0">
                <a:latin typeface="Aptos Black" panose="020B0004020202020204" pitchFamily="34" charset="0"/>
              </a:rPr>
              <a:t>FREQUENCY: </a:t>
            </a:r>
            <a:r>
              <a:rPr lang="en-US" sz="1200" b="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Sheet3!$K$36</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Sheet3!$K$37:$K$39</c:f>
              <c:numCache>
                <c:formatCode>General</c:formatCode>
                <c:ptCount val="3"/>
                <c:pt idx="0">
                  <c:v>368</c:v>
                </c:pt>
                <c:pt idx="1">
                  <c:v>414</c:v>
                </c:pt>
                <c:pt idx="2">
                  <c:v>5</c:v>
                </c:pt>
              </c:numCache>
            </c:numRef>
          </c:val>
          <c:smooth val="0"/>
          <c:extLst>
            <c:ext xmlns:c16="http://schemas.microsoft.com/office/drawing/2014/chart" uri="{C3380CC4-5D6E-409C-BE32-E72D297353CC}">
              <c16:uniqueId val="{00000001-67D9-47CF-A0E9-231CB4D32FFF}"/>
            </c:ext>
          </c:extLst>
        </c:ser>
        <c:dLbls>
          <c:showLegendKey val="0"/>
          <c:showVal val="0"/>
          <c:showCatName val="0"/>
          <c:showSerName val="0"/>
          <c:showPercent val="0"/>
          <c:showBubbleSize val="0"/>
        </c:dLbls>
        <c:marker val="1"/>
        <c:smooth val="0"/>
        <c:axId val="1208314783"/>
        <c:axId val="1208319103"/>
        <c:extLst>
          <c:ext xmlns:c15="http://schemas.microsoft.com/office/drawing/2012/chart" uri="{02D57815-91ED-43cb-92C2-25804820EDAC}">
            <c15:filteredLineSeries>
              <c15:ser>
                <c:idx val="0"/>
                <c:order val="0"/>
                <c:tx>
                  <c:strRef>
                    <c:extLst>
                      <c:ext uri="{02D57815-91ED-43cb-92C2-25804820EDAC}">
                        <c15:formulaRef>
                          <c15:sqref>Sheet3!$J$36</c15:sqref>
                        </c15:formulaRef>
                      </c:ext>
                    </c:extLst>
                    <c:strCache>
                      <c:ptCount val="1"/>
                      <c:pt idx="0">
                        <c:v># OF PRODUCTS</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Sheet3!$J$37:$J$39</c15:sqref>
                        </c15:formulaRef>
                      </c:ext>
                    </c:extLst>
                    <c:numCache>
                      <c:formatCode>0</c:formatCode>
                      <c:ptCount val="3"/>
                      <c:pt idx="0">
                        <c:v>1</c:v>
                      </c:pt>
                      <c:pt idx="1">
                        <c:v>2</c:v>
                      </c:pt>
                      <c:pt idx="2">
                        <c:v>3</c:v>
                      </c:pt>
                    </c:numCache>
                  </c:numRef>
                </c:val>
                <c:smooth val="0"/>
                <c:extLst>
                  <c:ext xmlns:c16="http://schemas.microsoft.com/office/drawing/2014/chart" uri="{C3380CC4-5D6E-409C-BE32-E72D297353CC}">
                    <c16:uniqueId val="{00000002-67D9-47CF-A0E9-231CB4D32FFF}"/>
                  </c:ext>
                </c:extLst>
              </c15:ser>
            </c15:filteredLineSeries>
          </c:ext>
        </c:extLst>
      </c:lineChart>
      <c:catAx>
        <c:axId val="12083147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9103"/>
        <c:crosses val="autoZero"/>
        <c:auto val="1"/>
        <c:lblAlgn val="ctr"/>
        <c:lblOffset val="100"/>
        <c:noMultiLvlLbl val="0"/>
      </c:catAx>
      <c:valAx>
        <c:axId val="12083191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a:t>
                </a:r>
                <a:r>
                  <a:rPr lang="en-US" baseline="0"/>
                  <a:t> CUSTOMERS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478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0">
                <a:latin typeface="Aptos Black" panose="020B0004020202020204" pitchFamily="34" charset="0"/>
              </a:rPr>
              <a:t>FREQUENCY: </a:t>
            </a:r>
            <a:r>
              <a:rPr lang="en-US" sz="1200" b="0">
                <a:latin typeface="Aptos" panose="020B0004020202020204" pitchFamily="34" charset="0"/>
              </a:rPr>
              <a:t>TENURE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Sheet3!$L$58</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Sheet3!$L$59:$L$69</c:f>
              <c:numCache>
                <c:formatCode>General</c:formatCode>
                <c:ptCount val="11"/>
                <c:pt idx="0">
                  <c:v>32</c:v>
                </c:pt>
                <c:pt idx="1">
                  <c:v>73</c:v>
                </c:pt>
                <c:pt idx="2">
                  <c:v>83</c:v>
                </c:pt>
                <c:pt idx="3">
                  <c:v>81</c:v>
                </c:pt>
                <c:pt idx="4">
                  <c:v>69</c:v>
                </c:pt>
                <c:pt idx="5">
                  <c:v>80</c:v>
                </c:pt>
                <c:pt idx="6">
                  <c:v>73</c:v>
                </c:pt>
                <c:pt idx="7">
                  <c:v>78</c:v>
                </c:pt>
                <c:pt idx="8">
                  <c:v>88</c:v>
                </c:pt>
                <c:pt idx="9">
                  <c:v>87</c:v>
                </c:pt>
                <c:pt idx="10">
                  <c:v>43</c:v>
                </c:pt>
              </c:numCache>
            </c:numRef>
          </c:val>
          <c:smooth val="0"/>
          <c:extLst>
            <c:ext xmlns:c16="http://schemas.microsoft.com/office/drawing/2014/chart" uri="{C3380CC4-5D6E-409C-BE32-E72D297353CC}">
              <c16:uniqueId val="{00000001-FC52-4CC8-B5F8-5F71FD9729FE}"/>
            </c:ext>
          </c:extLst>
        </c:ser>
        <c:dLbls>
          <c:showLegendKey val="0"/>
          <c:showVal val="0"/>
          <c:showCatName val="0"/>
          <c:showSerName val="0"/>
          <c:showPercent val="0"/>
          <c:showBubbleSize val="0"/>
        </c:dLbls>
        <c:marker val="1"/>
        <c:smooth val="0"/>
        <c:axId val="1271716032"/>
        <c:axId val="1271708352"/>
        <c:extLst>
          <c:ext xmlns:c15="http://schemas.microsoft.com/office/drawing/2012/chart" uri="{02D57815-91ED-43cb-92C2-25804820EDAC}">
            <c15:filteredLineSeries>
              <c15:ser>
                <c:idx val="0"/>
                <c:order val="0"/>
                <c:tx>
                  <c:strRef>
                    <c:extLst>
                      <c:ext uri="{02D57815-91ED-43cb-92C2-25804820EDAC}">
                        <c15:formulaRef>
                          <c15:sqref>Sheet3!$K$58</c15:sqref>
                        </c15:formulaRef>
                      </c:ext>
                    </c:extLst>
                    <c:strCache>
                      <c:ptCount val="1"/>
                      <c:pt idx="0">
                        <c:v>TENURE</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Sheet3!$K$59:$K$69</c15:sqref>
                        </c15:formulaRef>
                      </c:ext>
                    </c:extLst>
                    <c:numCache>
                      <c:formatCode>0</c:formatCode>
                      <c:ptCount val="11"/>
                      <c:pt idx="0">
                        <c:v>0</c:v>
                      </c:pt>
                      <c:pt idx="1">
                        <c:v>1</c:v>
                      </c:pt>
                      <c:pt idx="2">
                        <c:v>2</c:v>
                      </c:pt>
                      <c:pt idx="3">
                        <c:v>3</c:v>
                      </c:pt>
                      <c:pt idx="4">
                        <c:v>4</c:v>
                      </c:pt>
                      <c:pt idx="5">
                        <c:v>5</c:v>
                      </c:pt>
                      <c:pt idx="6">
                        <c:v>6</c:v>
                      </c:pt>
                      <c:pt idx="7">
                        <c:v>7</c:v>
                      </c:pt>
                      <c:pt idx="8" formatCode="General">
                        <c:v>8</c:v>
                      </c:pt>
                      <c:pt idx="9">
                        <c:v>9</c:v>
                      </c:pt>
                      <c:pt idx="10">
                        <c:v>10</c:v>
                      </c:pt>
                    </c:numCache>
                  </c:numRef>
                </c:val>
                <c:smooth val="0"/>
                <c:extLst>
                  <c:ext xmlns:c16="http://schemas.microsoft.com/office/drawing/2014/chart" uri="{C3380CC4-5D6E-409C-BE32-E72D297353CC}">
                    <c16:uniqueId val="{00000002-FC52-4CC8-B5F8-5F71FD9729FE}"/>
                  </c:ext>
                </c:extLst>
              </c15:ser>
            </c15:filteredLineSeries>
          </c:ext>
        </c:extLst>
      </c:lineChart>
      <c:catAx>
        <c:axId val="12717160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08352"/>
        <c:crosses val="autoZero"/>
        <c:auto val="1"/>
        <c:lblAlgn val="ctr"/>
        <c:lblOffset val="100"/>
        <c:noMultiLvlLbl val="0"/>
      </c:catAx>
      <c:valAx>
        <c:axId val="127170835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160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 id="15">
  <a:schemeClr val="accent2"/>
</cs:colorStyle>
</file>

<file path=xl/charts/colors27.xml><?xml version="1.0" encoding="utf-8"?>
<cs:colorStyle xmlns:cs="http://schemas.microsoft.com/office/drawing/2012/chartStyle" xmlns:a="http://schemas.openxmlformats.org/drawingml/2006/main" meth="withinLinearReversed" id="22">
  <a:schemeClr val="accent2"/>
</cs:colorStyle>
</file>

<file path=xl/charts/colors28.xml><?xml version="1.0" encoding="utf-8"?>
<cs:colorStyle xmlns:cs="http://schemas.microsoft.com/office/drawing/2012/chartStyle" xmlns:a="http://schemas.openxmlformats.org/drawingml/2006/main" meth="withinLinear" id="15">
  <a:schemeClr val="accent2"/>
</cs:colorStyle>
</file>

<file path=xl/charts/colors29.xml><?xml version="1.0" encoding="utf-8"?>
<cs:colorStyle xmlns:cs="http://schemas.microsoft.com/office/drawing/2012/chartStyle" xmlns:a="http://schemas.openxmlformats.org/drawingml/2006/main" meth="withinLinear" id="15">
  <a:schemeClr val="accent2"/>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withinLinearReversed" id="21">
  <a:schemeClr val="accent1"/>
</cs:colorStyle>
</file>

<file path=xl/charts/colors33.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 Id="rId4"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editAs="oneCell">
    <xdr:from>
      <xdr:col>1</xdr:col>
      <xdr:colOff>82550</xdr:colOff>
      <xdr:row>0</xdr:row>
      <xdr:rowOff>25400</xdr:rowOff>
    </xdr:from>
    <xdr:to>
      <xdr:col>1</xdr:col>
      <xdr:colOff>977900</xdr:colOff>
      <xdr:row>0</xdr:row>
      <xdr:rowOff>746775</xdr:rowOff>
    </xdr:to>
    <xdr:pic>
      <xdr:nvPicPr>
        <xdr:cNvPr id="3" name="Picture 2" descr="A black umbrella over a piggybank">
          <a:extLst>
            <a:ext uri="{FF2B5EF4-FFF2-40B4-BE49-F238E27FC236}">
              <a16:creationId xmlns:a16="http://schemas.microsoft.com/office/drawing/2014/main" id="{D5C07CBF-1E2B-9DDF-560B-CA0B482C38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2150" y="25400"/>
          <a:ext cx="895350" cy="721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320675</xdr:colOff>
      <xdr:row>1</xdr:row>
      <xdr:rowOff>123825</xdr:rowOff>
    </xdr:from>
    <xdr:to>
      <xdr:col>19</xdr:col>
      <xdr:colOff>536575</xdr:colOff>
      <xdr:row>16</xdr:row>
      <xdr:rowOff>104775</xdr:rowOff>
    </xdr:to>
    <xdr:graphicFrame macro="">
      <xdr:nvGraphicFramePr>
        <xdr:cNvPr id="4" name="Chart 3">
          <a:extLst>
            <a:ext uri="{FF2B5EF4-FFF2-40B4-BE49-F238E27FC236}">
              <a16:creationId xmlns:a16="http://schemas.microsoft.com/office/drawing/2014/main" id="{C0FF01B2-0096-AEAA-3A56-0B7E672D6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187325</xdr:colOff>
      <xdr:row>1</xdr:row>
      <xdr:rowOff>142875</xdr:rowOff>
    </xdr:from>
    <xdr:to>
      <xdr:col>25</xdr:col>
      <xdr:colOff>542925</xdr:colOff>
      <xdr:row>16</xdr:row>
      <xdr:rowOff>123825</xdr:rowOff>
    </xdr:to>
    <xdr:graphicFrame macro="">
      <xdr:nvGraphicFramePr>
        <xdr:cNvPr id="5" name="Chart 4">
          <a:extLst>
            <a:ext uri="{FF2B5EF4-FFF2-40B4-BE49-F238E27FC236}">
              <a16:creationId xmlns:a16="http://schemas.microsoft.com/office/drawing/2014/main" id="{422D1B04-C62A-2A1B-3F50-24F20D335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206375</xdr:colOff>
      <xdr:row>21</xdr:row>
      <xdr:rowOff>180975</xdr:rowOff>
    </xdr:from>
    <xdr:to>
      <xdr:col>29</xdr:col>
      <xdr:colOff>511175</xdr:colOff>
      <xdr:row>36</xdr:row>
      <xdr:rowOff>161925</xdr:rowOff>
    </xdr:to>
    <xdr:graphicFrame macro="">
      <xdr:nvGraphicFramePr>
        <xdr:cNvPr id="6" name="Chart 5">
          <a:extLst>
            <a:ext uri="{FF2B5EF4-FFF2-40B4-BE49-F238E27FC236}">
              <a16:creationId xmlns:a16="http://schemas.microsoft.com/office/drawing/2014/main" id="{88473C85-8FCD-8BB2-AD73-EC68A72C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447674</xdr:colOff>
      <xdr:row>2</xdr:row>
      <xdr:rowOff>50800</xdr:rowOff>
    </xdr:from>
    <xdr:to>
      <xdr:col>42</xdr:col>
      <xdr:colOff>247650</xdr:colOff>
      <xdr:row>31</xdr:row>
      <xdr:rowOff>38100</xdr:rowOff>
    </xdr:to>
    <xdr:graphicFrame macro="">
      <xdr:nvGraphicFramePr>
        <xdr:cNvPr id="3" name="Chart 2">
          <a:extLst>
            <a:ext uri="{FF2B5EF4-FFF2-40B4-BE49-F238E27FC236}">
              <a16:creationId xmlns:a16="http://schemas.microsoft.com/office/drawing/2014/main" id="{E2AEB942-F78D-C321-D343-AA9C6A19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984250</xdr:colOff>
      <xdr:row>18</xdr:row>
      <xdr:rowOff>158750</xdr:rowOff>
    </xdr:from>
    <xdr:to>
      <xdr:col>21</xdr:col>
      <xdr:colOff>342900</xdr:colOff>
      <xdr:row>38</xdr:row>
      <xdr:rowOff>6350</xdr:rowOff>
    </xdr:to>
    <xdr:graphicFrame macro="">
      <xdr:nvGraphicFramePr>
        <xdr:cNvPr id="7" name="Chart 6">
          <a:extLst>
            <a:ext uri="{FF2B5EF4-FFF2-40B4-BE49-F238E27FC236}">
              <a16:creationId xmlns:a16="http://schemas.microsoft.com/office/drawing/2014/main" id="{0CE83326-A0D1-4341-B519-32759CBA1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577850</xdr:colOff>
      <xdr:row>32</xdr:row>
      <xdr:rowOff>127000</xdr:rowOff>
    </xdr:from>
    <xdr:to>
      <xdr:col>42</xdr:col>
      <xdr:colOff>377826</xdr:colOff>
      <xdr:row>61</xdr:row>
      <xdr:rowOff>82550</xdr:rowOff>
    </xdr:to>
    <xdr:graphicFrame macro="">
      <xdr:nvGraphicFramePr>
        <xdr:cNvPr id="8" name="Chart 7">
          <a:extLst>
            <a:ext uri="{FF2B5EF4-FFF2-40B4-BE49-F238E27FC236}">
              <a16:creationId xmlns:a16="http://schemas.microsoft.com/office/drawing/2014/main" id="{6B8A55E8-AFA7-45AD-A561-41BE72B06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19050</xdr:colOff>
      <xdr:row>63</xdr:row>
      <xdr:rowOff>50800</xdr:rowOff>
    </xdr:from>
    <xdr:to>
      <xdr:col>42</xdr:col>
      <xdr:colOff>428626</xdr:colOff>
      <xdr:row>92</xdr:row>
      <xdr:rowOff>38100</xdr:rowOff>
    </xdr:to>
    <xdr:graphicFrame macro="">
      <xdr:nvGraphicFramePr>
        <xdr:cNvPr id="9" name="Chart 8">
          <a:extLst>
            <a:ext uri="{FF2B5EF4-FFF2-40B4-BE49-F238E27FC236}">
              <a16:creationId xmlns:a16="http://schemas.microsoft.com/office/drawing/2014/main" id="{BD514710-DF34-4825-9819-3D81BB077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43</xdr:col>
      <xdr:colOff>495300</xdr:colOff>
      <xdr:row>2</xdr:row>
      <xdr:rowOff>57150</xdr:rowOff>
    </xdr:from>
    <xdr:to>
      <xdr:col>55</xdr:col>
      <xdr:colOff>295276</xdr:colOff>
      <xdr:row>31</xdr:row>
      <xdr:rowOff>44450</xdr:rowOff>
    </xdr:to>
    <xdr:graphicFrame macro="">
      <xdr:nvGraphicFramePr>
        <xdr:cNvPr id="12" name="Chart 11">
          <a:extLst>
            <a:ext uri="{FF2B5EF4-FFF2-40B4-BE49-F238E27FC236}">
              <a16:creationId xmlns:a16="http://schemas.microsoft.com/office/drawing/2014/main" id="{B76E8928-0661-40D6-851D-CE9F69B18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603250</xdr:colOff>
      <xdr:row>33</xdr:row>
      <xdr:rowOff>12700</xdr:rowOff>
    </xdr:from>
    <xdr:to>
      <xdr:col>55</xdr:col>
      <xdr:colOff>403226</xdr:colOff>
      <xdr:row>61</xdr:row>
      <xdr:rowOff>152400</xdr:rowOff>
    </xdr:to>
    <xdr:graphicFrame macro="">
      <xdr:nvGraphicFramePr>
        <xdr:cNvPr id="2" name="Chart 1">
          <a:extLst>
            <a:ext uri="{FF2B5EF4-FFF2-40B4-BE49-F238E27FC236}">
              <a16:creationId xmlns:a16="http://schemas.microsoft.com/office/drawing/2014/main" id="{D31BF546-08F1-4865-B775-359B159A0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44</xdr:col>
      <xdr:colOff>0</xdr:colOff>
      <xdr:row>65</xdr:row>
      <xdr:rowOff>0</xdr:rowOff>
    </xdr:from>
    <xdr:to>
      <xdr:col>55</xdr:col>
      <xdr:colOff>409576</xdr:colOff>
      <xdr:row>93</xdr:row>
      <xdr:rowOff>171450</xdr:rowOff>
    </xdr:to>
    <xdr:graphicFrame macro="">
      <xdr:nvGraphicFramePr>
        <xdr:cNvPr id="10" name="Chart 9">
          <a:extLst>
            <a:ext uri="{FF2B5EF4-FFF2-40B4-BE49-F238E27FC236}">
              <a16:creationId xmlns:a16="http://schemas.microsoft.com/office/drawing/2014/main" id="{9E1AAF91-8D7A-4BAD-BE45-6B93DC0C5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368300</xdr:colOff>
      <xdr:row>8</xdr:row>
      <xdr:rowOff>63500</xdr:rowOff>
    </xdr:from>
    <xdr:to>
      <xdr:col>4</xdr:col>
      <xdr:colOff>187325</xdr:colOff>
      <xdr:row>27</xdr:row>
      <xdr:rowOff>73025</xdr:rowOff>
    </xdr:to>
    <xdr:graphicFrame macro="">
      <xdr:nvGraphicFramePr>
        <xdr:cNvPr id="15" name="Chart 2">
          <a:extLst>
            <a:ext uri="{FF2B5EF4-FFF2-40B4-BE49-F238E27FC236}">
              <a16:creationId xmlns:a16="http://schemas.microsoft.com/office/drawing/2014/main" i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358775</xdr:colOff>
      <xdr:row>11</xdr:row>
      <xdr:rowOff>28575</xdr:rowOff>
    </xdr:from>
    <xdr:to>
      <xdr:col>13</xdr:col>
      <xdr:colOff>301625</xdr:colOff>
      <xdr:row>26</xdr:row>
      <xdr:rowOff>9525</xdr:rowOff>
    </xdr:to>
    <xdr:graphicFrame macro="">
      <xdr:nvGraphicFramePr>
        <xdr:cNvPr id="17" name="Chart 3">
          <a:extLst>
            <a:ext uri="{FF2B5EF4-FFF2-40B4-BE49-F238E27FC236}">
              <a16:creationId xmlns:a16="http://schemas.microsoft.com/office/drawing/2014/main" id="{D109AB92-70BD-A594-8971-D666B89F81EB}"/>
            </a:ext>
            <a:ext uri="{147F2762-F138-4A5C-976F-8EAC2B608ADB}">
              <a16:predDERef xmlns:a16="http://schemas.microsoft.com/office/drawing/2014/main" pre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466725</xdr:colOff>
      <xdr:row>34</xdr:row>
      <xdr:rowOff>117475</xdr:rowOff>
    </xdr:from>
    <xdr:to>
      <xdr:col>14</xdr:col>
      <xdr:colOff>34925</xdr:colOff>
      <xdr:row>49</xdr:row>
      <xdr:rowOff>98425</xdr:rowOff>
    </xdr:to>
    <xdr:graphicFrame macro="">
      <xdr:nvGraphicFramePr>
        <xdr:cNvPr id="14" name="Chart 5">
          <a:extLst>
            <a:ext uri="{FF2B5EF4-FFF2-40B4-BE49-F238E27FC236}">
              <a16:creationId xmlns:a16="http://schemas.microsoft.com/office/drawing/2014/main" id="{BF06729B-849D-2746-CDFD-7764B74C8874}"/>
            </a:ext>
            <a:ext uri="{147F2762-F138-4A5C-976F-8EAC2B608ADB}">
              <a16:predDERef xmlns:a16="http://schemas.microsoft.com/office/drawing/2014/main" pred="{D109AB92-70BD-A594-8971-D666B89F8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263525</xdr:colOff>
      <xdr:row>55</xdr:row>
      <xdr:rowOff>168275</xdr:rowOff>
    </xdr:from>
    <xdr:to>
      <xdr:col>13</xdr:col>
      <xdr:colOff>441325</xdr:colOff>
      <xdr:row>70</xdr:row>
      <xdr:rowOff>149225</xdr:rowOff>
    </xdr:to>
    <xdr:graphicFrame macro="">
      <xdr:nvGraphicFramePr>
        <xdr:cNvPr id="16" name="Chart 6">
          <a:extLst>
            <a:ext uri="{FF2B5EF4-FFF2-40B4-BE49-F238E27FC236}">
              <a16:creationId xmlns:a16="http://schemas.microsoft.com/office/drawing/2014/main" id="{D0DF1CB8-CD10-83C7-CD37-092E9023B831}"/>
            </a:ext>
            <a:ext uri="{147F2762-F138-4A5C-976F-8EAC2B608ADB}">
              <a16:predDERef xmlns:a16="http://schemas.microsoft.com/office/drawing/2014/main" pred="{BF06729B-849D-2746-CDFD-7764B74C8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574674</xdr:colOff>
      <xdr:row>35</xdr:row>
      <xdr:rowOff>180974</xdr:rowOff>
    </xdr:from>
    <xdr:to>
      <xdr:col>3</xdr:col>
      <xdr:colOff>1530349</xdr:colOff>
      <xdr:row>53</xdr:row>
      <xdr:rowOff>76199</xdr:rowOff>
    </xdr:to>
    <xdr:graphicFrame macro="">
      <xdr:nvGraphicFramePr>
        <xdr:cNvPr id="13" name="Chart 9">
          <a:extLst>
            <a:ext uri="{FF2B5EF4-FFF2-40B4-BE49-F238E27FC236}">
              <a16:creationId xmlns:a16="http://schemas.microsoft.com/office/drawing/2014/main" id="{5DD4F4B6-493A-10A9-D54E-69A169F56968}"/>
            </a:ext>
            <a:ext uri="{147F2762-F138-4A5C-976F-8EAC2B608ADB}">
              <a16:predDERef xmlns:a16="http://schemas.microsoft.com/office/drawing/2014/main" pred="{5D9A0906-ABCE-34D0-A74F-C0EB7297A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504824</xdr:colOff>
      <xdr:row>59</xdr:row>
      <xdr:rowOff>66674</xdr:rowOff>
    </xdr:from>
    <xdr:to>
      <xdr:col>3</xdr:col>
      <xdr:colOff>1466850</xdr:colOff>
      <xdr:row>78</xdr:row>
      <xdr:rowOff>12700</xdr:rowOff>
    </xdr:to>
    <xdr:graphicFrame macro="">
      <xdr:nvGraphicFramePr>
        <xdr:cNvPr id="12" name="Chart 10">
          <a:extLst>
            <a:ext uri="{FF2B5EF4-FFF2-40B4-BE49-F238E27FC236}">
              <a16:creationId xmlns:a16="http://schemas.microsoft.com/office/drawing/2014/main" id="{DECBCBC6-0260-4A0D-4E53-1F396692A883}"/>
            </a:ext>
            <a:ext uri="{147F2762-F138-4A5C-976F-8EAC2B608ADB}">
              <a16:predDERef xmlns:a16="http://schemas.microsoft.com/office/drawing/2014/main" pred="{5DD4F4B6-493A-10A9-D54E-69A169F569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587375</xdr:colOff>
      <xdr:row>10</xdr:row>
      <xdr:rowOff>180975</xdr:rowOff>
    </xdr:from>
    <xdr:to>
      <xdr:col>22</xdr:col>
      <xdr:colOff>530225</xdr:colOff>
      <xdr:row>25</xdr:row>
      <xdr:rowOff>161925</xdr:rowOff>
    </xdr:to>
    <xdr:graphicFrame macro="">
      <xdr:nvGraphicFramePr>
        <xdr:cNvPr id="6" name="Chart 3">
          <a:extLst>
            <a:ext uri="{FF2B5EF4-FFF2-40B4-BE49-F238E27FC236}">
              <a16:creationId xmlns:a16="http://schemas.microsoft.com/office/drawing/2014/main" id="{0C079A6B-BD7F-77C3-20CA-AD72217DDE12}"/>
            </a:ext>
            <a:ext uri="{147F2762-F138-4A5C-976F-8EAC2B608ADB}">
              <a16:predDERef xmlns:a16="http://schemas.microsoft.com/office/drawing/2014/main" pre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3175</xdr:colOff>
      <xdr:row>34</xdr:row>
      <xdr:rowOff>15875</xdr:rowOff>
    </xdr:from>
    <xdr:to>
      <xdr:col>22</xdr:col>
      <xdr:colOff>180975</xdr:colOff>
      <xdr:row>48</xdr:row>
      <xdr:rowOff>180975</xdr:rowOff>
    </xdr:to>
    <xdr:graphicFrame macro="">
      <xdr:nvGraphicFramePr>
        <xdr:cNvPr id="7" name="Chart 5">
          <a:extLst>
            <a:ext uri="{FF2B5EF4-FFF2-40B4-BE49-F238E27FC236}">
              <a16:creationId xmlns:a16="http://schemas.microsoft.com/office/drawing/2014/main" id="{ED6D2DA6-ED75-CC66-DD0B-05B860758EF4}"/>
            </a:ext>
            <a:ext uri="{147F2762-F138-4A5C-976F-8EAC2B608ADB}">
              <a16:predDERef xmlns:a16="http://schemas.microsoft.com/office/drawing/2014/main" pred="{D109AB92-70BD-A594-8971-D666B89F8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600075</xdr:colOff>
      <xdr:row>56</xdr:row>
      <xdr:rowOff>9525</xdr:rowOff>
    </xdr:from>
    <xdr:to>
      <xdr:col>22</xdr:col>
      <xdr:colOff>168275</xdr:colOff>
      <xdr:row>70</xdr:row>
      <xdr:rowOff>174625</xdr:rowOff>
    </xdr:to>
    <xdr:graphicFrame macro="">
      <xdr:nvGraphicFramePr>
        <xdr:cNvPr id="8" name="Chart 6">
          <a:extLst>
            <a:ext uri="{FF2B5EF4-FFF2-40B4-BE49-F238E27FC236}">
              <a16:creationId xmlns:a16="http://schemas.microsoft.com/office/drawing/2014/main" id="{D641C92C-3285-7421-4BFE-65E8A312FEC9}"/>
            </a:ext>
            <a:ext uri="{147F2762-F138-4A5C-976F-8EAC2B608ADB}">
              <a16:predDERef xmlns:a16="http://schemas.microsoft.com/office/drawing/2014/main" pred="{BF06729B-849D-2746-CDFD-7764B74C8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342900</xdr:colOff>
      <xdr:row>1</xdr:row>
      <xdr:rowOff>139700</xdr:rowOff>
    </xdr:from>
    <xdr:to>
      <xdr:col>19</xdr:col>
      <xdr:colOff>190500</xdr:colOff>
      <xdr:row>33</xdr:row>
      <xdr:rowOff>150643</xdr:rowOff>
    </xdr:to>
    <xdr:pic>
      <xdr:nvPicPr>
        <xdr:cNvPr id="5" name="Picture 4">
          <a:extLst>
            <a:ext uri="{FF2B5EF4-FFF2-40B4-BE49-F238E27FC236}">
              <a16:creationId xmlns:a16="http://schemas.microsoft.com/office/drawing/2014/main" id="{962015D2-4E11-D61A-3223-951F69E0DB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0" y="323850"/>
          <a:ext cx="7772400" cy="5903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196850</xdr:colOff>
      <xdr:row>6</xdr:row>
      <xdr:rowOff>101600</xdr:rowOff>
    </xdr:from>
    <xdr:to>
      <xdr:col>21</xdr:col>
      <xdr:colOff>26018</xdr:colOff>
      <xdr:row>43</xdr:row>
      <xdr:rowOff>152753</xdr:rowOff>
    </xdr:to>
    <xdr:pic>
      <xdr:nvPicPr>
        <xdr:cNvPr id="3" name="Picture 2">
          <a:extLst>
            <a:ext uri="{FF2B5EF4-FFF2-40B4-BE49-F238E27FC236}">
              <a16:creationId xmlns:a16="http://schemas.microsoft.com/office/drawing/2014/main" id="{79619B74-4822-502E-2867-932DFFE6FB27}"/>
            </a:ext>
          </a:extLst>
        </xdr:cNvPr>
        <xdr:cNvPicPr>
          <a:picLocks noChangeAspect="1"/>
        </xdr:cNvPicPr>
      </xdr:nvPicPr>
      <xdr:blipFill>
        <a:blip xmlns:r="http://schemas.openxmlformats.org/officeDocument/2006/relationships" r:embed="rId1"/>
        <a:stretch>
          <a:fillRect/>
        </a:stretch>
      </xdr:blipFill>
      <xdr:spPr>
        <a:xfrm>
          <a:off x="806450" y="1206500"/>
          <a:ext cx="12021168" cy="68647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273050</xdr:colOff>
      <xdr:row>1</xdr:row>
      <xdr:rowOff>50800</xdr:rowOff>
    </xdr:from>
    <xdr:to>
      <xdr:col>4</xdr:col>
      <xdr:colOff>374650</xdr:colOff>
      <xdr:row>4</xdr:row>
      <xdr:rowOff>139700</xdr:rowOff>
    </xdr:to>
    <xdr:sp macro="" textlink="">
      <xdr:nvSpPr>
        <xdr:cNvPr id="2" name="TextBox 1">
          <a:extLst>
            <a:ext uri="{FF2B5EF4-FFF2-40B4-BE49-F238E27FC236}">
              <a16:creationId xmlns:a16="http://schemas.microsoft.com/office/drawing/2014/main" id="{27DD8031-774B-FEA7-A59B-D7DC7B918EEA}"/>
            </a:ext>
          </a:extLst>
        </xdr:cNvPr>
        <xdr:cNvSpPr txBox="1"/>
      </xdr:nvSpPr>
      <xdr:spPr>
        <a:xfrm>
          <a:off x="273050" y="234950"/>
          <a:ext cx="2540000" cy="641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3600">
              <a:latin typeface="Aptos Black" panose="020B0004020202020204" pitchFamily="34" charset="0"/>
            </a:rPr>
            <a:t>SUMMARY</a:t>
          </a:r>
          <a:endParaRPr lang="en-US" sz="1100">
            <a:latin typeface="Aptos Black" panose="020B0004020202020204" pitchFamily="34" charset="0"/>
          </a:endParaRPr>
        </a:p>
      </xdr:txBody>
    </xdr:sp>
    <xdr:clientData/>
  </xdr:twoCellAnchor>
  <xdr:twoCellAnchor>
    <xdr:from>
      <xdr:col>0</xdr:col>
      <xdr:colOff>304800</xdr:colOff>
      <xdr:row>5</xdr:row>
      <xdr:rowOff>107950</xdr:rowOff>
    </xdr:from>
    <xdr:to>
      <xdr:col>17</xdr:col>
      <xdr:colOff>38100</xdr:colOff>
      <xdr:row>44</xdr:row>
      <xdr:rowOff>133350</xdr:rowOff>
    </xdr:to>
    <xdr:sp macro="" textlink="">
      <xdr:nvSpPr>
        <xdr:cNvPr id="3" name="TextBox 2">
          <a:extLst>
            <a:ext uri="{FF2B5EF4-FFF2-40B4-BE49-F238E27FC236}">
              <a16:creationId xmlns:a16="http://schemas.microsoft.com/office/drawing/2014/main" id="{1DB0120A-2F4B-A798-5E16-FE535831BB4E}"/>
            </a:ext>
          </a:extLst>
        </xdr:cNvPr>
        <xdr:cNvSpPr txBox="1"/>
      </xdr:nvSpPr>
      <xdr:spPr>
        <a:xfrm>
          <a:off x="304800" y="1028700"/>
          <a:ext cx="10096500" cy="720725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Reviewing</a:t>
          </a:r>
          <a:r>
            <a:rPr lang="en-US" sz="1100" baseline="0"/>
            <a:t> all the data in ALL, CURRENT, and the EX-CUSTOMERS databases has uncovered some insights.</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RETENTION RATE for PIG E. BANK is at 79.41%, banking industry standards are at least 75%. PIG E. BANK is doing a good job at keeping customers based on the data.</a:t>
          </a:r>
          <a:endParaRPr lang="en-US">
            <a:effectLst/>
          </a:endParaRPr>
        </a:p>
        <a:p>
          <a:endParaRPr lang="en-US" sz="1100" baseline="0"/>
        </a:p>
        <a:p>
          <a:r>
            <a:rPr lang="en-US" sz="1100" baseline="0"/>
            <a:t>CURRENT CUSTOMERS - Top 3 factors for staying are:</a:t>
          </a:r>
        </a:p>
        <a:p>
          <a:r>
            <a:rPr lang="en-US" sz="1100" baseline="0"/>
            <a:t>1. # OF PRODUCTS - 2 at 93% retention</a:t>
          </a:r>
        </a:p>
        <a:p>
          <a:r>
            <a:rPr lang="en-US" sz="1100" baseline="0"/>
            <a:t>2. AGE - 18 to 34 at 93% retention</a:t>
          </a:r>
        </a:p>
        <a:p>
          <a:r>
            <a:rPr lang="en-US" sz="1100" baseline="0"/>
            <a:t>3. ACTIVITY - Active at 88% retention</a:t>
          </a:r>
        </a:p>
        <a:p>
          <a:endParaRPr lang="en-US" sz="1100" baseline="0"/>
        </a:p>
        <a:p>
          <a:r>
            <a:rPr lang="en-US" sz="1100" baseline="0"/>
            <a:t>The CHURN RATE for PIG E. BANK is at 20.59%, banking industry standards are at 25%. Since the bank has a lower rate than banking industry standards, this is great. However, it's always good to review how you could reduce the churn rate further by looking at the current factors as to why customers leave.</a:t>
          </a:r>
        </a:p>
        <a:p>
          <a:endParaRPr lang="en-US" sz="1100" baseline="0"/>
        </a:p>
        <a:p>
          <a:r>
            <a:rPr lang="en-US" sz="1100" baseline="0"/>
            <a:t>EX-CUSTOMERS - TOP 3 factors for leaving are:</a:t>
          </a:r>
        </a:p>
        <a:p>
          <a:r>
            <a:rPr lang="en-US" sz="1100" baseline="0"/>
            <a:t>1. # OF PRODUCTS - 3 or more at 85%+ churn</a:t>
          </a:r>
        </a:p>
        <a:p>
          <a:r>
            <a:rPr lang="en-US" sz="1100" baseline="0"/>
            <a:t>2.AGE - 51 to 64 at 51% churn</a:t>
          </a:r>
        </a:p>
        <a:p>
          <a:r>
            <a:rPr lang="en-US" sz="1100" baseline="0"/>
            <a:t>3. ACTIVITY - INACTIVE at 29% churn</a:t>
          </a:r>
        </a:p>
        <a:p>
          <a:endParaRPr lang="en-US" sz="1100" baseline="0"/>
        </a:p>
        <a:p>
          <a:r>
            <a:rPr lang="en-US" sz="1100" baseline="0"/>
            <a:t>Again, this does not explain WHY customers stay or leave. And this is only a prelimiary analysis and trends could change at any time.  My recommendation would be to get feedback from CURRENT CUSTOMERS and EX-CUSTOMERS to find out WHY they actually stay or leave. This will give the company the direct insights needed to improve upon what's being offered for rates, services, and/or any issues that customers have experienced.</a:t>
          </a:r>
        </a:p>
        <a:p>
          <a:endParaRPr lang="en-US" sz="1100" baseline="0"/>
        </a:p>
        <a:p>
          <a:r>
            <a:rPr lang="en-US" sz="1100" baseline="0"/>
            <a:t>The Decision Tree that I have provided includes these 3 TOP FACTORS for if a customer will leave based on the current data.</a:t>
          </a:r>
        </a:p>
        <a:p>
          <a:endParaRPr lang="en-US" sz="1100" baseline="0"/>
        </a:p>
        <a:p>
          <a:r>
            <a:rPr lang="en-US" sz="1100" b="1" baseline="0"/>
            <a:t>RECOMMENDATIONS</a:t>
          </a:r>
        </a:p>
        <a:p>
          <a:endParaRPr lang="en-US" sz="1100" baseline="0"/>
        </a:p>
        <a:p>
          <a:r>
            <a:rPr lang="en-US" sz="1100" baseline="0"/>
            <a:t>1. Retention Rate: To raise the 79.41% retention rate even further, it might help to provide a few additional services to new customers such as: Onboarding, regular communication, and continual feedback or surveys.</a:t>
          </a:r>
        </a:p>
        <a:p>
          <a:endParaRPr lang="en-US" sz="1100" baseline="0"/>
        </a:p>
        <a:p>
          <a:r>
            <a:rPr lang="en-US" sz="1100" baseline="0"/>
            <a:t>2. Churn Rate: To lower the 20.59% churn rate, besides implementing prediction models, you could also: Use early intervention strategies that are “at risk” to address any issues or concerns and have exit surveys for churned customers to find out the reasons why.</a:t>
          </a:r>
        </a:p>
        <a:p>
          <a:endParaRPr lang="en-US" sz="1100" baseline="0"/>
        </a:p>
        <a:p>
          <a:r>
            <a:rPr lang="en-US" sz="1100" baseline="0"/>
            <a:t>3. Products &amp; Services: Review the products and services provided. There was no data as to what the products customers currently use, only the total number.</a:t>
          </a:r>
        </a:p>
        <a:p>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4. Research: </a:t>
          </a:r>
          <a:r>
            <a:rPr lang="en-US" sz="1100" b="0" i="0">
              <a:solidFill>
                <a:schemeClr val="dk1"/>
              </a:solidFill>
              <a:effectLst/>
              <a:latin typeface="+mn-lt"/>
              <a:ea typeface="+mn-ea"/>
              <a:cs typeface="+mn-cs"/>
            </a:rPr>
            <a:t>Research current banking industry competitors to see what they are offering and doing for their customers. Implement new ideas and strategies that aim on lowering the churn rate.</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5. Customer Programs: </a:t>
          </a:r>
          <a:r>
            <a:rPr lang="en-US" sz="1100" b="0" i="0">
              <a:solidFill>
                <a:schemeClr val="dk1"/>
              </a:solidFill>
              <a:effectLst/>
              <a:latin typeface="+mn-lt"/>
              <a:ea typeface="+mn-ea"/>
              <a:cs typeface="+mn-cs"/>
            </a:rPr>
            <a:t>Create a VIP or Business Program for customers who have a higher amount of money in checking and savings for over 3 years. Perhaps even higher savings rates, lower fees, and premier customer service in person, online, or on the phone.</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6. Feedback: </a:t>
          </a:r>
          <a:r>
            <a:rPr lang="en-US" sz="1100" b="0" i="0">
              <a:solidFill>
                <a:schemeClr val="dk1"/>
              </a:solidFill>
              <a:effectLst/>
              <a:latin typeface="+mn-lt"/>
              <a:ea typeface="+mn-ea"/>
              <a:cs typeface="+mn-cs"/>
            </a:rPr>
            <a:t>Get feedback from CURRENT CUSTOMERS and EX-CUSTOMERS to find out WHY they stay or leave. This will give the company the direct insights needed to improve upon what's being offered for rates, services, and/or any issues that customers have experienced.</a:t>
          </a:r>
          <a:endParaRPr lang="en-US">
            <a:effectLst/>
          </a:endParaRPr>
        </a:p>
        <a:p>
          <a:endParaRPr lang="en-US" sz="1100" baseline="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571501</xdr:colOff>
      <xdr:row>34</xdr:row>
      <xdr:rowOff>12700</xdr:rowOff>
    </xdr:from>
    <xdr:to>
      <xdr:col>4</xdr:col>
      <xdr:colOff>1670051</xdr:colOff>
      <xdr:row>49</xdr:row>
      <xdr:rowOff>63499</xdr:rowOff>
    </xdr:to>
    <xdr:graphicFrame macro="">
      <xdr:nvGraphicFramePr>
        <xdr:cNvPr id="2" name="Chart 1">
          <a:extLst>
            <a:ext uri="{FF2B5EF4-FFF2-40B4-BE49-F238E27FC236}">
              <a16:creationId xmlns:a16="http://schemas.microsoft.com/office/drawing/2014/main" id="{B5DFA985-0886-4A6E-8967-276372D83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xdr:colOff>
      <xdr:row>34</xdr:row>
      <xdr:rowOff>25400</xdr:rowOff>
    </xdr:from>
    <xdr:to>
      <xdr:col>15</xdr:col>
      <xdr:colOff>19050</xdr:colOff>
      <xdr:row>49</xdr:row>
      <xdr:rowOff>31750</xdr:rowOff>
    </xdr:to>
    <xdr:graphicFrame macro="">
      <xdr:nvGraphicFramePr>
        <xdr:cNvPr id="6" name="Chart 7">
          <a:extLst>
            <a:ext uri="{FF2B5EF4-FFF2-40B4-BE49-F238E27FC236}">
              <a16:creationId xmlns:a16="http://schemas.microsoft.com/office/drawing/2014/main" id="{91752FC6-C771-49D0-BEBE-FFF3799DF1A1}"/>
            </a:ext>
            <a:ext uri="{147F2762-F138-4A5C-976F-8EAC2B608ADB}">
              <a16:predDERef xmlns:a16="http://schemas.microsoft.com/office/drawing/2014/main" pred="{D116D2F0-C3E3-4754-B07D-D979982BB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2787651</xdr:colOff>
      <xdr:row>34</xdr:row>
      <xdr:rowOff>12700</xdr:rowOff>
    </xdr:from>
    <xdr:to>
      <xdr:col>9</xdr:col>
      <xdr:colOff>1028700</xdr:colOff>
      <xdr:row>49</xdr:row>
      <xdr:rowOff>50799</xdr:rowOff>
    </xdr:to>
    <xdr:graphicFrame macro="">
      <xdr:nvGraphicFramePr>
        <xdr:cNvPr id="7" name="Chart 8">
          <a:extLst>
            <a:ext uri="{FF2B5EF4-FFF2-40B4-BE49-F238E27FC236}">
              <a16:creationId xmlns:a16="http://schemas.microsoft.com/office/drawing/2014/main" id="{B8A7C8C1-89C8-43E0-BF9B-C8CE20545490}"/>
            </a:ext>
            <a:ext uri="{147F2762-F138-4A5C-976F-8EAC2B608ADB}">
              <a16:predDERef xmlns:a16="http://schemas.microsoft.com/office/drawing/2014/main" pred="{1B1C9C2B-38A5-4E26-8729-4443159F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596900</xdr:colOff>
      <xdr:row>49</xdr:row>
      <xdr:rowOff>101600</xdr:rowOff>
    </xdr:from>
    <xdr:to>
      <xdr:col>4</xdr:col>
      <xdr:colOff>1676400</xdr:colOff>
      <xdr:row>53</xdr:row>
      <xdr:rowOff>158750</xdr:rowOff>
    </xdr:to>
    <xdr:sp macro="" textlink="">
      <xdr:nvSpPr>
        <xdr:cNvPr id="16" name="TextBox 15">
          <a:extLst>
            <a:ext uri="{FF2B5EF4-FFF2-40B4-BE49-F238E27FC236}">
              <a16:creationId xmlns:a16="http://schemas.microsoft.com/office/drawing/2014/main" id="{130D5CBF-1E81-F2F0-468D-54E782F41F03}"/>
            </a:ext>
          </a:extLst>
        </xdr:cNvPr>
        <xdr:cNvSpPr txBox="1"/>
      </xdr:nvSpPr>
      <xdr:spPr>
        <a:xfrm>
          <a:off x="596900" y="9398000"/>
          <a:ext cx="5314950" cy="7937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the # of PRODUCTS. Looking at them based on frequency, there doesn't look to be too much. Looking at this visual it seems that a majority in every group mostly have 1 or 2 PRODUCTS.</a:t>
          </a:r>
          <a:endParaRPr lang="en-US" sz="1100">
            <a:latin typeface="Aptos" panose="020B0004020202020204" pitchFamily="34" charset="0"/>
          </a:endParaRPr>
        </a:p>
      </xdr:txBody>
    </xdr:sp>
    <xdr:clientData/>
  </xdr:twoCellAnchor>
  <xdr:twoCellAnchor>
    <xdr:from>
      <xdr:col>4</xdr:col>
      <xdr:colOff>2787650</xdr:colOff>
      <xdr:row>49</xdr:row>
      <xdr:rowOff>95250</xdr:rowOff>
    </xdr:from>
    <xdr:to>
      <xdr:col>9</xdr:col>
      <xdr:colOff>1047750</xdr:colOff>
      <xdr:row>54</xdr:row>
      <xdr:rowOff>171450</xdr:rowOff>
    </xdr:to>
    <xdr:sp macro="" textlink="">
      <xdr:nvSpPr>
        <xdr:cNvPr id="18" name="TextBox 17">
          <a:extLst>
            <a:ext uri="{FF2B5EF4-FFF2-40B4-BE49-F238E27FC236}">
              <a16:creationId xmlns:a16="http://schemas.microsoft.com/office/drawing/2014/main" id="{B7FEAD28-8C1C-433F-A189-FBC6FCB832DE}"/>
            </a:ext>
          </a:extLst>
        </xdr:cNvPr>
        <xdr:cNvSpPr txBox="1"/>
      </xdr:nvSpPr>
      <xdr:spPr>
        <a:xfrm>
          <a:off x="7023100" y="9391650"/>
          <a:ext cx="5137150" cy="9969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the AGE GROUPS. Again, looking at frequency, there isn't much difference based on the similar AGE GROUPS. Looking at this visual it seems that a majority in every group mostly have customers in the 18-34 and 35-50 year old age groups.</a:t>
          </a:r>
          <a:endParaRPr lang="en-US" sz="1100">
            <a:latin typeface="Aptos" panose="020B0004020202020204" pitchFamily="34" charset="0"/>
          </a:endParaRPr>
        </a:p>
      </xdr:txBody>
    </xdr:sp>
    <xdr:clientData/>
  </xdr:twoCellAnchor>
  <xdr:twoCellAnchor>
    <xdr:from>
      <xdr:col>10</xdr:col>
      <xdr:colOff>6350</xdr:colOff>
      <xdr:row>49</xdr:row>
      <xdr:rowOff>101600</xdr:rowOff>
    </xdr:from>
    <xdr:to>
      <xdr:col>15</xdr:col>
      <xdr:colOff>19050</xdr:colOff>
      <xdr:row>54</xdr:row>
      <xdr:rowOff>133350</xdr:rowOff>
    </xdr:to>
    <xdr:sp macro="" textlink="">
      <xdr:nvSpPr>
        <xdr:cNvPr id="19" name="TextBox 18">
          <a:extLst>
            <a:ext uri="{FF2B5EF4-FFF2-40B4-BE49-F238E27FC236}">
              <a16:creationId xmlns:a16="http://schemas.microsoft.com/office/drawing/2014/main" id="{90F94C13-4847-4D3B-A1BC-6F4588C278ED}"/>
            </a:ext>
          </a:extLst>
        </xdr:cNvPr>
        <xdr:cNvSpPr txBox="1"/>
      </xdr:nvSpPr>
      <xdr:spPr>
        <a:xfrm>
          <a:off x="13957300" y="9398000"/>
          <a:ext cx="4984750" cy="9525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ACTIVITY. Looking at them based on frequency, there are more ACTIVE in CURRENT CUSTOMERS versus more INACTIVE in EX-CUSTOMERS. Which one might say at this point, that there are going to be more INACTIVE EX-CUSTOMERS than CURRENT CUSTOMERS.</a:t>
          </a:r>
          <a:endParaRPr lang="en-US" sz="1100">
            <a:latin typeface="Aptos" panose="020B0004020202020204" pitchFamily="34" charset="0"/>
          </a:endParaRPr>
        </a:p>
      </xdr:txBody>
    </xdr:sp>
    <xdr:clientData/>
  </xdr:twoCellAnchor>
  <xdr:twoCellAnchor>
    <xdr:from>
      <xdr:col>0</xdr:col>
      <xdr:colOff>533400</xdr:colOff>
      <xdr:row>76</xdr:row>
      <xdr:rowOff>107950</xdr:rowOff>
    </xdr:from>
    <xdr:to>
      <xdr:col>4</xdr:col>
      <xdr:colOff>1746250</xdr:colOff>
      <xdr:row>79</xdr:row>
      <xdr:rowOff>114300</xdr:rowOff>
    </xdr:to>
    <xdr:sp macro="" textlink="">
      <xdr:nvSpPr>
        <xdr:cNvPr id="20" name="TextBox 19">
          <a:extLst>
            <a:ext uri="{FF2B5EF4-FFF2-40B4-BE49-F238E27FC236}">
              <a16:creationId xmlns:a16="http://schemas.microsoft.com/office/drawing/2014/main" id="{00F11EB8-3B3E-5A08-EED3-13B0E3714D57}"/>
            </a:ext>
          </a:extLst>
        </xdr:cNvPr>
        <xdr:cNvSpPr txBox="1"/>
      </xdr:nvSpPr>
      <xdr:spPr>
        <a:xfrm>
          <a:off x="533400" y="14376400"/>
          <a:ext cx="5448300" cy="5588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atin typeface="Aptos" panose="020B0004020202020204" pitchFamily="34" charset="0"/>
            </a:rPr>
            <a:t>The freqeuncy was highest in 1 or 2 PRODUCTS. Looking at the retention rate confirms that 2 PRODUCTS are a main factor of customers staying.</a:t>
          </a:r>
          <a:endParaRPr lang="en-US" sz="1100">
            <a:latin typeface="Aptos" panose="020B0004020202020204" pitchFamily="34" charset="0"/>
          </a:endParaRPr>
        </a:p>
      </xdr:txBody>
    </xdr:sp>
    <xdr:clientData/>
  </xdr:twoCellAnchor>
  <xdr:twoCellAnchor>
    <xdr:from>
      <xdr:col>5</xdr:col>
      <xdr:colOff>19050</xdr:colOff>
      <xdr:row>76</xdr:row>
      <xdr:rowOff>101600</xdr:rowOff>
    </xdr:from>
    <xdr:to>
      <xdr:col>9</xdr:col>
      <xdr:colOff>939800</xdr:colOff>
      <xdr:row>81</xdr:row>
      <xdr:rowOff>177800</xdr:rowOff>
    </xdr:to>
    <xdr:sp macro="" textlink="">
      <xdr:nvSpPr>
        <xdr:cNvPr id="21" name="TextBox 20">
          <a:extLst>
            <a:ext uri="{FF2B5EF4-FFF2-40B4-BE49-F238E27FC236}">
              <a16:creationId xmlns:a16="http://schemas.microsoft.com/office/drawing/2014/main" id="{D36DA978-7D34-ADF9-8820-FC16C1214CF1}"/>
            </a:ext>
          </a:extLst>
        </xdr:cNvPr>
        <xdr:cNvSpPr txBox="1"/>
      </xdr:nvSpPr>
      <xdr:spPr>
        <a:xfrm>
          <a:off x="7092950" y="14370050"/>
          <a:ext cx="4959350" cy="9969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Althought frequency</a:t>
          </a:r>
          <a:r>
            <a:rPr lang="en-US" sz="1100" baseline="0">
              <a:latin typeface="Aptos" panose="020B0004020202020204" pitchFamily="34" charset="0"/>
            </a:rPr>
            <a:t> was highest in AGE GROUP 35 to 50, looking at the retention rate AGE GROUP 18 to 34 are the customers that remain and a factor for staying at the bank.</a:t>
          </a:r>
          <a:endParaRPr lang="en-US" sz="1100">
            <a:latin typeface="Aptos" panose="020B0004020202020204" pitchFamily="34" charset="0"/>
          </a:endParaRPr>
        </a:p>
      </xdr:txBody>
    </xdr:sp>
    <xdr:clientData/>
  </xdr:twoCellAnchor>
  <xdr:twoCellAnchor>
    <xdr:from>
      <xdr:col>10</xdr:col>
      <xdr:colOff>31750</xdr:colOff>
      <xdr:row>76</xdr:row>
      <xdr:rowOff>107950</xdr:rowOff>
    </xdr:from>
    <xdr:to>
      <xdr:col>15</xdr:col>
      <xdr:colOff>44450</xdr:colOff>
      <xdr:row>81</xdr:row>
      <xdr:rowOff>139700</xdr:rowOff>
    </xdr:to>
    <xdr:sp macro="" textlink="">
      <xdr:nvSpPr>
        <xdr:cNvPr id="22" name="TextBox 21">
          <a:extLst>
            <a:ext uri="{FF2B5EF4-FFF2-40B4-BE49-F238E27FC236}">
              <a16:creationId xmlns:a16="http://schemas.microsoft.com/office/drawing/2014/main" id="{56196639-F1BF-6DDB-EB75-ABD4ABD37277}"/>
            </a:ext>
          </a:extLst>
        </xdr:cNvPr>
        <xdr:cNvSpPr txBox="1"/>
      </xdr:nvSpPr>
      <xdr:spPr>
        <a:xfrm>
          <a:off x="13982700" y="14376400"/>
          <a:ext cx="4984750" cy="9525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Comparing</a:t>
          </a:r>
          <a:r>
            <a:rPr lang="en-US" sz="1100" baseline="0">
              <a:latin typeface="Aptos" panose="020B0004020202020204" pitchFamily="34" charset="0"/>
            </a:rPr>
            <a:t> the frequency to the retention rate for ACTIVITY shows that they match. CURRENT CUSTOMERS are ACTIVE and a factor for remaining at the bank.</a:t>
          </a:r>
          <a:endParaRPr lang="en-US" sz="1100">
            <a:latin typeface="Aptos" panose="020B0004020202020204" pitchFamily="34" charset="0"/>
          </a:endParaRPr>
        </a:p>
      </xdr:txBody>
    </xdr:sp>
    <xdr:clientData/>
  </xdr:twoCellAnchor>
  <xdr:twoCellAnchor>
    <xdr:from>
      <xdr:col>0</xdr:col>
      <xdr:colOff>508000</xdr:colOff>
      <xdr:row>110</xdr:row>
      <xdr:rowOff>107950</xdr:rowOff>
    </xdr:from>
    <xdr:to>
      <xdr:col>4</xdr:col>
      <xdr:colOff>1733550</xdr:colOff>
      <xdr:row>114</xdr:row>
      <xdr:rowOff>165100</xdr:rowOff>
    </xdr:to>
    <xdr:sp macro="" textlink="">
      <xdr:nvSpPr>
        <xdr:cNvPr id="23" name="TextBox 22">
          <a:extLst>
            <a:ext uri="{FF2B5EF4-FFF2-40B4-BE49-F238E27FC236}">
              <a16:creationId xmlns:a16="http://schemas.microsoft.com/office/drawing/2014/main" id="{800BFA3F-6491-72E2-BE0C-25C21B481FE6}"/>
            </a:ext>
          </a:extLst>
        </xdr:cNvPr>
        <xdr:cNvSpPr txBox="1"/>
      </xdr:nvSpPr>
      <xdr:spPr>
        <a:xfrm>
          <a:off x="508000" y="20637500"/>
          <a:ext cx="5461000" cy="7937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Although the frequency</a:t>
          </a:r>
          <a:r>
            <a:rPr lang="en-US" sz="1100" baseline="0">
              <a:latin typeface="Aptos" panose="020B0004020202020204" pitchFamily="34" charset="0"/>
            </a:rPr>
            <a:t> was highest in 1 PRODUCT for EX-CUSTOMERS, looking at the churn rate, 3 or more PRODUCTS is a factor for leaving. It should be noted that there were only 2 customers with 4 PRODUCTS, so more data might be needed to prove that variable a little more consistently.</a:t>
          </a:r>
          <a:endParaRPr lang="en-US" sz="1100">
            <a:latin typeface="Aptos" panose="020B0004020202020204" pitchFamily="34" charset="0"/>
          </a:endParaRPr>
        </a:p>
      </xdr:txBody>
    </xdr:sp>
    <xdr:clientData/>
  </xdr:twoCellAnchor>
  <xdr:twoCellAnchor>
    <xdr:from>
      <xdr:col>5</xdr:col>
      <xdr:colOff>19050</xdr:colOff>
      <xdr:row>110</xdr:row>
      <xdr:rowOff>146050</xdr:rowOff>
    </xdr:from>
    <xdr:to>
      <xdr:col>9</xdr:col>
      <xdr:colOff>1466850</xdr:colOff>
      <xdr:row>114</xdr:row>
      <xdr:rowOff>0</xdr:rowOff>
    </xdr:to>
    <xdr:sp macro="" textlink="">
      <xdr:nvSpPr>
        <xdr:cNvPr id="24" name="TextBox 23">
          <a:extLst>
            <a:ext uri="{FF2B5EF4-FFF2-40B4-BE49-F238E27FC236}">
              <a16:creationId xmlns:a16="http://schemas.microsoft.com/office/drawing/2014/main" id="{26F78C86-6581-F26A-E70C-234B50A6A219}"/>
            </a:ext>
          </a:extLst>
        </xdr:cNvPr>
        <xdr:cNvSpPr txBox="1"/>
      </xdr:nvSpPr>
      <xdr:spPr>
        <a:xfrm>
          <a:off x="7092950" y="20675600"/>
          <a:ext cx="5486400" cy="5905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The frequency</a:t>
          </a:r>
          <a:r>
            <a:rPr lang="en-US" sz="1100" baseline="0">
              <a:latin typeface="Aptos" panose="020B0004020202020204" pitchFamily="34" charset="0"/>
            </a:rPr>
            <a:t> rate for AGE in EX-CUSTOMERS was highest in AGE 35 to 50. Compared to the churn rate it is AGE 51 to 64 for a factor customers leaving.</a:t>
          </a:r>
          <a:endParaRPr lang="en-US" sz="1100">
            <a:latin typeface="Aptos" panose="020B0004020202020204" pitchFamily="34" charset="0"/>
          </a:endParaRPr>
        </a:p>
      </xdr:txBody>
    </xdr:sp>
    <xdr:clientData/>
  </xdr:twoCellAnchor>
  <xdr:twoCellAnchor>
    <xdr:from>
      <xdr:col>10</xdr:col>
      <xdr:colOff>31749</xdr:colOff>
      <xdr:row>110</xdr:row>
      <xdr:rowOff>152400</xdr:rowOff>
    </xdr:from>
    <xdr:to>
      <xdr:col>15</xdr:col>
      <xdr:colOff>539750</xdr:colOff>
      <xdr:row>114</xdr:row>
      <xdr:rowOff>25400</xdr:rowOff>
    </xdr:to>
    <xdr:sp macro="" textlink="">
      <xdr:nvSpPr>
        <xdr:cNvPr id="25" name="TextBox 24">
          <a:extLst>
            <a:ext uri="{FF2B5EF4-FFF2-40B4-BE49-F238E27FC236}">
              <a16:creationId xmlns:a16="http://schemas.microsoft.com/office/drawing/2014/main" id="{5BE4B6A2-1A5F-27BD-50D9-AAF96B3EDCAA}"/>
            </a:ext>
          </a:extLst>
        </xdr:cNvPr>
        <xdr:cNvSpPr txBox="1"/>
      </xdr:nvSpPr>
      <xdr:spPr>
        <a:xfrm>
          <a:off x="13982699" y="20681950"/>
          <a:ext cx="5480051" cy="6096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The frequency rate for EX-CUSTOMERS</a:t>
          </a:r>
          <a:r>
            <a:rPr lang="en-US" sz="1100" baseline="0">
              <a:latin typeface="Aptos" panose="020B0004020202020204" pitchFamily="34" charset="0"/>
            </a:rPr>
            <a:t> in ACTIVITY was highest as INACTIVE. Comparing this to the churn rate, this matches and is a factor for customers leaving.</a:t>
          </a:r>
          <a:endParaRPr lang="en-US" sz="1100">
            <a:latin typeface="Aptos" panose="020B0004020202020204" pitchFamily="34" charset="0"/>
          </a:endParaRPr>
        </a:p>
      </xdr:txBody>
    </xdr:sp>
    <xdr:clientData/>
  </xdr:twoCellAnchor>
  <xdr:twoCellAnchor>
    <xdr:from>
      <xdr:col>0</xdr:col>
      <xdr:colOff>425450</xdr:colOff>
      <xdr:row>165</xdr:row>
      <xdr:rowOff>38100</xdr:rowOff>
    </xdr:from>
    <xdr:to>
      <xdr:col>4</xdr:col>
      <xdr:colOff>2590800</xdr:colOff>
      <xdr:row>183</xdr:row>
      <xdr:rowOff>88900</xdr:rowOff>
    </xdr:to>
    <xdr:sp macro="" textlink="">
      <xdr:nvSpPr>
        <xdr:cNvPr id="3" name="TextBox 2">
          <a:extLst>
            <a:ext uri="{FF2B5EF4-FFF2-40B4-BE49-F238E27FC236}">
              <a16:creationId xmlns:a16="http://schemas.microsoft.com/office/drawing/2014/main" id="{8D2653BF-88A1-6024-FFE7-825353322EDF}"/>
            </a:ext>
          </a:extLst>
        </xdr:cNvPr>
        <xdr:cNvSpPr txBox="1"/>
      </xdr:nvSpPr>
      <xdr:spPr>
        <a:xfrm>
          <a:off x="425450" y="30695900"/>
          <a:ext cx="6400800"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ptos Black" panose="020B0004020202020204" pitchFamily="34" charset="0"/>
            </a:rPr>
            <a:t>CHURN CUSTOMER PROFILE</a:t>
          </a:r>
        </a:p>
        <a:p>
          <a:endParaRPr lang="en-US" sz="1400">
            <a:latin typeface="Aptos Black" panose="020B0004020202020204" pitchFamily="34" charset="0"/>
          </a:endParaRPr>
        </a:p>
        <a:p>
          <a:r>
            <a:rPr lang="en-US" sz="1400">
              <a:latin typeface="Aptos Black" panose="020B0004020202020204" pitchFamily="34" charset="0"/>
            </a:rPr>
            <a:t># of PRODUCTS:</a:t>
          </a:r>
        </a:p>
        <a:p>
          <a:r>
            <a:rPr lang="en-US" sz="1400">
              <a:latin typeface="Aptos Black" panose="020B0004020202020204" pitchFamily="34" charset="0"/>
            </a:rPr>
            <a:t>AGE:</a:t>
          </a:r>
        </a:p>
        <a:p>
          <a:r>
            <a:rPr lang="en-US" sz="1400">
              <a:latin typeface="Aptos Black" panose="020B0004020202020204" pitchFamily="34" charset="0"/>
            </a:rPr>
            <a:t>ACTIVITY:</a:t>
          </a:r>
        </a:p>
        <a:p>
          <a:endParaRPr lang="en-US" sz="1400">
            <a:latin typeface="Aptos Black" panose="020B0004020202020204" pitchFamily="34" charset="0"/>
          </a:endParaRPr>
        </a:p>
      </xdr:txBody>
    </xdr:sp>
    <xdr:clientData/>
  </xdr:twoCellAnchor>
  <xdr:twoCellAnchor>
    <xdr:from>
      <xdr:col>0</xdr:col>
      <xdr:colOff>501650</xdr:colOff>
      <xdr:row>89</xdr:row>
      <xdr:rowOff>165100</xdr:rowOff>
    </xdr:from>
    <xdr:to>
      <xdr:col>4</xdr:col>
      <xdr:colOff>1733550</xdr:colOff>
      <xdr:row>110</xdr:row>
      <xdr:rowOff>38100</xdr:rowOff>
    </xdr:to>
    <xdr:graphicFrame macro="">
      <xdr:nvGraphicFramePr>
        <xdr:cNvPr id="5" name="Chart 4">
          <a:extLst>
            <a:ext uri="{FF2B5EF4-FFF2-40B4-BE49-F238E27FC236}">
              <a16:creationId xmlns:a16="http://schemas.microsoft.com/office/drawing/2014/main" id="{E5C06FDB-E574-4C79-8D4E-092BC3644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9526</xdr:colOff>
      <xdr:row>89</xdr:row>
      <xdr:rowOff>177800</xdr:rowOff>
    </xdr:from>
    <xdr:to>
      <xdr:col>9</xdr:col>
      <xdr:colOff>1473200</xdr:colOff>
      <xdr:row>110</xdr:row>
      <xdr:rowOff>69850</xdr:rowOff>
    </xdr:to>
    <xdr:graphicFrame macro="">
      <xdr:nvGraphicFramePr>
        <xdr:cNvPr id="8" name="Chart 7">
          <a:extLst>
            <a:ext uri="{FF2B5EF4-FFF2-40B4-BE49-F238E27FC236}">
              <a16:creationId xmlns:a16="http://schemas.microsoft.com/office/drawing/2014/main" id="{1C151B3A-08C9-465F-9350-BB105325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12700</xdr:colOff>
      <xdr:row>90</xdr:row>
      <xdr:rowOff>0</xdr:rowOff>
    </xdr:from>
    <xdr:to>
      <xdr:col>15</xdr:col>
      <xdr:colOff>539750</xdr:colOff>
      <xdr:row>110</xdr:row>
      <xdr:rowOff>82550</xdr:rowOff>
    </xdr:to>
    <xdr:graphicFrame macro="">
      <xdr:nvGraphicFramePr>
        <xdr:cNvPr id="11" name="Chart 10">
          <a:extLst>
            <a:ext uri="{FF2B5EF4-FFF2-40B4-BE49-F238E27FC236}">
              <a16:creationId xmlns:a16="http://schemas.microsoft.com/office/drawing/2014/main" id="{A068E2F2-8208-4F2A-BD1B-E52061FDC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533400</xdr:colOff>
      <xdr:row>55</xdr:row>
      <xdr:rowOff>146050</xdr:rowOff>
    </xdr:from>
    <xdr:to>
      <xdr:col>4</xdr:col>
      <xdr:colOff>1739899</xdr:colOff>
      <xdr:row>76</xdr:row>
      <xdr:rowOff>6350</xdr:rowOff>
    </xdr:to>
    <xdr:graphicFrame macro="">
      <xdr:nvGraphicFramePr>
        <xdr:cNvPr id="26" name="Chart 25">
          <a:extLst>
            <a:ext uri="{FF2B5EF4-FFF2-40B4-BE49-F238E27FC236}">
              <a16:creationId xmlns:a16="http://schemas.microsoft.com/office/drawing/2014/main" id="{3A66C7C4-4D36-4118-B78D-A45F9A6A7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2590800</xdr:colOff>
      <xdr:row>55</xdr:row>
      <xdr:rowOff>139700</xdr:rowOff>
    </xdr:from>
    <xdr:to>
      <xdr:col>9</xdr:col>
      <xdr:colOff>1181100</xdr:colOff>
      <xdr:row>76</xdr:row>
      <xdr:rowOff>6350</xdr:rowOff>
    </xdr:to>
    <xdr:graphicFrame macro="">
      <xdr:nvGraphicFramePr>
        <xdr:cNvPr id="4" name="Chart 3">
          <a:extLst>
            <a:ext uri="{FF2B5EF4-FFF2-40B4-BE49-F238E27FC236}">
              <a16:creationId xmlns:a16="http://schemas.microsoft.com/office/drawing/2014/main" id="{5CC79675-52CA-4F3F-BFA9-038A0B877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2730500</xdr:colOff>
      <xdr:row>55</xdr:row>
      <xdr:rowOff>127000</xdr:rowOff>
    </xdr:from>
    <xdr:to>
      <xdr:col>15</xdr:col>
      <xdr:colOff>387350</xdr:colOff>
      <xdr:row>75</xdr:row>
      <xdr:rowOff>177800</xdr:rowOff>
    </xdr:to>
    <xdr:graphicFrame macro="">
      <xdr:nvGraphicFramePr>
        <xdr:cNvPr id="9" name="Chart 8">
          <a:extLst>
            <a:ext uri="{FF2B5EF4-FFF2-40B4-BE49-F238E27FC236}">
              <a16:creationId xmlns:a16="http://schemas.microsoft.com/office/drawing/2014/main" id="{9E1E5786-4E5D-4E92-AF27-AE0AB2631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977900</xdr:colOff>
      <xdr:row>31</xdr:row>
      <xdr:rowOff>0</xdr:rowOff>
    </xdr:from>
    <xdr:to>
      <xdr:col>5</xdr:col>
      <xdr:colOff>1098550</xdr:colOff>
      <xdr:row>50</xdr:row>
      <xdr:rowOff>12700</xdr:rowOff>
    </xdr:to>
    <xdr:graphicFrame macro="">
      <xdr:nvGraphicFramePr>
        <xdr:cNvPr id="2" name="Chart 1">
          <a:extLst>
            <a:ext uri="{FF2B5EF4-FFF2-40B4-BE49-F238E27FC236}">
              <a16:creationId xmlns:a16="http://schemas.microsoft.com/office/drawing/2014/main" id="{D0C2DB31-6E68-445F-9DB4-E2D34EF73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1365250</xdr:colOff>
      <xdr:row>35</xdr:row>
      <xdr:rowOff>127000</xdr:rowOff>
    </xdr:from>
    <xdr:to>
      <xdr:col>11</xdr:col>
      <xdr:colOff>431800</xdr:colOff>
      <xdr:row>46</xdr:row>
      <xdr:rowOff>44450</xdr:rowOff>
    </xdr:to>
    <xdr:sp macro="" textlink="">
      <xdr:nvSpPr>
        <xdr:cNvPr id="3" name="TextBox 2">
          <a:extLst>
            <a:ext uri="{FF2B5EF4-FFF2-40B4-BE49-F238E27FC236}">
              <a16:creationId xmlns:a16="http://schemas.microsoft.com/office/drawing/2014/main" id="{FFD39C8B-B6C9-9324-1605-C188674FF976}"/>
            </a:ext>
          </a:extLst>
        </xdr:cNvPr>
        <xdr:cNvSpPr txBox="1"/>
      </xdr:nvSpPr>
      <xdr:spPr>
        <a:xfrm>
          <a:off x="7550150" y="6692900"/>
          <a:ext cx="3886200" cy="19431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 3.1: </a:t>
          </a:r>
          <a:r>
            <a:rPr lang="en-US" sz="1100">
              <a:latin typeface="Aptos" panose="020B0004020202020204" pitchFamily="34" charset="0"/>
            </a:rPr>
            <a:t>You</a:t>
          </a:r>
          <a:r>
            <a:rPr lang="en-US" sz="1100" baseline="0">
              <a:latin typeface="Aptos" panose="020B0004020202020204" pitchFamily="34" charset="0"/>
            </a:rPr>
            <a:t> can see from the count or frequency that AGE and # of PRODUCTS shows that 1 and 2 seems like factors for EX-CUSTOMERS leaving aged between 27 to 63 years old.</a:t>
          </a:r>
        </a:p>
        <a:p>
          <a:endParaRPr lang="en-US" sz="1100" baseline="0">
            <a:latin typeface="Aptos" panose="020B0004020202020204" pitchFamily="34" charset="0"/>
          </a:endParaRPr>
        </a:p>
        <a:p>
          <a:r>
            <a:rPr lang="en-US" sz="1100" baseline="0">
              <a:latin typeface="Aptos Black" panose="020B0004020202020204" pitchFamily="34" charset="0"/>
            </a:rPr>
            <a:t>Fig. 3.2: </a:t>
          </a:r>
          <a:r>
            <a:rPr lang="en-US" sz="1100" baseline="0">
              <a:latin typeface="Aptos" panose="020B0004020202020204" pitchFamily="34" charset="0"/>
            </a:rPr>
            <a:t>You can see that the number of products decreases for EX-CUSTOMERS.</a:t>
          </a:r>
        </a:p>
        <a:p>
          <a:endParaRPr lang="en-US" sz="1100" baseline="0">
            <a:latin typeface="Aptos" panose="020B0004020202020204" pitchFamily="34" charset="0"/>
          </a:endParaRPr>
        </a:p>
        <a:p>
          <a:r>
            <a:rPr lang="en-US" sz="1100" baseline="0">
              <a:latin typeface="Aptos" panose="020B0004020202020204" pitchFamily="34" charset="0"/>
            </a:rPr>
            <a:t> However, this does not account for the churn rate, which actually shows that 3 or more PRODUCTS are a factor for customers leaving amongst those aged 51 to 64 years old.</a:t>
          </a:r>
          <a:endParaRPr lang="en-US" sz="1100">
            <a:latin typeface="Aptos" panose="020B0004020202020204" pitchFamily="34" charset="0"/>
          </a:endParaRPr>
        </a:p>
      </xdr:txBody>
    </xdr:sp>
    <xdr:clientData/>
  </xdr:twoCellAnchor>
  <xdr:twoCellAnchor>
    <xdr:from>
      <xdr:col>0</xdr:col>
      <xdr:colOff>1257300</xdr:colOff>
      <xdr:row>54</xdr:row>
      <xdr:rowOff>177800</xdr:rowOff>
    </xdr:from>
    <xdr:to>
      <xdr:col>6</xdr:col>
      <xdr:colOff>285750</xdr:colOff>
      <xdr:row>74</xdr:row>
      <xdr:rowOff>6350</xdr:rowOff>
    </xdr:to>
    <xdr:graphicFrame macro="">
      <xdr:nvGraphicFramePr>
        <xdr:cNvPr id="6" name="Chart 5">
          <a:extLst>
            <a:ext uri="{FF2B5EF4-FFF2-40B4-BE49-F238E27FC236}">
              <a16:creationId xmlns:a16="http://schemas.microsoft.com/office/drawing/2014/main" id="{79964712-917B-4CFB-9684-BCDFB8B8A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1397000</xdr:colOff>
      <xdr:row>61</xdr:row>
      <xdr:rowOff>139700</xdr:rowOff>
    </xdr:from>
    <xdr:to>
      <xdr:col>11</xdr:col>
      <xdr:colOff>495300</xdr:colOff>
      <xdr:row>71</xdr:row>
      <xdr:rowOff>38100</xdr:rowOff>
    </xdr:to>
    <xdr:sp macro="" textlink="">
      <xdr:nvSpPr>
        <xdr:cNvPr id="7" name="TextBox 6">
          <a:extLst>
            <a:ext uri="{FF2B5EF4-FFF2-40B4-BE49-F238E27FC236}">
              <a16:creationId xmlns:a16="http://schemas.microsoft.com/office/drawing/2014/main" id="{F24AD598-5C5C-49E0-8D15-ED6E9E333873}"/>
            </a:ext>
          </a:extLst>
        </xdr:cNvPr>
        <xdr:cNvSpPr txBox="1"/>
      </xdr:nvSpPr>
      <xdr:spPr>
        <a:xfrm>
          <a:off x="7581900" y="11493500"/>
          <a:ext cx="3917950" cy="17399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atin typeface="Aptos Black" panose="020B0004020202020204" pitchFamily="34" charset="0"/>
            </a:rPr>
            <a:t>Fig. 4.1: </a:t>
          </a:r>
          <a:r>
            <a:rPr lang="en-US" sz="1100" baseline="0">
              <a:latin typeface="Aptos" panose="020B0004020202020204" pitchFamily="34" charset="0"/>
            </a:rPr>
            <a:t>AGE and TENURE doesn't really show too much of a relationship as AGE and PRODUCTS does. The data is much more spread out and harder to see a distinct pattern.</a:t>
          </a:r>
        </a:p>
        <a:p>
          <a:endParaRPr lang="en-US" sz="1100" baseline="0">
            <a:latin typeface="Aptos" panose="020B0004020202020204" pitchFamily="34" charset="0"/>
          </a:endParaRPr>
        </a:p>
        <a:p>
          <a:r>
            <a:rPr lang="en-US" sz="1100" baseline="0">
              <a:latin typeface="Aptos Black" panose="020B0004020202020204" pitchFamily="34" charset="0"/>
            </a:rPr>
            <a:t>Fig. 4.2: </a:t>
          </a:r>
          <a:r>
            <a:rPr lang="en-US" sz="1100" baseline="0">
              <a:latin typeface="Aptos" panose="020B0004020202020204" pitchFamily="34" charset="0"/>
            </a:rPr>
            <a:t>You can see how TENURE tends to decrease for EX-CUSTOMERS. Most of them are in the 0 to 2 year range based on frequency. Based on churn the data confirms that 1 year or less is a reason for EX-CUSTOMERS leaving.</a:t>
          </a:r>
          <a:endParaRPr lang="en-US" sz="1100">
            <a:latin typeface="Aptos" panose="020B0004020202020204" pitchFamily="34" charset="0"/>
          </a:endParaRPr>
        </a:p>
      </xdr:txBody>
    </xdr:sp>
    <xdr:clientData/>
  </xdr:twoCellAnchor>
  <xdr:twoCellAnchor>
    <xdr:from>
      <xdr:col>13</xdr:col>
      <xdr:colOff>25400</xdr:colOff>
      <xdr:row>54</xdr:row>
      <xdr:rowOff>171450</xdr:rowOff>
    </xdr:from>
    <xdr:to>
      <xdr:col>20</xdr:col>
      <xdr:colOff>425450</xdr:colOff>
      <xdr:row>73</xdr:row>
      <xdr:rowOff>152400</xdr:rowOff>
    </xdr:to>
    <xdr:graphicFrame macro="">
      <xdr:nvGraphicFramePr>
        <xdr:cNvPr id="9" name="Chart 8">
          <a:extLst>
            <a:ext uri="{FF2B5EF4-FFF2-40B4-BE49-F238E27FC236}">
              <a16:creationId xmlns:a16="http://schemas.microsoft.com/office/drawing/2014/main" id="{5B12D837-9C37-4CAC-9081-C6BED85CB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755650</xdr:colOff>
      <xdr:row>30</xdr:row>
      <xdr:rowOff>171450</xdr:rowOff>
    </xdr:from>
    <xdr:to>
      <xdr:col>20</xdr:col>
      <xdr:colOff>412750</xdr:colOff>
      <xdr:row>50</xdr:row>
      <xdr:rowOff>6350</xdr:rowOff>
    </xdr:to>
    <xdr:graphicFrame macro="">
      <xdr:nvGraphicFramePr>
        <xdr:cNvPr id="15" name="Chart 14">
          <a:extLst>
            <a:ext uri="{FF2B5EF4-FFF2-40B4-BE49-F238E27FC236}">
              <a16:creationId xmlns:a16="http://schemas.microsoft.com/office/drawing/2014/main" id="{D999593C-52A4-41F3-991C-05A8AF1EA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463550</xdr:colOff>
      <xdr:row>50</xdr:row>
      <xdr:rowOff>25400</xdr:rowOff>
    </xdr:from>
    <xdr:to>
      <xdr:col>5</xdr:col>
      <xdr:colOff>1104900</xdr:colOff>
      <xdr:row>51</xdr:row>
      <xdr:rowOff>152400</xdr:rowOff>
    </xdr:to>
    <xdr:sp macro="" textlink="">
      <xdr:nvSpPr>
        <xdr:cNvPr id="4" name="TextBox 3">
          <a:extLst>
            <a:ext uri="{FF2B5EF4-FFF2-40B4-BE49-F238E27FC236}">
              <a16:creationId xmlns:a16="http://schemas.microsoft.com/office/drawing/2014/main" id="{5BE1C266-CAD9-4ACD-B5F9-1A8CCB99A806}"/>
            </a:ext>
          </a:extLst>
        </xdr:cNvPr>
        <xdr:cNvSpPr txBox="1"/>
      </xdr:nvSpPr>
      <xdr:spPr>
        <a:xfrm>
          <a:off x="5530850" y="93535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3.1</a:t>
          </a:r>
        </a:p>
      </xdr:txBody>
    </xdr:sp>
    <xdr:clientData/>
  </xdr:twoCellAnchor>
  <xdr:twoCellAnchor>
    <xdr:from>
      <xdr:col>19</xdr:col>
      <xdr:colOff>927100</xdr:colOff>
      <xdr:row>50</xdr:row>
      <xdr:rowOff>6350</xdr:rowOff>
    </xdr:from>
    <xdr:to>
      <xdr:col>20</xdr:col>
      <xdr:colOff>419100</xdr:colOff>
      <xdr:row>51</xdr:row>
      <xdr:rowOff>133350</xdr:rowOff>
    </xdr:to>
    <xdr:sp macro="" textlink="">
      <xdr:nvSpPr>
        <xdr:cNvPr id="5" name="TextBox 4">
          <a:extLst>
            <a:ext uri="{FF2B5EF4-FFF2-40B4-BE49-F238E27FC236}">
              <a16:creationId xmlns:a16="http://schemas.microsoft.com/office/drawing/2014/main" id="{BBADB554-3CDF-486A-BD35-B7018946355C}"/>
            </a:ext>
          </a:extLst>
        </xdr:cNvPr>
        <xdr:cNvSpPr txBox="1"/>
      </xdr:nvSpPr>
      <xdr:spPr>
        <a:xfrm>
          <a:off x="17526000" y="93345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3.2</a:t>
          </a:r>
        </a:p>
      </xdr:txBody>
    </xdr:sp>
    <xdr:clientData/>
  </xdr:twoCellAnchor>
  <xdr:twoCellAnchor>
    <xdr:from>
      <xdr:col>5</xdr:col>
      <xdr:colOff>793750</xdr:colOff>
      <xdr:row>74</xdr:row>
      <xdr:rowOff>19050</xdr:rowOff>
    </xdr:from>
    <xdr:to>
      <xdr:col>6</xdr:col>
      <xdr:colOff>317500</xdr:colOff>
      <xdr:row>75</xdr:row>
      <xdr:rowOff>146050</xdr:rowOff>
    </xdr:to>
    <xdr:sp macro="" textlink="">
      <xdr:nvSpPr>
        <xdr:cNvPr id="8" name="TextBox 7">
          <a:extLst>
            <a:ext uri="{FF2B5EF4-FFF2-40B4-BE49-F238E27FC236}">
              <a16:creationId xmlns:a16="http://schemas.microsoft.com/office/drawing/2014/main" id="{FEE736FA-DDF3-4455-9517-C23E4048519A}"/>
            </a:ext>
          </a:extLst>
        </xdr:cNvPr>
        <xdr:cNvSpPr txBox="1"/>
      </xdr:nvSpPr>
      <xdr:spPr>
        <a:xfrm>
          <a:off x="5861050" y="137668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4.1</a:t>
          </a:r>
        </a:p>
      </xdr:txBody>
    </xdr:sp>
    <xdr:clientData/>
  </xdr:twoCellAnchor>
  <xdr:twoCellAnchor>
    <xdr:from>
      <xdr:col>19</xdr:col>
      <xdr:colOff>939800</xdr:colOff>
      <xdr:row>73</xdr:row>
      <xdr:rowOff>152400</xdr:rowOff>
    </xdr:from>
    <xdr:to>
      <xdr:col>20</xdr:col>
      <xdr:colOff>431800</xdr:colOff>
      <xdr:row>75</xdr:row>
      <xdr:rowOff>95250</xdr:rowOff>
    </xdr:to>
    <xdr:sp macro="" textlink="">
      <xdr:nvSpPr>
        <xdr:cNvPr id="10" name="TextBox 9">
          <a:extLst>
            <a:ext uri="{FF2B5EF4-FFF2-40B4-BE49-F238E27FC236}">
              <a16:creationId xmlns:a16="http://schemas.microsoft.com/office/drawing/2014/main" id="{06F8D2CC-D213-4927-A2B5-FE3D4D148359}"/>
            </a:ext>
          </a:extLst>
        </xdr:cNvPr>
        <xdr:cNvSpPr txBox="1"/>
      </xdr:nvSpPr>
      <xdr:spPr>
        <a:xfrm>
          <a:off x="17538700" y="137160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4.2</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781050</xdr:colOff>
      <xdr:row>32</xdr:row>
      <xdr:rowOff>177800</xdr:rowOff>
    </xdr:from>
    <xdr:to>
      <xdr:col>4</xdr:col>
      <xdr:colOff>1625600</xdr:colOff>
      <xdr:row>52</xdr:row>
      <xdr:rowOff>120650</xdr:rowOff>
    </xdr:to>
    <xdr:graphicFrame macro="">
      <xdr:nvGraphicFramePr>
        <xdr:cNvPr id="2" name="Chart 1">
          <a:extLst>
            <a:ext uri="{FF2B5EF4-FFF2-40B4-BE49-F238E27FC236}">
              <a16:creationId xmlns:a16="http://schemas.microsoft.com/office/drawing/2014/main" id="{21774446-55EC-4689-8A97-D48C54911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1016000</xdr:colOff>
      <xdr:row>36</xdr:row>
      <xdr:rowOff>69850</xdr:rowOff>
    </xdr:from>
    <xdr:to>
      <xdr:col>10</xdr:col>
      <xdr:colOff>838200</xdr:colOff>
      <xdr:row>48</xdr:row>
      <xdr:rowOff>38100</xdr:rowOff>
    </xdr:to>
    <xdr:sp macro="" textlink="">
      <xdr:nvSpPr>
        <xdr:cNvPr id="3" name="TextBox 2">
          <a:extLst>
            <a:ext uri="{FF2B5EF4-FFF2-40B4-BE49-F238E27FC236}">
              <a16:creationId xmlns:a16="http://schemas.microsoft.com/office/drawing/2014/main" id="{BE5ADB7A-18CA-4083-B811-CE6F9D307A32}"/>
            </a:ext>
          </a:extLst>
        </xdr:cNvPr>
        <xdr:cNvSpPr txBox="1"/>
      </xdr:nvSpPr>
      <xdr:spPr>
        <a:xfrm>
          <a:off x="6750050" y="6788150"/>
          <a:ext cx="3917950" cy="217805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a:t>
          </a:r>
          <a:r>
            <a:rPr lang="en-US" sz="1100" baseline="0">
              <a:latin typeface="Aptos Black" panose="020B0004020202020204" pitchFamily="34" charset="0"/>
            </a:rPr>
            <a:t> 1.1</a:t>
          </a:r>
          <a:r>
            <a:rPr lang="en-US" sz="1100">
              <a:latin typeface="Aptos Black" panose="020B0004020202020204" pitchFamily="34" charset="0"/>
            </a:rPr>
            <a:t>:</a:t>
          </a:r>
          <a:r>
            <a:rPr lang="en-US" sz="1100" baseline="0">
              <a:latin typeface="Aptos Black" panose="020B0004020202020204" pitchFamily="34" charset="0"/>
            </a:rPr>
            <a:t> </a:t>
          </a:r>
          <a:r>
            <a:rPr lang="en-US" sz="1100">
              <a:latin typeface="Aptos" panose="020B0004020202020204" pitchFamily="34" charset="0"/>
            </a:rPr>
            <a:t>You</a:t>
          </a:r>
          <a:r>
            <a:rPr lang="en-US" sz="1100" baseline="0">
              <a:latin typeface="Aptos" panose="020B0004020202020204" pitchFamily="34" charset="0"/>
            </a:rPr>
            <a:t> can see from the count or frequency that AGE and # of PRODUCTS shows that 1 and 2 are factors for CURRENT CUSTOMERS staying are aged between 20 to 50 years old.</a:t>
          </a:r>
        </a:p>
        <a:p>
          <a:endParaRPr lang="en-US" sz="1100" baseline="0">
            <a:latin typeface="Aptos" panose="020B0004020202020204" pitchFamily="34" charset="0"/>
          </a:endParaRPr>
        </a:p>
        <a:p>
          <a:r>
            <a:rPr lang="en-US" sz="1100" baseline="0">
              <a:latin typeface="Aptos Black" panose="020B0004020202020204" pitchFamily="34" charset="0"/>
            </a:rPr>
            <a:t>Fig. 1.2: </a:t>
          </a:r>
          <a:r>
            <a:rPr lang="en-US" sz="1100" baseline="0">
              <a:latin typeface="Aptos" panose="020B0004020202020204" pitchFamily="34" charset="0"/>
            </a:rPr>
            <a:t>you can see that the # of PRODUCTS for CURRENT CUSTOMERS are more prevelant in 1 or 2 PRODUCTS, not more than that.</a:t>
          </a:r>
        </a:p>
        <a:p>
          <a:endParaRPr lang="en-US" sz="1100" baseline="0">
            <a:latin typeface="Aptos" panose="020B0004020202020204" pitchFamily="34" charset="0"/>
          </a:endParaRPr>
        </a:p>
        <a:p>
          <a:r>
            <a:rPr lang="en-US" sz="1100" baseline="0">
              <a:latin typeface="Aptos" panose="020B0004020202020204" pitchFamily="34" charset="0"/>
            </a:rPr>
            <a:t>Looking further, retention rates confirm that 2 PRODUCTS for those aged between 18 to 34 years old are factors to customers staying.</a:t>
          </a:r>
          <a:endParaRPr lang="en-US" sz="1100">
            <a:latin typeface="Aptos" panose="020B0004020202020204" pitchFamily="34" charset="0"/>
          </a:endParaRPr>
        </a:p>
      </xdr:txBody>
    </xdr:sp>
    <xdr:clientData/>
  </xdr:twoCellAnchor>
  <xdr:twoCellAnchor>
    <xdr:from>
      <xdr:col>0</xdr:col>
      <xdr:colOff>755650</xdr:colOff>
      <xdr:row>57</xdr:row>
      <xdr:rowOff>6350</xdr:rowOff>
    </xdr:from>
    <xdr:to>
      <xdr:col>5</xdr:col>
      <xdr:colOff>31750</xdr:colOff>
      <xdr:row>76</xdr:row>
      <xdr:rowOff>114300</xdr:rowOff>
    </xdr:to>
    <xdr:graphicFrame macro="">
      <xdr:nvGraphicFramePr>
        <xdr:cNvPr id="5" name="Chart 4">
          <a:extLst>
            <a:ext uri="{FF2B5EF4-FFF2-40B4-BE49-F238E27FC236}">
              <a16:creationId xmlns:a16="http://schemas.microsoft.com/office/drawing/2014/main" id="{46E1E194-FE2B-432D-B7C6-818C7C401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1085850</xdr:colOff>
      <xdr:row>61</xdr:row>
      <xdr:rowOff>38100</xdr:rowOff>
    </xdr:from>
    <xdr:to>
      <xdr:col>10</xdr:col>
      <xdr:colOff>908050</xdr:colOff>
      <xdr:row>73</xdr:row>
      <xdr:rowOff>0</xdr:rowOff>
    </xdr:to>
    <xdr:sp macro="" textlink="">
      <xdr:nvSpPr>
        <xdr:cNvPr id="6" name="TextBox 5">
          <a:extLst>
            <a:ext uri="{FF2B5EF4-FFF2-40B4-BE49-F238E27FC236}">
              <a16:creationId xmlns:a16="http://schemas.microsoft.com/office/drawing/2014/main" id="{96F5D5AE-BB5C-4BBC-B205-2B37385670F1}"/>
            </a:ext>
          </a:extLst>
        </xdr:cNvPr>
        <xdr:cNvSpPr txBox="1"/>
      </xdr:nvSpPr>
      <xdr:spPr>
        <a:xfrm>
          <a:off x="6819900" y="11360150"/>
          <a:ext cx="3917950" cy="21717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 2.1: </a:t>
          </a:r>
          <a:r>
            <a:rPr lang="en-US" sz="1100">
              <a:latin typeface="Aptos" panose="020B0004020202020204" pitchFamily="34" charset="0"/>
            </a:rPr>
            <a:t>You</a:t>
          </a:r>
          <a:r>
            <a:rPr lang="en-US" sz="1100" baseline="0">
              <a:latin typeface="Aptos" panose="020B0004020202020204" pitchFamily="34" charset="0"/>
            </a:rPr>
            <a:t> can see from the count or frequency that AGE TENURE shows it doesn't seem to matter how long a customer has been with the bank. It does show that those aged 22 to 48 seem to be where the majority of the CURRENT CUSTOMER base is.</a:t>
          </a:r>
        </a:p>
        <a:p>
          <a:endParaRPr lang="en-US" sz="1100" baseline="0">
            <a:latin typeface="Aptos" panose="020B0004020202020204" pitchFamily="34" charset="0"/>
          </a:endParaRPr>
        </a:p>
        <a:p>
          <a:r>
            <a:rPr lang="en-US" sz="1100" baseline="0">
              <a:latin typeface="Aptos Black" panose="020B0004020202020204" pitchFamily="34" charset="0"/>
            </a:rPr>
            <a:t>Fig. 2.2: </a:t>
          </a:r>
          <a:r>
            <a:rPr lang="en-US" sz="1100" baseline="0">
              <a:latin typeface="Aptos" panose="020B0004020202020204" pitchFamily="34" charset="0"/>
            </a:rPr>
            <a:t>You can see that TENURE is on the higher end, or rather trending at 3 years and up.</a:t>
          </a:r>
        </a:p>
        <a:p>
          <a:endParaRPr lang="en-US" sz="1100" baseline="0">
            <a:latin typeface="Aptos" panose="020B0004020202020204" pitchFamily="34" charset="0"/>
          </a:endParaRPr>
        </a:p>
        <a:p>
          <a:r>
            <a:rPr lang="en-US" sz="1100" baseline="0">
              <a:latin typeface="Aptos" panose="020B0004020202020204" pitchFamily="34" charset="0"/>
            </a:rPr>
            <a:t>However, based on the retention rate, most customers have been with the bank for a longer time. 10 years tenure is the most retained set of customers.</a:t>
          </a:r>
          <a:endParaRPr lang="en-US" sz="1100">
            <a:latin typeface="Aptos" panose="020B0004020202020204" pitchFamily="34" charset="0"/>
          </a:endParaRPr>
        </a:p>
      </xdr:txBody>
    </xdr:sp>
    <xdr:clientData/>
  </xdr:twoCellAnchor>
  <xdr:twoCellAnchor>
    <xdr:from>
      <xdr:col>11</xdr:col>
      <xdr:colOff>6350</xdr:colOff>
      <xdr:row>33</xdr:row>
      <xdr:rowOff>12700</xdr:rowOff>
    </xdr:from>
    <xdr:to>
      <xdr:col>17</xdr:col>
      <xdr:colOff>177800</xdr:colOff>
      <xdr:row>52</xdr:row>
      <xdr:rowOff>133350</xdr:rowOff>
    </xdr:to>
    <xdr:graphicFrame macro="">
      <xdr:nvGraphicFramePr>
        <xdr:cNvPr id="9" name="Chart 8">
          <a:extLst>
            <a:ext uri="{FF2B5EF4-FFF2-40B4-BE49-F238E27FC236}">
              <a16:creationId xmlns:a16="http://schemas.microsoft.com/office/drawing/2014/main" id="{F1306D79-591A-44E2-859A-01536478B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1504950</xdr:colOff>
      <xdr:row>57</xdr:row>
      <xdr:rowOff>6350</xdr:rowOff>
    </xdr:from>
    <xdr:to>
      <xdr:col>17</xdr:col>
      <xdr:colOff>139700</xdr:colOff>
      <xdr:row>76</xdr:row>
      <xdr:rowOff>107950</xdr:rowOff>
    </xdr:to>
    <xdr:graphicFrame macro="">
      <xdr:nvGraphicFramePr>
        <xdr:cNvPr id="10" name="Chart 9">
          <a:extLst>
            <a:ext uri="{FF2B5EF4-FFF2-40B4-BE49-F238E27FC236}">
              <a16:creationId xmlns:a16="http://schemas.microsoft.com/office/drawing/2014/main" id="{B00A8575-6DD2-4851-BA13-E14E6DA1C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977900</xdr:colOff>
      <xdr:row>52</xdr:row>
      <xdr:rowOff>114300</xdr:rowOff>
    </xdr:from>
    <xdr:to>
      <xdr:col>4</xdr:col>
      <xdr:colOff>1619250</xdr:colOff>
      <xdr:row>54</xdr:row>
      <xdr:rowOff>57150</xdr:rowOff>
    </xdr:to>
    <xdr:sp macro="" textlink="">
      <xdr:nvSpPr>
        <xdr:cNvPr id="4" name="TextBox 3">
          <a:extLst>
            <a:ext uri="{FF2B5EF4-FFF2-40B4-BE49-F238E27FC236}">
              <a16:creationId xmlns:a16="http://schemas.microsoft.com/office/drawing/2014/main" id="{341B525E-CDB0-8057-92A7-1465853B6BA9}"/>
            </a:ext>
          </a:extLst>
        </xdr:cNvPr>
        <xdr:cNvSpPr txBox="1"/>
      </xdr:nvSpPr>
      <xdr:spPr>
        <a:xfrm>
          <a:off x="5060950" y="97790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1.1</a:t>
          </a:r>
        </a:p>
      </xdr:txBody>
    </xdr:sp>
    <xdr:clientData/>
  </xdr:twoCellAnchor>
  <xdr:twoCellAnchor>
    <xdr:from>
      <xdr:col>16</xdr:col>
      <xdr:colOff>546100</xdr:colOff>
      <xdr:row>52</xdr:row>
      <xdr:rowOff>127000</xdr:rowOff>
    </xdr:from>
    <xdr:to>
      <xdr:col>17</xdr:col>
      <xdr:colOff>165100</xdr:colOff>
      <xdr:row>54</xdr:row>
      <xdr:rowOff>69850</xdr:rowOff>
    </xdr:to>
    <xdr:sp macro="" textlink="">
      <xdr:nvSpPr>
        <xdr:cNvPr id="7" name="TextBox 6">
          <a:extLst>
            <a:ext uri="{FF2B5EF4-FFF2-40B4-BE49-F238E27FC236}">
              <a16:creationId xmlns:a16="http://schemas.microsoft.com/office/drawing/2014/main" id="{E1B4FDB1-BDCE-4D8E-9B35-3BCB27666275}"/>
            </a:ext>
          </a:extLst>
        </xdr:cNvPr>
        <xdr:cNvSpPr txBox="1"/>
      </xdr:nvSpPr>
      <xdr:spPr>
        <a:xfrm>
          <a:off x="15684500" y="97917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1.2</a:t>
          </a:r>
        </a:p>
      </xdr:txBody>
    </xdr:sp>
    <xdr:clientData/>
  </xdr:twoCellAnchor>
  <xdr:twoCellAnchor>
    <xdr:from>
      <xdr:col>4</xdr:col>
      <xdr:colOff>1047750</xdr:colOff>
      <xdr:row>76</xdr:row>
      <xdr:rowOff>120650</xdr:rowOff>
    </xdr:from>
    <xdr:to>
      <xdr:col>5</xdr:col>
      <xdr:colOff>38100</xdr:colOff>
      <xdr:row>78</xdr:row>
      <xdr:rowOff>63500</xdr:rowOff>
    </xdr:to>
    <xdr:sp macro="" textlink="">
      <xdr:nvSpPr>
        <xdr:cNvPr id="8" name="TextBox 7">
          <a:extLst>
            <a:ext uri="{FF2B5EF4-FFF2-40B4-BE49-F238E27FC236}">
              <a16:creationId xmlns:a16="http://schemas.microsoft.com/office/drawing/2014/main" id="{E718ED8E-8F86-4DA3-AB1E-FAE96D794CAA}"/>
            </a:ext>
          </a:extLst>
        </xdr:cNvPr>
        <xdr:cNvSpPr txBox="1"/>
      </xdr:nvSpPr>
      <xdr:spPr>
        <a:xfrm>
          <a:off x="5130800" y="142049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2.1</a:t>
          </a:r>
        </a:p>
      </xdr:txBody>
    </xdr:sp>
    <xdr:clientData/>
  </xdr:twoCellAnchor>
  <xdr:twoCellAnchor>
    <xdr:from>
      <xdr:col>16</xdr:col>
      <xdr:colOff>539750</xdr:colOff>
      <xdr:row>76</xdr:row>
      <xdr:rowOff>120650</xdr:rowOff>
    </xdr:from>
    <xdr:to>
      <xdr:col>17</xdr:col>
      <xdr:colOff>158750</xdr:colOff>
      <xdr:row>78</xdr:row>
      <xdr:rowOff>63500</xdr:rowOff>
    </xdr:to>
    <xdr:sp macro="" textlink="">
      <xdr:nvSpPr>
        <xdr:cNvPr id="11" name="TextBox 10">
          <a:extLst>
            <a:ext uri="{FF2B5EF4-FFF2-40B4-BE49-F238E27FC236}">
              <a16:creationId xmlns:a16="http://schemas.microsoft.com/office/drawing/2014/main" id="{0C83B258-9B54-4296-8269-4F5D457521AB}"/>
            </a:ext>
          </a:extLst>
        </xdr:cNvPr>
        <xdr:cNvSpPr txBox="1"/>
      </xdr:nvSpPr>
      <xdr:spPr>
        <a:xfrm>
          <a:off x="15678150" y="142049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2.2</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29629632" createdVersion="8" refreshedVersion="8" minRefreshableVersion="3" recordCount="204" xr:uid="{7F9AC4E9-F16E-475F-8478-D0FDB2EFE20C}">
  <cacheSource type="worksheet">
    <worksheetSource ref="A1:M205" sheet="07 Ex-Customers"/>
  </cacheSource>
  <cacheFields count="17">
    <cacheField name="Row_Number" numFmtId="0">
      <sharedItems containsSemiMixedTypes="0" containsString="0" containsNumber="1" containsInteger="1" minValue="1" maxValue="990"/>
    </cacheField>
    <cacheField name="Customer_ID" numFmtId="1">
      <sharedItems containsSemiMixedTypes="0" containsString="0" containsNumber="1" containsInteger="1" minValue="15568748" maxValue="15811762"/>
    </cacheField>
    <cacheField name="Credit Score" numFmtId="1">
      <sharedItems containsSemiMixedTypes="0" containsString="0" containsNumber="1" containsInteger="1" minValue="376" maxValue="850" count="354">
        <n v="619"/>
        <n v="502"/>
        <n v="645"/>
        <n v="376"/>
        <n v="653"/>
        <n v="510"/>
        <n v="591"/>
        <n v="475"/>
        <n v="465"/>
        <n v="834"/>
        <n v="829"/>
        <n v="637"/>
        <n v="655"/>
        <n v="601"/>
        <n v="511"/>
        <n v="738"/>
        <n v="777"/>
        <n v="750"/>
        <n v="646"/>
        <n v="647"/>
        <n v="670"/>
        <n v="622"/>
        <n v="479"/>
        <n v="721"/>
        <n v="524"/>
        <n v="432"/>
        <n v="549"/>
        <n v="625"/>
        <n v="584"/>
        <n v="579"/>
        <n v="793"/>
        <n v="691"/>
        <n v="535"/>
        <n v="706"/>
        <n v="683"/>
        <n v="704"/>
        <n v="667"/>
        <n v="480"/>
        <n v="754"/>
        <n v="804"/>
        <n v="715"/>
        <n v="516"/>
        <n v="711"/>
        <n v="608"/>
        <n v="643"/>
        <n v="668"/>
        <n v="807"/>
        <n v="592"/>
        <n v="850"/>
        <n v="671"/>
        <n v="547"/>
        <n v="751"/>
        <n v="763"/>
        <n v="539"/>
        <n v="659"/>
        <n v="635"/>
        <n v="739"/>
        <n v="733"/>
        <n v="756"/>
        <n v="714"/>
        <n v="687"/>
        <n v="731"/>
        <n v="614"/>
        <n v="559"/>
        <n v="749"/>
        <n v="644"/>
        <n v="485"/>
        <n v="805"/>
        <n v="716"/>
        <n v="642"/>
        <n v="522"/>
        <n v="745"/>
        <n v="648"/>
        <n v="556"/>
        <n v="616"/>
        <n v="538"/>
        <n v="693"/>
        <n v="487"/>
        <n v="568"/>
        <n v="545"/>
        <n v="553"/>
        <n v="675"/>
        <n v="514"/>
        <n v="662"/>
        <n v="816"/>
        <n v="703"/>
        <n v="621"/>
        <n v="615"/>
        <n v="542"/>
        <n v="531"/>
        <n v="673"/>
        <n v="570"/>
        <n v="774"/>
        <n v="605"/>
        <n v="468"/>
        <n v="698"/>
        <n v="572"/>
        <n v="564"/>
        <n v="504"/>
        <n v="674"/>
        <n v="590"/>
        <n v="598"/>
        <n v="509"/>
        <n v="438"/>
        <n v="651"/>
        <n v="607"/>
        <n v="760"/>
        <n v="519"/>
        <n v="713"/>
        <n v="566"/>
        <n v="727"/>
        <n v="612"/>
        <n v="589"/>
        <n v="583"/>
        <n v="752"/>
        <n v="660"/>
        <n v="819"/>
        <n v="459"/>
        <n v="661"/>
        <n v="769"/>
        <n v="445"/>
        <n v="543"/>
        <n v="650"/>
        <n v="672"/>
        <n v="499"/>
        <n v="611"/>
        <n v="663"/>
        <n v="710"/>
        <n v="720"/>
        <n v="742"/>
        <n v="636"/>
        <n v="692"/>
        <n v="747"/>
        <n v="790"/>
        <n v="421"/>
        <n v="580"/>
        <n v="732"/>
        <n v="773"/>
        <n v="567"/>
        <n v="548"/>
        <n v="603"/>
        <n v="629"/>
        <n v="679"/>
        <n v="728"/>
        <n v="523"/>
        <n v="599"/>
        <n v="609"/>
        <n v="555"/>
        <n v="512"/>
        <n v="775"/>
        <n v="684"/>
        <n v="665"/>
        <n v="529"/>
        <n v="569"/>
        <n v="722"/>
        <n v="699" u="1"/>
        <n v="822" u="1"/>
        <n v="501" u="1"/>
        <n v="528" u="1"/>
        <n v="497" u="1"/>
        <n v="476" u="1"/>
        <n v="587" u="1"/>
        <n v="726" u="1"/>
        <n v="669" u="1"/>
        <n v="846" u="1"/>
        <n v="577" u="1"/>
        <n v="571" u="1"/>
        <n v="574" u="1"/>
        <n v="411" u="1"/>
        <n v="533" u="1"/>
        <n v="520" u="1"/>
        <n v="490" u="1"/>
        <n v="582" u="1"/>
        <n v="472" u="1"/>
        <n v="776" u="1"/>
        <n v="550" u="1"/>
        <n v="585" u="1"/>
        <n v="788" u="1"/>
        <n v="656" u="1"/>
        <n v="725" u="1"/>
        <n v="581" u="1"/>
        <n v="735" u="1"/>
        <n v="813" u="1"/>
        <n v="657" u="1"/>
        <n v="604" u="1"/>
        <n v="664" u="1"/>
        <n v="678" u="1"/>
        <n v="757" u="1"/>
        <n v="416" u="1"/>
        <n v="506" u="1"/>
        <n v="493" u="1"/>
        <n v="652" u="1"/>
        <n v="729" u="1"/>
        <n v="808" u="1"/>
        <n v="730" u="1"/>
        <n v="515" u="1"/>
        <n v="814" u="1"/>
        <n v="413" u="1"/>
        <n v="623" u="1"/>
        <n v="785" u="1"/>
        <n v="685" u="1"/>
        <n v="562" u="1"/>
        <n v="628" u="1"/>
        <n v="828" u="1"/>
        <n v="770" u="1"/>
        <n v="758" u="1"/>
        <n v="795" u="1"/>
        <n v="686" u="1"/>
        <n v="789" u="1"/>
        <n v="461" u="1"/>
        <n v="682" u="1"/>
        <n v="586" u="1"/>
        <n v="631" u="1"/>
        <n v="717" u="1"/>
        <n v="800" u="1"/>
        <n v="484" u="1"/>
        <n v="578" u="1"/>
        <n v="606" u="1"/>
        <n v="597" u="1"/>
        <n v="778" u="1"/>
        <n v="525" u="1"/>
        <n v="521" u="1"/>
        <n v="759" u="1"/>
        <n v="618" u="1"/>
        <n v="689" u="1"/>
        <n v="620" u="1"/>
        <n v="676" u="1"/>
        <n v="695" u="1"/>
        <n v="694" u="1"/>
        <n v="594" u="1"/>
        <n v="610" u="1"/>
        <n v="767" u="1"/>
        <n v="712" u="1"/>
        <n v="772" u="1"/>
        <n v="634" u="1"/>
        <n v="771" u="1"/>
        <n v="681" u="1"/>
        <n v="544" u="1"/>
        <n v="696" u="1"/>
        <n v="766" u="1"/>
        <n v="557" u="1"/>
        <n v="498" u="1"/>
        <n v="791" u="1"/>
        <n v="811" u="1"/>
        <n v="707" u="1"/>
        <n v="782" u="1"/>
        <n v="799" u="1"/>
        <n v="602" u="1"/>
        <n v="744" u="1"/>
        <n v="588" u="1"/>
        <n v="627" u="1"/>
        <n v="806" u="1"/>
        <n v="474" u="1"/>
        <n v="429" u="1"/>
        <n v="680" u="1"/>
        <n v="734" u="1"/>
        <n v="626" u="1"/>
        <n v="649" u="1"/>
        <n v="718" u="1"/>
        <n v="840" u="1"/>
        <n v="630" u="1"/>
        <n v="654" u="1"/>
        <n v="762" u="1"/>
        <n v="613" u="1"/>
        <n v="737" u="1"/>
        <n v="443" u="1"/>
        <n v="640" u="1"/>
        <n v="540" u="1"/>
        <n v="460" u="1"/>
        <n v="593" u="1"/>
        <n v="801" u="1"/>
        <n v="802" u="1"/>
        <n v="483" u="1"/>
        <n v="690" u="1"/>
        <n v="492" u="1"/>
        <n v="709" u="1"/>
        <n v="705" u="1"/>
        <n v="560" u="1"/>
        <n v="701" u="1"/>
        <n v="537" u="1"/>
        <n v="596" u="1"/>
        <n v="702" u="1"/>
        <n v="486" u="1"/>
        <n v="724" u="1"/>
        <n v="464" u="1"/>
        <n v="534" u="1"/>
        <n v="748" u="1"/>
        <n v="494" u="1"/>
        <n v="818" u="1"/>
        <n v="536" u="1"/>
        <n v="753" u="1"/>
        <n v="658" u="1"/>
        <n v="798" u="1"/>
        <n v="641" u="1"/>
        <n v="639" u="1"/>
        <n v="765" u="1"/>
        <n v="638" u="1"/>
        <n v="632" u="1"/>
        <n v="779" u="1"/>
        <n v="527" u="1"/>
        <n v="833" u="1"/>
        <n v="842" u="1"/>
        <n v="508" u="1"/>
        <n v="417" u="1"/>
        <n v="741" u="1"/>
        <n v="761" u="1"/>
        <n v="848" u="1"/>
        <n v="546" u="1"/>
        <n v="439" u="1"/>
        <n v="755" u="1"/>
        <n v="526" u="1"/>
        <n v="700" u="1"/>
        <n v="666" u="1"/>
        <n v="495" u="1"/>
        <n v="688" u="1"/>
        <n v="477" u="1"/>
        <n v="427" u="1"/>
        <n v="839" u="1"/>
        <n v="503" u="1"/>
        <n v="624" u="1"/>
        <n v="563" u="1"/>
        <n v="482" u="1"/>
        <n v="796" u="1"/>
        <n v="746" u="1"/>
        <n v="786" u="1"/>
        <n v="554" u="1"/>
        <n v="787" u="1"/>
        <n v="844" u="1"/>
        <n v="450" u="1"/>
        <n v="815" u="1"/>
        <n v="838" u="1"/>
        <n v="803" u="1"/>
        <n v="736" u="1"/>
        <n v="633" u="1"/>
        <n v="600" u="1"/>
        <n v="517" u="1"/>
        <n v="792" u="1"/>
        <n v="743" u="1"/>
        <n v="488" u="1"/>
        <n v="841" u="1"/>
        <n v="708" u="1"/>
        <n v="507" u="1"/>
        <n v="505" u="1"/>
        <n v="456" u="1"/>
        <n v="435" u="1"/>
        <n v="561" u="1"/>
        <n v="518" u="1"/>
        <n v="565" u="1"/>
        <n v="784" u="1"/>
        <n v="552" u="1"/>
        <n v="764" u="1"/>
        <n v="697" u="1"/>
        <n v="723" u="1"/>
        <n v="551" u="1"/>
      </sharedItems>
      <fieldGroup par="13"/>
    </cacheField>
    <cacheField name="Country" numFmtId="0">
      <sharedItems count="3">
        <s v="France"/>
        <s v="Spain"/>
        <s v="Germany"/>
      </sharedItems>
    </cacheField>
    <cacheField name="Gender" numFmtId="0">
      <sharedItems count="2">
        <s v="Female"/>
        <s v="Male"/>
      </sharedItems>
    </cacheField>
    <cacheField name="Age" numFmtId="1">
      <sharedItems containsSemiMixedTypes="0" containsString="0" containsNumber="1" containsInteger="1" minValue="18" maxValue="82" count="60">
        <n v="42"/>
        <n v="44"/>
        <n v="29"/>
        <n v="58"/>
        <n v="38"/>
        <n v="39"/>
        <n v="45"/>
        <n v="51"/>
        <n v="49"/>
        <n v="27"/>
        <n v="41"/>
        <n v="66"/>
        <n v="32"/>
        <n v="22"/>
        <n v="46"/>
        <n v="65"/>
        <n v="35"/>
        <n v="28"/>
        <n v="31"/>
        <n v="52"/>
        <n v="56"/>
        <n v="48"/>
        <n v="57"/>
        <n v="24"/>
        <n v="55"/>
        <n v="50"/>
        <n v="47"/>
        <n v="43"/>
        <n v="54"/>
        <n v="33"/>
        <n v="67"/>
        <n v="40"/>
        <n v="34"/>
        <n v="62"/>
        <n v="30"/>
        <n v="61"/>
        <n v="60"/>
        <n v="37"/>
        <n v="59"/>
        <n v="53"/>
        <n v="36"/>
        <n v="63"/>
        <n v="69"/>
        <n v="64"/>
        <n v="25" u="1"/>
        <n v="19" u="1"/>
        <n v="26" u="1"/>
        <n v="21" u="1"/>
        <n v="75" u="1"/>
        <n v="73" u="1"/>
        <n v="72" u="1"/>
        <n v="20" u="1"/>
        <n v="79" u="1"/>
        <n v="80" u="1"/>
        <n v="68" u="1"/>
        <n v="23" u="1"/>
        <n v="70" u="1"/>
        <n v="18" u="1"/>
        <n v="82" u="1"/>
        <n v="74" u="1"/>
      </sharedItems>
      <fieldGroup par="14"/>
    </cacheField>
    <cacheField name="Tenure" numFmtId="1">
      <sharedItems containsSemiMixedTypes="0" containsString="0" containsNumber="1" containsInteger="1" minValue="0" maxValue="10" count="11">
        <n v="2"/>
        <n v="8"/>
        <n v="4"/>
        <n v="1"/>
        <n v="3"/>
        <n v="0"/>
        <n v="9"/>
        <n v="5"/>
        <n v="7"/>
        <n v="10"/>
        <n v="6"/>
      </sharedItems>
    </cacheField>
    <cacheField name="Balance" numFmtId="8">
      <sharedItems containsSemiMixedTypes="0" containsString="0" containsNumber="1" minValue="0" maxValue="213146.2" count="643">
        <n v="0"/>
        <n v="159660.79999999999"/>
        <n v="113755.78"/>
        <n v="115046.74"/>
        <n v="132602.88"/>
        <n v="134264.04"/>
        <n v="122522.32"/>
        <n v="131394.56"/>
        <n v="112045.67"/>
        <n v="137843.79999999999"/>
        <n v="125561.97"/>
        <n v="98495.72"/>
        <n v="133745.44"/>
        <n v="121681.82"/>
        <n v="107073.27"/>
        <n v="92833.89"/>
        <n v="154475.54"/>
        <n v="107818.63"/>
        <n v="152603.45000000001"/>
        <n v="148507.24"/>
        <n v="213146.2"/>
        <n v="129490.36"/>
        <n v="40915.550000000003"/>
        <n v="133702.89000000001"/>
        <n v="113034.22"/>
        <n v="129608.57"/>
        <n v="161608.81"/>
        <n v="56214.85"/>
        <n v="129022.06"/>
        <n v="89763.839999999997"/>
        <n v="106854.21"/>
        <n v="105799.32"/>
        <n v="99564.22"/>
        <n v="74596.149999999994"/>
        <n v="96888.39"/>
        <n v="100160.75"/>
        <n v="116220.5"/>
        <n v="117411.6"/>
        <n v="123497.58"/>
        <n v="126418.14"/>
        <n v="100337.96"/>
        <n v="138718.92000000001"/>
        <n v="112822.26"/>
        <n v="137104.47"/>
        <n v="147069.78"/>
        <n v="139290.41"/>
        <n v="95441.27"/>
        <n v="112013.81"/>
        <n v="182123.79"/>
        <n v="165272.13"/>
        <n v="115301.31"/>
        <n v="129502.49"/>
        <n v="126436.29"/>
        <n v="150842.93"/>
        <n v="117231.63"/>
        <n v="127209"/>
        <n v="135842.41"/>
        <n v="141434.04"/>
        <n v="181461.48"/>
        <n v="110368.03"/>
        <n v="115924.89"/>
        <n v="111756.5"/>
        <n v="99282.63"/>
        <n v="137946.39000000001"/>
        <n v="114754.08"/>
        <n v="116528.15"/>
        <n v="68065.8"/>
        <n v="95556.31"/>
        <n v="133950.37"/>
        <n v="130878.75"/>
        <n v="149762.07999999999"/>
        <n v="141078.37"/>
        <n v="135096.76999999999"/>
        <n v="170061.92"/>
        <n v="85891.55"/>
        <n v="136188.78"/>
        <n v="101238.24"/>
        <n v="211774.31"/>
        <n v="152827.99"/>
        <n v="114931.35"/>
        <n v="111071.36"/>
        <n v="169312.13"/>
        <n v="106901.94"/>
        <n v="154962.99"/>
        <n v="91536.93"/>
        <n v="108431.87"/>
        <n v="119741.77"/>
        <n v="100946.71"/>
        <n v="170491.84"/>
        <n v="157296.01999999999"/>
        <n v="144606.22"/>
        <n v="162448.69"/>
        <n v="140745.32999999999"/>
        <n v="115988.86"/>
        <n v="67996.23"/>
        <n v="116060.08"/>
        <n v="135134.99"/>
        <n v="133102.92000000001"/>
        <n v="42157.08"/>
        <n v="133994.51999999999"/>
        <n v="102703.62"/>
        <n v="178820.91"/>
        <n v="126674.81"/>
        <n v="136294.97"/>
        <n v="64119.38"/>
        <n v="106138.33"/>
        <n v="168286.81"/>
        <n v="86605.5"/>
        <n v="209767.31"/>
        <n v="129634.25"/>
        <n v="121152.05"/>
        <n v="128981.07"/>
        <n v="88915.37"/>
        <n v="124151.09"/>
        <n v="77253.5"/>
        <n v="140080.32000000001"/>
        <n v="115920.62"/>
        <n v="114715.71"/>
        <n v="129748.54"/>
        <n v="113599.74"/>
        <n v="116922.25"/>
        <n v="118945.09"/>
        <n v="116313.57"/>
        <n v="122384.22"/>
        <n v="123331.36"/>
        <n v="137453.43"/>
        <n v="145338.76"/>
        <n v="97133.92"/>
        <n v="134956.01999999999"/>
        <n v="190227.46"/>
        <n v="172448.77"/>
        <n v="170833.46"/>
        <n v="108122.39"/>
        <n v="129818.39"/>
        <n v="45144.43"/>
        <n v="125884.95"/>
        <n v="102967.41"/>
        <n v="93051.64"/>
        <n v="104947.72"/>
        <n v="109922.61"/>
        <n v="118590.41"/>
        <n v="73309.38"/>
        <n v="156371.60999999999"/>
        <n v="96134.11"/>
        <n v="115888.04"/>
        <n v="132558.26"/>
        <n v="128100.28"/>
        <n v="151839.26"/>
        <n v="168197.66"/>
        <n v="83807.86" u="1"/>
        <n v="125510.82" u="1"/>
        <n v="142051.07" u="1"/>
        <n v="134603.88" u="1"/>
        <n v="102016.72" u="1"/>
        <n v="143129.41" u="1"/>
        <n v="136815.64000000001" u="1"/>
        <n v="141349.43" u="1"/>
        <n v="59697.17" u="1"/>
        <n v="85311.7" u="1"/>
        <n v="110112.54" u="1"/>
        <n v="145260.23000000001" u="1"/>
        <n v="76548.600000000006" u="1"/>
        <n v="70349.48" u="1"/>
        <n v="117419.35" u="1"/>
        <n v="155931.10999999999" u="1"/>
        <n v="109421.13" u="1"/>
        <n v="103391.38" u="1"/>
        <n v="103769.22" u="1"/>
        <n v="116363.37" u="1"/>
        <n v="146050.97" u="1"/>
        <n v="125211.92" u="1"/>
        <n v="127864.4" u="1"/>
        <n v="75888.2" u="1"/>
        <n v="40685.919999999998" u="1"/>
        <n v="136857" u="1"/>
        <n v="152328.88" u="1"/>
        <n v="56084.69" u="1"/>
        <n v="78707.16" u="1"/>
        <n v="109166.37" u="1"/>
        <n v="169831.46" u="1"/>
        <n v="101633.04" u="1"/>
        <n v="123180.01" u="1"/>
        <n v="150725.53" u="1"/>
        <n v="98373.26" u="1"/>
        <n v="163607.18" u="1"/>
        <n v="157780.84" u="1"/>
        <n v="178718.19" u="1"/>
        <n v="77253.22" u="1"/>
        <n v="122189.66" u="1"/>
        <n v="96645.54" u="1"/>
        <n v="90307.62" u="1"/>
        <n v="81623.67" u="1"/>
        <n v="118626.55" u="1"/>
        <n v="176273.95" u="1"/>
        <n v="102827.44" u="1"/>
        <n v="97086.399999999994" u="1"/>
        <n v="82674.149999999994" u="1"/>
        <n v="88938.62" u="1"/>
        <n v="99806.85" u="1"/>
        <n v="150092.79999999999" u="1"/>
        <n v="90536.81" u="1"/>
        <n v="108055.1" u="1"/>
        <n v="100238.35" u="1"/>
        <n v="106190.55" u="1"/>
        <n v="132351.29" u="1"/>
        <n v="167864.4" u="1"/>
        <n v="185173.81" u="1"/>
        <n v="129433.34" u="1"/>
        <n v="120193.42" u="1"/>
        <n v="126384.42" u="1"/>
        <n v="101827.07" u="1"/>
        <n v="130862.43" u="1"/>
        <n v="122570.87" u="1"/>
        <n v="124828.46" u="1"/>
        <n v="144895.04999999999" u="1"/>
        <n v="63663.93" u="1"/>
        <n v="133463.1" u="1"/>
        <n v="137452.09" u="1"/>
        <n v="125851.93" u="1"/>
        <n v="113157.22" u="1"/>
        <n v="138296.94" u="1"/>
        <n v="106967.18" u="1"/>
        <n v="120681.63" u="1"/>
        <n v="127609.59" u="1"/>
        <n v="97259.25" u="1"/>
        <n v="123246.7" u="1"/>
        <n v="101060.25" u="1"/>
        <n v="108007.36" u="1"/>
        <n v="125189.75" u="1"/>
        <n v="109013.23" u="1"/>
        <n v="57929.81" u="1"/>
        <n v="130114.39" u="1"/>
        <n v="95826.49" u="1"/>
        <n v="169462.09" u="1"/>
        <n v="133868.21" u="1"/>
        <n v="190479.48" u="1"/>
        <n v="101993.12" u="1"/>
        <n v="122311.21" u="1"/>
        <n v="162150.42000000001" u="1"/>
        <n v="99010.67" u="1"/>
        <n v="111388.18" u="1"/>
        <n v="84327.77" u="1"/>
        <n v="93012.89" u="1"/>
        <n v="61710.44" u="1"/>
        <n v="174790.15" u="1"/>
        <n v="107720.64" u="1"/>
        <n v="96423.84" u="1"/>
        <n v="141040.01" u="1"/>
        <n v="105420.18" u="1"/>
        <n v="176666.62" u="1"/>
        <n v="134954.53" u="1"/>
        <n v="106376.85" u="1"/>
        <n v="161814.64000000001" u="1"/>
        <n v="63095.01" u="1"/>
        <n v="118287.01" u="1"/>
        <n v="49512.55" u="1"/>
        <n v="114722.05" u="1"/>
        <n v="170557.91" u="1"/>
        <n v="130830.22" u="1"/>
        <n v="119714.25" u="1"/>
        <n v="113978.97" u="1"/>
        <n v="81173.83" u="1"/>
        <n v="116803.8" u="1"/>
        <n v="105961.68" u="1"/>
        <n v="152400.51" u="1"/>
        <n v="103097.85" u="1"/>
        <n v="77846.899999999994" u="1"/>
        <n v="79731.91" u="1"/>
        <n v="37266.67" u="1"/>
        <n v="127992.25" u="1"/>
        <n v="54901.01" u="1"/>
        <n v="108748.08" u="1"/>
        <n v="99906.19" u="1"/>
        <n v="184686.41" u="1"/>
        <n v="110654.02" u="1"/>
        <n v="79019.8" u="1"/>
        <n v="99240.51" u="1"/>
        <n v="52436.2" u="1"/>
        <n v="149297.19" u="1"/>
        <n v="145605.44" u="1"/>
        <n v="84026.86" u="1"/>
        <n v="118274.71" u="1"/>
        <n v="174185.98" u="1"/>
        <n v="113208.86" u="1"/>
        <n v="103907.28" u="1"/>
        <n v="119023.28" u="1"/>
        <n v="166297.89000000001" u="1"/>
        <n v="63227" u="1"/>
        <n v="94521.17" u="1"/>
        <n v="135903.32999999999" u="1"/>
        <n v="125169.26" u="1"/>
        <n v="149117.31" u="1"/>
        <n v="132311.71" u="1"/>
        <n v="118082.89" u="1"/>
        <n v="119266.69" u="1"/>
        <n v="156847.29" u="1"/>
        <n v="78398.69" u="1"/>
        <n v="63669.42" u="1"/>
        <n v="135296.32999999999" u="1"/>
        <n v="153804.44" u="1"/>
        <n v="95741.75" u="1"/>
        <n v="145965.32999999999" u="1"/>
        <n v="141441.75" u="1"/>
        <n v="144428.87" u="1"/>
        <n v="144848.74" u="1"/>
        <n v="116244.14" u="1"/>
        <n v="146502.07" u="1"/>
        <n v="117028.6" u="1"/>
        <n v="108269.37" u="1"/>
        <n v="150923.74" u="1"/>
        <n v="118342.26" u="1"/>
        <n v="106937.05" u="1"/>
        <n v="170331.37" u="1"/>
        <n v="114510.85" u="1"/>
        <n v="107594.11" u="1"/>
        <n v="81273.13" u="1"/>
        <n v="169399.6" u="1"/>
        <n v="187841.99" u="1"/>
        <n v="126776.3" u="1"/>
        <n v="101960.74" u="1"/>
        <n v="102535.57" u="1"/>
        <n v="99027.61" u="1"/>
        <n v="87271.41" u="1"/>
        <n v="102742.91" u="1"/>
        <n v="40105.51" u="1"/>
        <n v="152265.43" u="1"/>
        <n v="141947.67000000001" u="1"/>
        <n v="106307.91" u="1"/>
        <n v="107884.81" u="1"/>
        <n v="125013.72" u="1"/>
        <n v="58469.37" u="1"/>
        <n v="152390.26" u="1"/>
        <n v="34013.629999999997" u="1"/>
        <n v="101583.11" u="1"/>
        <n v="77168.87" u="1"/>
        <n v="124695.72" u="1"/>
        <n v="105934.96" u="1"/>
        <n v="161525.96" u="1"/>
        <n v="147199.07" u="1"/>
        <n v="183102.29" u="1"/>
        <n v="97378.54" u="1"/>
        <n v="136925.09" u="1"/>
        <n v="54503.55" u="1"/>
        <n v="155726.85" u="1"/>
        <n v="63349.75" u="1"/>
        <n v="129499.42" u="1"/>
        <n v="70438.009999999995" u="1"/>
        <n v="152958.29" u="1"/>
        <n v="138306.34" u="1"/>
        <n v="124328.84" u="1"/>
        <n v="89588.35" u="1"/>
        <n v="162923.85" u="1"/>
        <n v="124576.65" u="1"/>
        <n v="80793.58" u="1"/>
        <n v="71340.09" u="1"/>
        <n v="127892.57" u="1"/>
        <n v="101084.36" u="1"/>
        <n v="99286.98" u="1"/>
        <n v="79871.02" u="1"/>
        <n v="104088.59" u="1"/>
        <n v="168190.33" u="1"/>
        <n v="85679.25" u="1"/>
        <n v="121551.58" u="1"/>
        <n v="122220.19" u="1"/>
        <n v="77780.289999999994" u="1"/>
        <n v="125832.2" u="1"/>
        <n v="127299.34" u="1"/>
        <n v="174937.64" u="1"/>
        <n v="110071.1" u="1"/>
        <n v="139432.37" u="1"/>
        <n v="127357.75999999999" u="1"/>
        <n v="111681.98" u="1"/>
        <n v="108738.71" u="1"/>
        <n v="89968.69" u="1"/>
        <n v="134169.62" u="1"/>
        <n v="93844.69" u="1"/>
        <n v="117992.59" u="1"/>
        <n v="100812.33" u="1"/>
        <n v="80262.600000000006" u="1"/>
        <n v="156478.62" u="1"/>
        <n v="115217.99" u="1"/>
        <n v="155470.54999999999" u="1"/>
        <n v="180075.22" u="1"/>
        <n v="97541.24" u="1"/>
        <n v="156067.04999999999" u="1"/>
        <n v="81550.94" u="1"/>
        <n v="92310.54" u="1"/>
        <n v="169089.38" u="1"/>
        <n v="80613.929999999993" u="1"/>
        <n v="121581.56" u="1"/>
        <n v="77637.350000000006" u="1"/>
        <n v="116927.89" u="1"/>
        <n v="137326.65" u="1"/>
        <n v="67238.98" u="1"/>
        <n v="86569.76" u="1"/>
        <n v="133598.39999999999" u="1"/>
        <n v="120092.52" u="1"/>
        <n v="89685.92" u="1"/>
        <n v="131317.48000000001" u="1"/>
        <n v="93722.73" u="1"/>
        <n v="101160.99" u="1"/>
        <n v="120320.54" u="1"/>
        <n v="64097.75" u="1"/>
        <n v="119035.35" u="1"/>
        <n v="135219.57" u="1"/>
        <n v="93694.42" u="1"/>
        <n v="59408.63" u="1"/>
        <n v="114354.95" u="1"/>
        <n v="128173.9" u="1"/>
        <n v="151226.18" u="1"/>
        <n v="64740.12" u="1"/>
        <n v="112652.08" u="1"/>
        <n v="143964.35999999999" u="1"/>
        <n v="122451.46" u="1"/>
        <n v="65253.07" u="1"/>
        <n v="128509.63" u="1"/>
        <n v="129834.67" u="1"/>
        <n v="138241.9" u="1"/>
        <n v="105204.01" u="1"/>
        <n v="152968.73000000001" u="1"/>
        <n v="158261.68" u="1"/>
        <n v="121021.05" u="1"/>
        <n v="137715.66" u="1"/>
        <n v="121192.22" u="1"/>
        <n v="100486.18" u="1"/>
        <n v="92566.53" u="1"/>
        <n v="110929.96" u="1"/>
        <n v="138901.60999999999" u="1"/>
        <n v="123217.66" u="1"/>
        <n v="72392.41" u="1"/>
        <n v="134811.29999999999" u="1"/>
        <n v="115897.12" u="1"/>
        <n v="82034" u="1"/>
        <n v="174318.13" u="1"/>
        <n v="114206.84" u="1"/>
        <n v="111574.41" u="1"/>
        <n v="148249.54" u="1"/>
        <n v="123709.46" u="1"/>
        <n v="150525.79999999999" u="1"/>
        <n v="111018.98" u="1"/>
        <n v="129755.99" u="1"/>
        <n v="129555.7" u="1"/>
        <n v="87202.38" u="1"/>
        <n v="146133.39000000001" u="1"/>
        <n v="170184.99" u="1"/>
        <n v="139070.51" u="1"/>
        <n v="114193.24" u="1"/>
        <n v="167878.5" u="1"/>
        <n v="141616.54999999999" u="1"/>
        <n v="145747.67000000001" u="1"/>
        <n v="129120.64" u="1"/>
        <n v="110349.82" u="1"/>
        <n v="141325.56" u="1"/>
        <n v="78653.84" u="1"/>
        <n v="142253.65" u="1"/>
        <n v="75592.429999999993" u="1"/>
        <n v="164113.04" u="1"/>
        <n v="138778.15" u="1"/>
        <n v="147832.15" u="1"/>
        <n v="135438.39999999999" u="1"/>
        <n v="112564.62" u="1"/>
        <n v="125406.58" u="1"/>
        <n v="82259.289999999994" u="1"/>
        <n v="150461.07" u="1"/>
        <n v="164870.81" u="1"/>
        <n v="121702.73" u="1"/>
        <n v="193858.2" u="1"/>
        <n v="131039.97" u="1"/>
        <n v="113829.45" u="1"/>
        <n v="81877.38" u="1"/>
        <n v="116326.07" u="1"/>
        <n v="127070.73" u="1"/>
        <n v="122549.64" u="1"/>
        <n v="176099.13" u="1"/>
        <n v="122388.38" u="1"/>
        <n v="118879.35" u="1"/>
        <n v="88736.44" u="1"/>
        <n v="97318.25" u="1"/>
        <n v="128468.69" u="1"/>
        <n v="133432.59" u="1"/>
        <n v="141782.57" u="1"/>
        <n v="135125.28" u="1"/>
        <n v="112212.14" u="1"/>
        <n v="66392.639999999999" u="1"/>
        <n v="122552.34" u="1"/>
        <n v="76408.850000000006" u="1"/>
        <n v="145071.24" u="1"/>
        <n v="109730.22" u="1"/>
        <n v="181656.51" u="1"/>
        <n v="95128.86" u="1"/>
        <n v="126615.94" u="1"/>
        <n v="76190.48" u="1"/>
        <n v="88109.81" u="1"/>
        <n v="123971.51" u="1"/>
        <n v="148116.48000000001" u="1"/>
        <n v="116269.01" u="1"/>
        <n v="120599.21" u="1"/>
        <n v="144260.5" u="1"/>
        <n v="58629.97" u="1"/>
        <n v="169824.46" u="1"/>
        <n v="97530.25" u="1"/>
        <n v="145988.65" u="1"/>
        <n v="137494.28" u="1"/>
        <n v="147360" u="1"/>
        <n v="125167.02" u="1"/>
        <n v="151858.98000000001" u="1"/>
        <n v="114628.4" u="1"/>
        <n v="95059.02" u="1"/>
        <n v="128736.39" u="1"/>
        <n v="156325.38" u="1"/>
        <n v="105405.97" u="1"/>
        <n v="160980.03" u="1"/>
        <n v="177619.71" u="1"/>
        <n v="62276.99" u="1"/>
        <n v="127559.97" u="1"/>
        <n v="95523.16" u="1"/>
        <n v="107749.03" u="1"/>
        <n v="110777.26" u="1"/>
        <n v="166733.92000000001" u="1"/>
        <n v="157120.85999999999" u="1"/>
        <n v="127160.78" u="1"/>
        <n v="156091.97" u="1"/>
        <n v="98668.18" u="1"/>
        <n v="134022.06" u="1"/>
        <n v="114292.48" u="1"/>
        <n v="135277.96" u="1"/>
        <n v="119782.72" u="1"/>
        <n v="129722.57" u="1"/>
        <n v="139180.20000000001" u="1"/>
        <n v="134944" u="1"/>
        <n v="119182.73" u="1"/>
        <n v="71264.02" u="1"/>
        <n v="92140.15" u="1"/>
        <n v="177640.09" u="1"/>
        <n v="167997.6" u="1"/>
        <n v="82275.350000000006" u="1"/>
        <n v="111962.99" u="1"/>
        <n v="131736.88" u="1"/>
        <n v="108239.11" u="1"/>
        <n v="98444.19" u="1"/>
        <n v="114540.38" u="1"/>
        <n v="187530.66" u="1"/>
        <n v="133636.16" u="1"/>
        <n v="84745.03" u="1"/>
        <n v="120599.38" u="1"/>
        <n v="127771.35" u="1"/>
        <n v="167772.96" u="1"/>
        <n v="95845.6" u="1"/>
        <n v="134714.70000000001" u="1"/>
        <n v="157993.15" u="1"/>
        <n v="75263.16" u="1"/>
        <n v="137824.03" u="1"/>
        <n v="132578.92000000001" u="1"/>
        <n v="156021.31" u="1"/>
        <n v="164284.72" u="1"/>
        <n v="112373.49" u="1"/>
        <n v="154333.82" u="1"/>
        <n v="111432.77" u="1"/>
        <n v="137390.10999999999" u="1"/>
        <n v="111642.08" u="1"/>
        <n v="83543.37" u="1"/>
        <n v="186796.37" u="1"/>
        <n v="58641.43" u="1"/>
        <n v="137148.68" u="1"/>
        <n v="80001.23" u="1"/>
        <n v="86402.52" u="1"/>
        <n v="122874.74" u="1"/>
        <n v="97544.29" u="1"/>
        <n v="170826.55" u="1"/>
        <n v="153895.65" u="1"/>
        <n v="143637.57999999999" u="1"/>
        <n v="147506.25" u="1"/>
        <n v="113980.21" u="1"/>
        <n v="76968.12" u="1"/>
        <n v="88293.13" u="1"/>
        <n v="163943.89000000001" u="1"/>
        <n v="101430.3" u="1"/>
        <n v="117301.66" u="1"/>
        <n v="173340.83" u="1"/>
        <n v="134348.57" u="1"/>
        <n v="105525.65" u="1"/>
        <n v="106192.1" u="1"/>
        <n v="92113.61" u="1"/>
        <n v="128366.44" u="1"/>
        <n v="106545.53" u="1"/>
        <n v="145618.37" u="1"/>
        <n v="141541.25" u="1"/>
        <n v="57017.06" u="1"/>
        <n v="61825.5" u="1"/>
        <n v="171770.55" u="1"/>
        <n v="161064.64000000001" u="1"/>
        <n v="90612.34" u="1"/>
        <n v="145105.64000000001" u="1"/>
        <n v="174912.72" u="1"/>
        <n v="135213.71" u="1"/>
        <n v="116229.85" u="1"/>
        <n v="111201.41" u="1"/>
        <n v="131899" u="1"/>
        <n v="124525.52" u="1"/>
        <n v="47134.75" u="1"/>
        <n v="138657.07999999999" u="1"/>
        <n v="70302.48" u="1"/>
        <n v="101609.01" u="1"/>
        <n v="130170.82" u="1"/>
        <n v="133802.29" u="1"/>
        <n v="106234.02" u="1"/>
        <n v="132628.98000000001" u="1"/>
        <n v="103522.75" u="1"/>
        <n v="192390.52" u="1"/>
        <n v="128605.32" u="1"/>
        <n v="68598.559999999998" u="1"/>
        <n v="106518.52" u="1"/>
        <n v="121326.42" u="1"/>
        <n v="67226.37" u="1"/>
        <n v="82931.850000000006" u="1"/>
        <n v="145981.87" u="1"/>
        <n v="130796.33" u="1"/>
        <n v="151607.56" u="1"/>
        <n v="111577.01" u="1"/>
        <n v="107042.74" u="1"/>
        <n v="129605.99" u="1"/>
        <n v="132576.25" u="1"/>
        <n v="129101.3" u="1"/>
        <n v="108822.39999999999" u="1"/>
        <n v="137948.51" u="1"/>
        <n v="100433.8" u="1"/>
        <n v="124626.07" u="1"/>
        <n v="139810.34" u="1"/>
        <n v="84496.71" u="1"/>
        <n v="116854.71" u="1"/>
        <n v="138333.03" u="1"/>
        <n v="78992.75" u="1"/>
        <n v="97257.41" u="1"/>
        <n v="122453.37" u="1"/>
        <n v="112940.07" u="1"/>
        <n v="133297.24" u="1"/>
        <n v="197041.8" u="1"/>
        <n v="71497.789999999994" u="1"/>
        <n v="124532.78" u="1"/>
        <n v="82293.820000000007" u="1"/>
        <n v="142120.91" u="1"/>
        <n v="149620.88" u="1"/>
        <n v="93147" u="1"/>
      </sharedItems>
      <fieldGroup par="16"/>
    </cacheField>
    <cacheField name="NumOfProducts" numFmtId="1">
      <sharedItems containsSemiMixedTypes="0" containsString="0" containsNumber="1" containsInteger="1" minValue="1" maxValue="4" count="4">
        <n v="1"/>
        <n v="3"/>
        <n v="2"/>
        <n v="4"/>
      </sharedItems>
    </cacheField>
    <cacheField name="HasCrCard?" numFmtId="1">
      <sharedItems containsSemiMixedTypes="0" containsString="0" containsNumber="1" containsInteger="1" minValue="0" maxValue="1" count="2">
        <n v="1"/>
        <n v="0"/>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2">
        <n v="101348.88"/>
        <n v="113931.57"/>
        <n v="149756.71"/>
        <n v="119346.88"/>
        <n v="5097.67"/>
        <n v="118913.53"/>
        <n v="140469.38"/>
        <n v="27822.99"/>
        <n v="181297.65"/>
        <n v="194365.76"/>
        <n v="119708.21"/>
        <n v="117622.8"/>
        <n v="164040.94"/>
        <n v="40014.76"/>
        <n v="1643.11"/>
        <n v="28373.86"/>
        <n v="136458.19"/>
        <n v="128643.35"/>
        <n v="93251.42"/>
        <n v="174205.22"/>
        <n v="177655.67999999999"/>
        <n v="30984.59"/>
        <n v="99449.86"/>
        <n v="101300.94"/>
        <n v="199725.39"/>
        <n v="110265.24"/>
        <n v="8636.0499999999993"/>
        <n v="46824.08"/>
        <n v="75161.25"/>
        <n v="8590.83"/>
        <n v="159123.82"/>
        <n v="126213.84"/>
        <n v="149892.79"/>
        <n v="17941.16"/>
        <n v="55582.54"/>
        <n v="162503.48000000001"/>
        <n v="40721.24"/>
        <n v="5472.7"/>
        <n v="8080.85"/>
        <n v="8546.8700000000008"/>
        <n v="92982.61"/>
        <n v="146145.93"/>
        <n v="14374.86"/>
        <n v="199304.74"/>
        <n v="142513.5"/>
        <n v="157959.01999999999"/>
        <n v="34888.04"/>
        <n v="28737.71"/>
        <n v="4861.72"/>
        <n v="108872.45"/>
        <n v="85746.52"/>
        <n v="77206.25"/>
        <n v="33462.94"/>
        <n v="55803.96"/>
        <n v="89048.46"/>
        <n v="45071.09"/>
        <n v="131953.23000000001"/>
        <n v="134420.75"/>
        <n v="81259.25"/>
        <n v="48559.19"/>
        <n v="11199.04"/>
        <n v="152167.79"/>
        <n v="47251.79"/>
        <n v="150401.53"/>
        <n v="155853.51999999999"/>
        <n v="170034.95"/>
        <n v="127166.49"/>
        <n v="120540.83"/>
        <n v="182855.42"/>
        <n v="108761.05"/>
        <n v="177772.03"/>
        <n v="116828.51"/>
        <n v="14109.85"/>
        <n v="43527.4"/>
        <n v="86099.23"/>
        <n v="174248.52"/>
        <n v="2319.96"/>
        <n v="122381.02"/>
        <n v="188150.6"/>
        <n v="77405.95"/>
        <n v="417.41"/>
        <n v="183840.51"/>
        <n v="173779.25"/>
        <n v="187929.43"/>
        <n v="11384.45"/>
        <n v="93524.19"/>
        <n v="8128.32"/>
        <n v="134600.94"/>
        <n v="72467.990000000005"/>
        <n v="136050.44"/>
        <n v="145704.19"/>
        <n v="138777"/>
        <n v="199273.98"/>
        <n v="48725.68"/>
        <n v="71905.77"/>
        <n v="20629.400000000001"/>
        <n v="34580.800000000003"/>
        <n v="150227.85"/>
        <n v="14353.43"/>
        <n v="194998.34"/>
        <n v="134901.34"/>
        <n v="116503.92"/>
        <n v="74135.48"/>
        <n v="67110.59"/>
        <n v="62256.87"/>
        <n v="177815.87"/>
        <n v="188574.12"/>
        <n v="38411.79"/>
        <n v="70649.64"/>
        <n v="18260.98"/>
        <n v="73275.960000000006"/>
        <n v="109078.35"/>
        <n v="87822.14"/>
        <n v="2079.1999999999998"/>
        <n v="191932.27"/>
        <n v="191468.78"/>
        <n v="71244.59"/>
        <n v="191763.07"/>
        <n v="67740.08"/>
        <n v="159835.78"/>
        <n v="109291.39"/>
        <n v="54954.51"/>
        <n v="179614.8"/>
        <n v="35588.07"/>
        <n v="147278.43"/>
        <n v="56594.36"/>
        <n v="9221.7800000000007"/>
        <n v="110916.15"/>
        <n v="54926.51"/>
        <n v="121751.03999999999"/>
        <n v="193437.89"/>
        <n v="61108.56"/>
        <n v="57553.98"/>
        <n v="50129.87"/>
        <n v="156618.38"/>
        <n v="173683"/>
        <n v="27046.46"/>
        <n v="20598.59"/>
        <n v="19287.060000000001"/>
        <n v="147802.94"/>
        <n v="29358.57"/>
        <n v="124118.71"/>
        <n v="38867.46"/>
        <n v="76569.64"/>
        <n v="120657.32"/>
        <n v="20451.990000000002"/>
        <n v="16649.310000000001"/>
        <n v="150694.42000000001"/>
        <n v="177683.02"/>
        <n v="131372.38"/>
        <n v="64166.7"/>
        <n v="176924.21"/>
        <n v="161435.01999999999"/>
        <n v="88705.14"/>
        <n v="35817.97"/>
        <n v="157908.19"/>
        <n v="157552.07999999999"/>
        <n v="24506.95"/>
        <n v="47271.61"/>
        <n v="158887.09"/>
        <n v="120415.61"/>
        <n v="16064.25"/>
        <n v="190696.35"/>
        <n v="14679.81"/>
        <n v="89017.38"/>
        <n v="103516.08"/>
        <n v="110932.24"/>
        <n v="30730.95"/>
        <n v="91936.1"/>
        <n v="28266.9"/>
        <n v="113316.77"/>
        <n v="93953.84"/>
        <n v="195635.3"/>
        <n v="97508.04"/>
        <n v="188083.77"/>
        <n v="110510.28"/>
        <n v="108488.33"/>
        <n v="9217.5499999999993"/>
        <n v="17978.68"/>
        <n v="115136.51"/>
        <n v="60917.24"/>
        <n v="77294.559999999998"/>
        <n v="54359.02"/>
        <n v="128702.1"/>
        <n v="71865.31"/>
        <n v="176407.15"/>
        <n v="92027.69"/>
        <n v="115789.25"/>
        <n v="56999.9"/>
        <n v="22447.85"/>
        <n v="189122.89"/>
        <n v="135482.26"/>
        <n v="96823.32"/>
        <n v="157333.69"/>
        <n v="194273.2"/>
        <n v="5684.17"/>
        <n v="21228.34"/>
        <n v="156774.94"/>
        <n v="108732.96"/>
        <n v="117349.19"/>
        <n v="67046.83"/>
        <n v="69454.240000000005"/>
        <n v="102299.81"/>
        <n v="140765.57"/>
        <n v="112542.58" u="1"/>
        <n v="93826.63" u="1"/>
        <n v="79084.100000000006" u="1"/>
        <n v="10062.799999999999" u="1"/>
        <n v="74940.5" u="1"/>
        <n v="71725.73" u="1"/>
        <n v="80181.119999999995" u="1"/>
        <n v="76390.009999999995" u="1"/>
        <n v="26260.98" u="1"/>
        <n v="190857.79" u="1"/>
        <n v="65951.649999999994" u="1"/>
        <n v="64327.26" u="1"/>
        <n v="14406.41" u="1"/>
        <n v="158684.81" u="1"/>
        <n v="54724.03" u="1"/>
        <n v="170886.17" u="1"/>
        <n v="98956.030424468045" u="1"/>
        <n v="8487.75" u="1"/>
        <n v="187616.16" u="1"/>
        <n v="124508.29" u="1"/>
        <n v="170041.95" u="1"/>
        <n v="38433.35" u="1"/>
        <n v="100187.43" u="1"/>
        <n v="53483.21" u="1"/>
        <n v="156731.91" u="1"/>
        <n v="81898.81" u="1"/>
        <n v="34410.550000000003" u="1"/>
        <n v="142033.07" u="1"/>
        <n v="114066.77" u="1"/>
        <n v="98453.45" u="1"/>
        <n v="40812.9" u="1"/>
        <n v="178074.04" u="1"/>
        <n v="70154.22" u="1"/>
        <n v="94153.83" u="1"/>
        <n v="158338.39000000001" u="1"/>
        <n v="126517.46" u="1"/>
        <n v="90878.13" u="1"/>
        <n v="194099.12" u="1"/>
        <n v="198059.16" u="1"/>
        <n v="86424.57" u="1"/>
        <n v="116978.19" u="1"/>
        <n v="113410.49" u="1"/>
        <n v="87107.57" u="1"/>
        <n v="45613.75" u="1"/>
        <n v="46775.28" u="1"/>
        <n v="84509.57" u="1"/>
        <n v="126494.82" u="1"/>
        <n v="178798.13" u="1"/>
        <n v="99398.36" u="1"/>
        <n v="92840.67" u="1"/>
        <n v="27758.36" u="1"/>
        <n v="110431.51" u="1"/>
        <n v="196673.28" u="1"/>
        <n v="113656.85" u="1"/>
        <n v="18203" u="1"/>
        <n v="33953.870000000003" u="1"/>
        <n v="44203.55" u="1"/>
        <n v="58426.81" u="1"/>
        <n v="145562.4" u="1"/>
        <n v="22388" u="1"/>
        <n v="139161.64000000001" u="1"/>
        <n v="148210.64000000001" u="1"/>
        <n v="194239.63" u="1"/>
        <n v="98301.61" u="1"/>
        <n v="171413.66" u="1"/>
        <n v="26019.59" u="1"/>
        <n v="159235.29" u="1"/>
        <n v="1907.66" u="1"/>
        <n v="114675.75" u="1"/>
        <n v="151869.35" u="1"/>
        <n v="156791.35999999999" u="1"/>
        <n v="147132.46" u="1"/>
        <n v="109614.57" u="1"/>
        <n v="172290.61" u="1"/>
        <n v="85982.47" u="1"/>
        <n v="121277.78" u="1"/>
        <n v="64595.25" u="1"/>
        <n v="197276.13" u="1"/>
        <n v="99645.04" u="1"/>
        <n v="6534.18" u="1"/>
        <n v="161848.03" u="1"/>
        <n v="167162.43" u="1"/>
        <n v="41970.720000000001" u="1"/>
        <n v="60536.56" u="1"/>
        <n v="10054.530000000001" u="1"/>
        <n v="36976.519999999997" u="1"/>
        <n v="71862.789999999994" u="1"/>
        <n v="63082.879999999997" u="1"/>
        <n v="27231.26" u="1"/>
        <n v="86797.41" u="1"/>
        <n v="22994.32" u="1"/>
        <n v="74169.13" u="1"/>
        <n v="115638.29" u="1"/>
        <n v="31766.3" u="1"/>
        <n v="120834.48" u="1"/>
        <n v="38131.769999999997" u="1"/>
        <n v="100130.95" u="1"/>
        <n v="141069.88" u="1"/>
        <n v="198129.36" u="1"/>
        <n v="183646.41" u="1"/>
        <n v="171378.77" u="1"/>
        <n v="167256.35" u="1"/>
        <n v="124226.16" u="1"/>
        <n v="114935.21" u="1"/>
        <n v="35608.879999999997" u="1"/>
        <n v="16459.37" u="1"/>
        <n v="124411.08" u="1"/>
        <n v="34941.230000000003" u="1"/>
        <n v="167784.28" u="1"/>
        <n v="93165.34" u="1"/>
        <n v="189543.9" u="1"/>
        <n v="180427.24" u="1"/>
        <n v="193318.33" u="1"/>
        <n v="54141.5" u="1"/>
        <n v="141075.51" u="1"/>
        <n v="24495.03" u="1"/>
        <n v="74836.34" u="1"/>
        <n v="878.87" u="1"/>
        <n v="89520.75" u="1"/>
        <n v="180800.42" u="1"/>
        <n v="98646.22" u="1"/>
        <n v="109041.53" u="1"/>
        <n v="82996.47" u="1"/>
        <n v="92067.35" u="1"/>
        <n v="104719.66" u="1"/>
        <n v="112687.57" u="1"/>
        <n v="84699.56" u="1"/>
        <n v="83473.820000000007" u="1"/>
        <n v="47125.11" u="1"/>
        <n v="106977.8" u="1"/>
        <n v="139874.43" u="1"/>
        <n v="196499.96" u="1"/>
        <n v="53134.3" u="1"/>
        <n v="164017.89000000001" u="1"/>
        <n v="155996.96" u="1"/>
        <n v="112187.11" u="1"/>
        <n v="146457.82999999999" u="1"/>
        <n v="27286.1" u="1"/>
        <n v="130553.47" u="1"/>
        <n v="179351.89" u="1"/>
        <n v="94774.12" u="1"/>
        <n v="19482.5" u="1"/>
        <n v="48071.61" u="1"/>
        <n v="174531.27" u="1"/>
        <n v="55470.78" u="1"/>
        <n v="95857.18" u="1"/>
        <n v="194945.8" u="1"/>
        <n v="131521.72" u="1"/>
        <n v="196108.51" u="1"/>
        <n v="148564.76" u="1"/>
        <n v="17675.36" u="1"/>
        <n v="114996.43" u="1"/>
        <n v="86957.42" u="1"/>
        <n v="128077.8" u="1"/>
        <n v="600.36" u="1"/>
        <n v="43001.46" u="1"/>
        <n v="158591.12" u="1"/>
        <n v="47847.19" u="1"/>
        <n v="10488.44" u="1"/>
        <n v="5978.2" u="1"/>
        <n v="121409.06" u="1"/>
        <n v="94670.77" u="1"/>
        <n v="179670.31" u="1"/>
        <n v="151954.39000000001" u="1"/>
        <n v="158264.62" u="1"/>
        <n v="169381.9" u="1"/>
        <n v="169915.02" u="1"/>
        <n v="88852.47" u="1"/>
        <n v="40645.81" u="1"/>
        <n v="133007.34" u="1"/>
        <n v="176576.62" u="1"/>
        <n v="98178.57" u="1"/>
        <n v="125010.24000000001" u="1"/>
        <n v="167984.61" u="1"/>
        <n v="198252.88" u="1"/>
        <n v="26960.31" u="1"/>
        <n v="61048.53" u="1"/>
        <n v="111981.19" u="1"/>
        <n v="62232.6" u="1"/>
        <n v="156105.03" u="1"/>
        <n v="150135.38" u="1"/>
        <n v="93146.11" u="1"/>
        <n v="144375" u="1"/>
        <n v="162812.16" u="1"/>
        <n v="136259.65" u="1"/>
        <n v="124052.97" u="1"/>
        <n v="74158.8" u="1"/>
        <n v="62030.06" u="1"/>
        <n v="79414" u="1"/>
        <n v="199638.56" u="1"/>
        <n v="157577.29" u="1"/>
        <n v="99805.99" u="1"/>
        <n v="97932.68" u="1"/>
        <n v="170968.99" u="1"/>
        <n v="57558.95" u="1"/>
        <n v="176713.47" u="1"/>
        <n v="34283.230000000003" u="1"/>
        <n v="198637.34" u="1"/>
        <n v="156917.12" u="1"/>
        <n v="50457.2" u="1"/>
        <n v="140075.54999999999" u="1"/>
        <n v="65323.11" u="1"/>
        <n v="64323.24" u="1"/>
        <n v="14956.44" u="1"/>
        <n v="111879.21" u="1"/>
        <n v="18606.23" u="1"/>
        <n v="123137.01" u="1"/>
        <n v="148528.24" u="1"/>
        <n v="13898.31" u="1"/>
        <n v="161051.75" u="1"/>
        <n v="191599.67" u="1"/>
        <n v="186339.74" u="1"/>
        <n v="33159.370000000003" u="1"/>
        <n v="93883.53" u="1"/>
        <n v="110899.3" u="1"/>
        <n v="189992.97" u="1"/>
        <n v="164255.69" u="1"/>
        <n v="33949.67" u="1"/>
        <n v="68143.929999999993" u="1"/>
        <n v="25885.72" u="1"/>
        <n v="192633.85" u="1"/>
        <n v="34577.360000000001" u="1"/>
        <n v="161229.84" u="1"/>
        <n v="100816.29" u="1"/>
        <n v="181694.44" u="1"/>
        <n v="79078.91" u="1"/>
        <n v="137316.32" u="1"/>
        <n v="194926.86" u="1"/>
        <n v="51285.49" u="1"/>
        <n v="112491.96" u="1"/>
        <n v="73656.38" u="1"/>
        <n v="106636.89" u="1"/>
        <n v="162599.51" u="1"/>
        <n v="103737.82" u="1"/>
        <n v="160990.26999999999" u="1"/>
        <n v="15462.84" u="1"/>
        <n v="10334.049999999999" u="1"/>
        <n v="190686.16" u="1"/>
        <n v="94440.45" u="1"/>
        <n v="28257.63" u="1"/>
        <n v="31824.29" u="1"/>
        <n v="44937.01" u="1"/>
        <n v="188603.07" u="1"/>
        <n v="145111.37" u="1"/>
        <n v="171463.83" u="1"/>
        <n v="182822.5" u="1"/>
        <n v="87213.33" u="1"/>
        <n v="57175.32" u="1"/>
        <n v="28714.34" u="1"/>
        <n v="85426.28" u="1"/>
        <n v="46170.75" u="1"/>
        <n v="64448.36" u="1"/>
        <n v="16278.97" u="1"/>
        <n v="50404.72" u="1"/>
        <n v="107640.25" u="1"/>
        <n v="134132.65" u="1"/>
        <n v="103480.69" u="1"/>
        <n v="179012.3" u="1"/>
        <n v="95145.14" u="1"/>
        <n v="72143.44" u="1"/>
        <n v="19162.89" u="1"/>
        <n v="144680.18" u="1"/>
        <n v="5597.94" u="1"/>
        <n v="174652.51" u="1"/>
        <n v="2010.98" u="1"/>
        <n v="161574.19" u="1"/>
        <n v="38970.14" u="1"/>
        <n v="127587.22" u="1"/>
        <n v="30380.12" u="1"/>
        <n v="90908.95" u="1"/>
        <n v="138275.01" u="1"/>
        <n v="32171.79" u="1"/>
        <n v="126143.23" u="1"/>
        <n v="129892.93" u="1"/>
        <n v="102416.84" u="1"/>
        <n v="18719.669999999998" u="1"/>
        <n v="61936.22" u="1"/>
        <n v="78358.94" u="1"/>
        <n v="147224.26999999999" u="1"/>
        <n v="160979.66" u="1"/>
        <n v="132298.49" u="1"/>
        <n v="123547.28" u="1"/>
        <n v="32790.019999999997" u="1"/>
        <n v="181543.67" u="1"/>
        <n v="189543.19" u="1"/>
        <n v="10940.4" u="1"/>
        <n v="199493.38" u="1"/>
        <n v="188193.25" u="1"/>
        <n v="172572.64" u="1"/>
        <n v="189339.6" u="1"/>
        <n v="53512.160000000003" u="1"/>
        <n v="34004.44" u="1"/>
        <n v="10598.29" u="1"/>
        <n v="113428.77" u="1"/>
        <n v="183487.98" u="1"/>
        <n v="187658.09" u="1"/>
        <n v="172459.39" u="1"/>
        <n v="21016" u="1"/>
        <n v="128123.66" u="1"/>
        <n v="19570.63" u="1"/>
        <n v="111020.24" u="1"/>
        <n v="123775.15" u="1"/>
        <n v="146700.22" u="1"/>
        <n v="145251.35" u="1"/>
        <n v="82463.69" u="1"/>
        <n v="15928.49" u="1"/>
        <n v="45886.33" u="1"/>
        <n v="186489.95" u="1"/>
        <n v="162922.65" u="1"/>
        <n v="9262.77" u="1"/>
        <n v="84932.4" u="1"/>
        <n v="71557.119999999995" u="1"/>
        <n v="71405.17" u="1"/>
        <n v="153400.24" u="1"/>
        <n v="371.05" u="1"/>
        <n v="67789.990000000005" u="1"/>
        <n v="145894.9" u="1"/>
        <n v="108887.44" u="1"/>
        <n v="154071.26999999999" u="1"/>
        <n v="179291.85" u="1"/>
        <n v="56937.43" u="1"/>
        <n v="112239.03" u="1"/>
        <n v="45909.87" u="1"/>
        <n v="125696.26" u="1"/>
        <n v="159585.60999999999" u="1"/>
        <n v="106761.47" u="1"/>
        <n v="129590.18" u="1"/>
        <n v="80006.649999999994" u="1"/>
        <n v="140451.51999999999" u="1"/>
        <n v="167155.35999999999" u="1"/>
        <n v="191420.71" u="1"/>
        <n v="94898.1" u="1"/>
        <n v="106781.59" u="1"/>
        <n v="159508.51999999999" u="1"/>
        <n v="87168.46" u="1"/>
        <n v="125518.32" u="1"/>
        <n v="48963.59" u="1"/>
        <n v="98368.24" u="1"/>
        <n v="148584.60999999999" u="1"/>
        <n v="27474.81" u="1"/>
        <n v="76192.210000000006" u="1"/>
        <n v="199645.45" u="1"/>
        <n v="42749.85" u="1"/>
        <n v="73564.44" u="1"/>
        <n v="85578.63" u="1"/>
        <n v="129826.89" u="1"/>
        <n v="119666" u="1"/>
        <n v="68052.08" u="1"/>
        <n v="164104.74" u="1"/>
        <n v="80190.36" u="1"/>
        <n v="84126.75" u="1"/>
        <n v="70179" u="1"/>
        <n v="118024.1" u="1"/>
        <n v="183049.41" u="1"/>
        <n v="120906.83" u="1"/>
        <n v="100433.83" u="1"/>
        <n v="124694.99" u="1"/>
        <n v="40084.32" u="1"/>
        <n v="119232.33" u="1"/>
        <n v="43921.36" u="1"/>
        <n v="62222.81" u="1"/>
        <n v="56577" u="1"/>
        <n v="164253.35" u="1"/>
        <n v="7666.73" u="1"/>
        <n v="68487.509999999995" u="1"/>
        <n v="186062.36" u="1"/>
        <n v="195711.16" u="1"/>
        <n v="36692.17" u="1"/>
        <n v="106920.57" u="1"/>
        <n v="167036.94" u="1"/>
        <n v="68777.259999999995" u="1"/>
        <n v="18924.919999999998" u="1"/>
        <n v="64833.279999999999" u="1"/>
        <n v="184843.77" u="1"/>
        <n v="176730.02" u="1"/>
        <n v="28415.360000000001" u="1"/>
        <n v="77231.27" u="1"/>
        <n v="102750.7" u="1"/>
        <n v="183598.77" u="1"/>
        <n v="147358.26999999999" u="1"/>
        <n v="108469.2" u="1"/>
        <n v="20612.82" u="1"/>
        <n v="181196.76" u="1"/>
        <n v="160249.1" u="1"/>
        <n v="110783.28" u="1"/>
        <n v="144995.32999999999" u="1"/>
        <n v="53718.28" u="1"/>
        <n v="75248.3" u="1"/>
        <n v="130486.57" u="1"/>
        <n v="100127.71" u="1"/>
        <n v="196356.17" u="1"/>
        <n v="9983.8799999999992" u="1"/>
        <n v="118974.77" u="1"/>
        <n v="72924.56" u="1"/>
        <n v="101057.95" u="1"/>
        <n v="142838.64000000001" u="1"/>
        <n v="127059.04" u="1"/>
        <n v="54405.79" u="1"/>
        <n v="88721.84" u="1"/>
        <n v="111346.22" u="1"/>
        <n v="194902.16" u="1"/>
        <n v="31474.27" u="1"/>
        <n v="21198.39" u="1"/>
        <n v="186976.6" u="1"/>
        <n v="117202.19" u="1"/>
        <n v="143739.29" u="1"/>
        <n v="161811.23000000001" u="1"/>
        <n v="98090.91" u="1"/>
        <n v="71095.41" u="1"/>
        <n v="13107.24" u="1"/>
        <n v="88225.02" u="1"/>
        <n v="135925.72" u="1"/>
        <n v="126471.13" u="1"/>
        <n v="119175.45" u="1"/>
        <n v="139093.73000000001" u="1"/>
        <n v="115916.55" u="1"/>
        <n v="96463.25" u="1"/>
        <n v="112349.51" u="1"/>
        <n v="165303.79" u="1"/>
        <n v="166031.07999999999" u="1"/>
        <n v="77783.350000000006" u="1"/>
        <n v="29871.79" u="1"/>
        <n v="59747.63" u="1"/>
        <n v="79919.13" u="1"/>
        <n v="76773.53" u="1"/>
        <n v="54018.93" u="1"/>
        <n v="59093.39" u="1"/>
        <n v="127569.8" u="1"/>
        <n v="136129.49" u="1"/>
        <n v="153237.59" u="1"/>
        <n v="106841.12" u="1"/>
        <n v="126644.98" u="1"/>
        <n v="47414.15" u="1"/>
        <n v="41879.99" u="1"/>
        <n v="75808.100000000006" u="1"/>
        <n v="47911.03" u="1"/>
        <n v="28737.78" u="1"/>
        <n v="121562.33" u="1"/>
        <n v="55003.79" u="1"/>
        <n v="193131.42" u="1"/>
        <n v="159418.1" u="1"/>
        <n v="38913.68" u="1"/>
        <n v="705.18" u="1"/>
        <n v="138490.03" u="1"/>
        <n v="82970.69" u="1"/>
        <n v="76744.72" u="1"/>
        <n v="12182.15" u="1"/>
        <n v="141210.5" u="1"/>
        <n v="37938.74" u="1"/>
        <n v="74890.58" u="1"/>
        <n v="166698.18" u="1"/>
        <n v="62678.53" u="1"/>
        <n v="161519.76999999999" u="1"/>
        <n v="30876.84" u="1"/>
        <n v="14858.1" u="1"/>
        <n v="75685.97" u="1"/>
        <n v="144183.1" u="1"/>
        <n v="65170.66" u="1"/>
        <n v="82526.92" u="1"/>
        <n v="169161.46" u="1"/>
        <n v="6057.81" u="1"/>
        <n v="77077.14" u="1"/>
        <n v="117356.14" u="1"/>
        <n v="160696.72" u="1"/>
        <n v="1299.75" u="1"/>
        <n v="25095.03" u="1"/>
        <n v="146326.45000000001" u="1"/>
        <n v="38296.21" u="1"/>
        <n v="164061.6" u="1"/>
        <n v="107811.28" u="1"/>
        <n v="30838.51" u="1"/>
        <n v="33738.269999999997" u="1"/>
        <n v="169654.57" u="1"/>
        <n v="69829.399999999994" u="1"/>
        <n v="94728.49" u="1"/>
        <n v="80393.27" u="1"/>
        <n v="111307.98" u="1"/>
        <n v="19834.32" u="1"/>
        <n v="78397.240000000005" u="1"/>
        <n v="86410.28" u="1"/>
        <n v="172749.65" u="1"/>
        <n v="1002.39" u="1"/>
        <n v="13601.79" u="1"/>
        <n v="77866.91" u="1"/>
        <n v="175296.76" u="1"/>
        <n v="89593.26" u="1"/>
        <n v="86945" u="1"/>
        <n v="183318.79" u="1"/>
        <n v="71154.100000000006" u="1"/>
        <n v="151887.16" u="1"/>
        <n v="75888.649999999994" u="1"/>
        <n v="89566.74" u="1"/>
        <n v="26475.79" u="1"/>
        <n v="126355.8" u="1"/>
        <n v="93839.3" u="1"/>
        <n v="7698.6" u="1"/>
        <n v="145593.85" u="1"/>
        <n v="45042.559999999998" u="1"/>
        <n v="62674.42" u="1"/>
        <n v="12120.79" u="1"/>
        <n v="55022.43" u="1"/>
        <n v="117834.91" u="1"/>
        <n v="168840.23" u="1"/>
        <n v="24234.11" u="1"/>
        <n v="190627.01" u="1"/>
        <n v="42334.38" u="1"/>
        <n v="110784.42" u="1"/>
        <n v="104991.28" u="1"/>
        <n v="8996.9699999999993" u="1"/>
        <n v="64420.5" u="1"/>
        <n v="145700.22" u="1"/>
        <n v="196335.48" u="1"/>
        <n v="14781.12" u="1"/>
        <n v="108139.23" u="1"/>
        <n v="9567.39" u="1"/>
        <n v="132210.49" u="1"/>
        <n v="21600.11" u="1"/>
        <n v="199661.5" u="1"/>
        <n v="124341.49" u="1"/>
        <n v="15766.1" u="1"/>
        <n v="33642.21" u="1"/>
        <n v="117704.65" u="1"/>
        <n v="58803.28" u="1"/>
        <n v="137537.22" u="1"/>
        <n v="131300.68" u="1"/>
        <n v="84174.81" u="1"/>
        <n v="160941.78" u="1"/>
        <n v="143954.99" u="1"/>
        <n v="56297.85" u="1"/>
        <n v="8404.73" u="1"/>
        <n v="30020.09" u="1"/>
        <n v="58137.42" u="1"/>
        <n v="47472.68" u="1"/>
        <n v="19131.71" u="1"/>
        <n v="187288.5" u="1"/>
        <n v="17603.810000000001" u="1"/>
        <n v="67020.03" u="1"/>
        <n v="41610.620000000003" u="1"/>
        <n v="44255.65" u="1"/>
        <n v="78416.14" u="1"/>
        <n v="137254.54999999999" u="1"/>
        <n v="151303.48000000001" u="1"/>
        <n v="86333.63" u="1"/>
        <n v="89801.9" u="1"/>
        <n v="181600.72" u="1"/>
        <n v="31106.67" u="1"/>
        <n v="67611.360000000001" u="1"/>
        <n v="77837.63" u="1"/>
        <n v="6078.46" u="1"/>
        <n v="177896.92" u="1"/>
        <n v="123882.73" u="1"/>
        <n v="15304.08" u="1"/>
        <n v="16436.560000000001" u="1"/>
        <n v="107667.91" u="1"/>
        <n v="95611.47" u="1"/>
        <n v="19799.259999999998" u="1"/>
        <n v="123214.74" u="1"/>
        <n v="71709.119999999995" u="1"/>
        <n v="149066.14000000001" u="1"/>
        <n v="32825.5" u="1"/>
        <n v="6232.31" u="1"/>
        <n v="10357.030000000001" u="1"/>
        <n v="147794.63" u="1"/>
        <n v="116973.48" u="1"/>
        <n v="129964.94" u="1"/>
        <n v="92816.86" u="1"/>
        <n v="172114.67" u="1"/>
        <n v="144517.19" u="1"/>
        <n v="182038.6" u="1"/>
        <n v="24210.560000000001" u="1"/>
        <n v="172175.9" u="1"/>
        <n v="47578.45" u="1"/>
        <n v="66088.83" u="1"/>
        <n v="169291.7" u="1"/>
        <n v="117140.41" u="1"/>
        <n v="79510.37" u="1"/>
        <n v="77108.66" u="1"/>
        <n v="9679.2800000000007" u="1"/>
        <n v="81753.919999999998" u="1"/>
        <n v="25310.82" u="1"/>
        <n v="187925.75" u="1"/>
        <n v="98820.39" u="1"/>
        <n v="90055.08" u="1"/>
        <n v="72814.31" u="1"/>
        <n v="168290.06" u="1"/>
        <n v="161767.38" u="1"/>
        <n v="44420.18" u="1"/>
        <n v="37147.61" u="1"/>
        <n v="125381.02" u="1"/>
        <n v="149853.89000000001" u="1"/>
        <n v="102925.75999999999" u="1"/>
        <n v="70899.27" u="1"/>
        <n v="145936.28" u="1"/>
        <n v="54227.06" u="1"/>
        <n v="59280.79" u="1"/>
        <n v="126952.5" u="1"/>
        <n v="130567.02" u="1"/>
        <n v="73294.48" u="1"/>
        <n v="3937.37" u="1"/>
        <n v="2383.59" u="1"/>
        <n v="14279.44" u="1"/>
        <n v="141300.53" u="1"/>
        <n v="78140.75" u="1"/>
        <n v="117431.1" u="1"/>
        <n v="72008.61" u="1"/>
        <n v="60887.58" u="1"/>
        <n v="194764.83" u="1"/>
        <n v="31520.400000000001" u="1"/>
        <n v="142200.15" u="1"/>
        <n v="182055.36" u="1"/>
        <n v="120284.67" u="1"/>
        <n v="41176.6" u="1"/>
        <n v="9468.64" u="1"/>
        <n v="123880.19" u="1"/>
        <n v="117036.38" u="1"/>
        <n v="52615.62" u="1"/>
        <n v="121210.09" u="1"/>
        <n v="192247.35" u="1"/>
        <n v="68759.570000000007" u="1"/>
        <n v="75937.47" u="1"/>
        <n v="84569.13" u="1"/>
        <n v="67468.67" u="1"/>
        <n v="104435.94" u="1"/>
        <n v="47166.55" u="1"/>
        <n v="119899.52" u="1"/>
        <n v="173498.45" u="1"/>
        <n v="93249.26" u="1"/>
        <n v="142917.54" u="1"/>
        <n v="111755.8" u="1"/>
        <n v="108543.21" u="1"/>
        <n v="180345.44" u="1"/>
        <n v="99444.02" u="1"/>
        <n v="109563.28" u="1"/>
        <n v="92568.07" u="1"/>
        <n v="37976.36" u="1"/>
        <n v="103315.74" u="1"/>
        <n v="173952.5" u="1"/>
        <n v="34673.980000000003" u="1"/>
        <n v="46163.44" u="1"/>
        <n v="140676.98000000001" u="1"/>
        <n v="151738.54" u="1"/>
        <n v="175544.02" u="1"/>
        <n v="181964.6" u="1"/>
        <n v="136886.85999999999" u="1"/>
        <n v="122218.23" u="1"/>
        <n v="180439.75" u="1"/>
        <n v="190419.81" u="1"/>
        <n v="58685.59" u="1"/>
        <n v="50051.42" u="1"/>
        <n v="146041.45000000001" u="1"/>
        <n v="191166.09" u="1"/>
        <n v="164825.04" u="1"/>
        <n v="172557.77" u="1"/>
        <n v="84320.94" u="1"/>
        <n v="122662.98" u="1"/>
        <n v="72085.100000000006" u="1"/>
        <n v="143635.35999999999" u="1"/>
        <n v="3710.34" u="1"/>
        <n v="179843.33" u="1"/>
        <n v="10643.38" u="1"/>
        <n v="131167.98000000001" u="1"/>
        <n v="10553.31" u="1"/>
        <n v="130928.22" u="1"/>
        <n v="157003.99" u="1"/>
        <n v="138527.56" u="1"/>
        <n v="167032.49" u="1"/>
        <n v="41642.29" u="1"/>
        <n v="9677" u="1"/>
        <n v="147012.22" u="1"/>
        <n v="80553.87" u="1"/>
        <n v="140134.43" u="1"/>
        <n v="178252.63" u="1"/>
        <n v="198674.08" u="1"/>
        <n v="92381.01" u="1"/>
        <n v="135180.10999999999" u="1"/>
        <n v="27330.59" u="1"/>
        <n v="125305.34" u="1"/>
        <n v="149648.45000000001" u="1"/>
        <n v="59887.15" u="1"/>
        <n v="45041.32" u="1"/>
        <n v="39087.42" u="1"/>
        <n v="7330.59" u="1"/>
        <n v="95463.29" u="1"/>
        <n v="167848.02" u="1"/>
        <n v="174227.66" u="1"/>
        <n v="135399.21" u="1"/>
        <n v="116704.25" u="1"/>
        <n v="97614.87" u="1"/>
        <n v="186884.04" u="1"/>
        <n v="131501.72" u="1"/>
        <n v="24302.95" u="1"/>
        <n v="197015.2" u="1"/>
        <n v="27689.77" u="1"/>
        <n v="15068.18" u="1"/>
        <n v="7797.01" u="1"/>
        <n v="4400.32" u="1"/>
        <n v="182025.95" u="1"/>
        <n v="122763.95" u="1"/>
        <n v="38152.01" u="1"/>
        <n v="63163.99" u="1"/>
        <n v="73418.289999999994" u="1"/>
        <n v="149575.59" u="1"/>
        <n v="142548.32999999999" u="1"/>
        <n v="157878.67000000001" u="1"/>
        <n v="12796.43" u="1"/>
        <n v="18657.77" u="1"/>
        <n v="134589.57999999999" u="1"/>
        <n v="10350.74" u="1"/>
        <n v="66013.27" u="1"/>
        <n v="5907.11" u="1"/>
        <n v="74077.91" u="1"/>
        <n v="156124.93" u="1"/>
        <n v="94820.85" u="1"/>
        <n v="155155.25" u="1"/>
        <n v="22745.5" u="1"/>
        <n v="84294.82" u="1"/>
        <n v="149139.13" u="1"/>
        <n v="185489.11" u="1"/>
        <n v="43932.54" u="1"/>
        <n v="125777.28" u="1"/>
        <n v="18461.900000000001" u="1"/>
        <n v="79633.38" u="1"/>
        <n v="121542.29" u="1"/>
        <n v="94739.199999999997" u="1"/>
        <n v="93302.29" u="1"/>
        <n v="193793.78" u="1"/>
        <n v="74835.649999999994" u="1"/>
        <n v="57236.44" u="1"/>
        <n v="81483.64" u="1"/>
        <n v="26752.560000000001" u="1"/>
        <n v="9200.5400000000009" u="1"/>
        <n v="16161.82" u="1"/>
        <n v="68600.36" u="1"/>
        <n v="447.73" u="1"/>
        <n v="15650.73" u="1"/>
        <n v="149599.62" u="1"/>
        <n v="90304.01" u="1"/>
        <n v="115676.38" u="1"/>
        <n v="38812.67" u="1"/>
        <n v="34338.21" u="1"/>
        <n v="823.36" u="1"/>
        <n v="10656.89" u="1"/>
        <n v="116467.35" u="1"/>
        <n v="171096.2" u="1"/>
        <n v="79881.39" u="1"/>
        <n v="157862.82" u="1"/>
        <n v="127951.81" u="1"/>
        <n v="191074.11" u="1"/>
        <n v="133457.51999999999" u="1"/>
        <n v="130789.6" u="1"/>
        <n v="128373.88" u="1"/>
        <n v="131043.2" u="1"/>
        <n v="43250.3" u="1"/>
        <n v="4389.3999999999996" u="1"/>
        <n v="189271.9" u="1"/>
        <n v="102284.2" u="1"/>
        <n v="69865.490000000005" u="1"/>
        <n v="85523.24" u="1"/>
        <n v="51219.8" u="1"/>
        <n v="7222.92" u="1"/>
        <n v="23971.33" u="1"/>
        <n v="132173.31" u="1"/>
        <n v="113639.64" u="1"/>
        <n v="39768.589999999997" u="1"/>
        <n v="78004.5" u="1"/>
        <n v="152417.79" u="1"/>
        <n v="26057.08" u="1"/>
        <n v="79972.09" u="1"/>
        <n v="107125.79" u="1"/>
        <n v="47679.14" u="1"/>
        <n v="134509.47" u="1"/>
        <n v="153265.31" u="1"/>
        <n v="179883.04" u="1"/>
        <n v="138882.98000000001" u="1"/>
        <n v="9855.81" u="1"/>
        <n v="56388.63" u="1"/>
        <n v="77764.37" u="1"/>
        <n v="130590.35" u="1"/>
        <n v="151912.49" u="1"/>
        <n v="151083.79999999999" u="1"/>
        <n v="777.37" u="1"/>
        <n v="11723.57" u="1"/>
        <n v="91565.25" u="1"/>
        <n v="79616.37" u="1"/>
        <n v="104533.51" u="1"/>
        <n v="66214.13" u="1"/>
        <n v="98705.03235069885" u="1"/>
        <n v="98830.451705655258" u="1"/>
      </sharedItems>
      <fieldGroup par="15"/>
    </cacheField>
    <cacheField name="ExitedFromBank?" numFmtId="1">
      <sharedItems containsSemiMixedTypes="0" containsString="0" containsNumber="1" containsInteger="1" minValue="1" maxValue="1"/>
    </cacheField>
    <cacheField name="Credit Score2" numFmtId="0" databaseField="0">
      <fieldGroup base="2">
        <discretePr count="354">
          <x v="1"/>
          <x v="0"/>
          <x v="1"/>
          <x v="0"/>
          <x v="1"/>
          <x v="0"/>
          <x v="1"/>
          <x v="0"/>
          <x v="0"/>
          <x v="4"/>
          <x v="4"/>
          <x v="1"/>
          <x v="1"/>
          <x v="1"/>
          <x v="0"/>
          <x v="2"/>
          <x v="3"/>
          <x v="3"/>
          <x v="1"/>
          <x v="1"/>
          <x v="2"/>
          <x v="1"/>
          <x v="0"/>
          <x v="2"/>
          <x v="0"/>
          <x v="0"/>
          <x v="0"/>
          <x v="1"/>
          <x v="1"/>
          <x v="0"/>
          <x v="3"/>
          <x v="2"/>
          <x v="0"/>
          <x v="2"/>
          <x v="2"/>
          <x v="2"/>
          <x v="1"/>
          <x v="0"/>
          <x v="3"/>
          <x v="4"/>
          <x v="2"/>
          <x v="0"/>
          <x v="2"/>
          <x v="1"/>
          <x v="1"/>
          <x v="1"/>
          <x v="4"/>
          <x v="1"/>
          <x v="4"/>
          <x v="2"/>
          <x v="0"/>
          <x v="3"/>
          <x v="3"/>
          <x v="0"/>
          <x v="1"/>
          <x v="1"/>
          <x v="2"/>
          <x v="2"/>
          <x v="3"/>
          <x v="2"/>
          <x v="2"/>
          <x v="2"/>
          <x v="1"/>
          <x v="0"/>
          <x v="3"/>
          <x v="1"/>
          <x v="0"/>
          <x v="4"/>
          <x v="2"/>
          <x v="1"/>
          <x v="0"/>
          <x v="3"/>
          <x v="1"/>
          <x v="0"/>
          <x v="1"/>
          <x v="0"/>
          <x v="2"/>
          <x v="0"/>
          <x v="0"/>
          <x v="0"/>
          <x v="0"/>
          <x v="2"/>
          <x v="0"/>
          <x v="1"/>
          <x v="4"/>
          <x v="2"/>
          <x v="1"/>
          <x v="1"/>
          <x v="0"/>
          <x v="0"/>
          <x v="2"/>
          <x v="0"/>
          <x v="3"/>
          <x v="1"/>
          <x v="0"/>
          <x v="2"/>
          <x v="0"/>
          <x v="0"/>
          <x v="0"/>
          <x v="2"/>
          <x v="1"/>
          <x v="1"/>
          <x v="0"/>
          <x v="0"/>
          <x v="1"/>
          <x v="1"/>
          <x v="3"/>
          <x v="0"/>
          <x v="2"/>
          <x v="0"/>
          <x v="2"/>
          <x v="1"/>
          <x v="1"/>
          <x v="1"/>
          <x v="3"/>
          <x v="1"/>
          <x v="4"/>
          <x v="0"/>
          <x v="1"/>
          <x v="3"/>
          <x v="0"/>
          <x v="0"/>
          <x v="1"/>
          <x v="2"/>
          <x v="0"/>
          <x v="1"/>
          <x v="1"/>
          <x v="2"/>
          <x v="2"/>
          <x v="3"/>
          <x v="1"/>
          <x v="2"/>
          <x v="3"/>
          <x v="3"/>
          <x v="0"/>
          <x v="0"/>
          <x v="2"/>
          <x v="3"/>
          <x v="0"/>
          <x v="0"/>
          <x v="1"/>
          <x v="1"/>
          <x v="2"/>
          <x v="2"/>
          <x v="0"/>
          <x v="1"/>
          <x v="1"/>
          <x v="0"/>
          <x v="0"/>
          <x v="3"/>
          <x v="2"/>
          <x v="1"/>
          <x v="0"/>
          <x v="0"/>
          <x v="2"/>
          <x v="2"/>
          <x v="4"/>
          <x v="0"/>
          <x v="0"/>
          <x v="0"/>
          <x v="0"/>
          <x v="1"/>
          <x v="2"/>
          <x v="1"/>
          <x v="4"/>
          <x v="0"/>
          <x v="0"/>
          <x v="0"/>
          <x v="0"/>
          <x v="0"/>
          <x v="0"/>
          <x v="0"/>
          <x v="1"/>
          <x v="0"/>
          <x v="3"/>
          <x v="0"/>
          <x v="1"/>
          <x v="3"/>
          <x v="1"/>
          <x v="2"/>
          <x v="1"/>
          <x v="2"/>
          <x v="4"/>
          <x v="1"/>
          <x v="1"/>
          <x v="1"/>
          <x v="2"/>
          <x v="3"/>
          <x v="0"/>
          <x v="0"/>
          <x v="0"/>
          <x v="1"/>
          <x v="2"/>
          <x v="4"/>
          <x v="2"/>
          <x v="0"/>
          <x v="4"/>
          <x v="0"/>
          <x v="1"/>
          <x v="3"/>
          <x v="2"/>
          <x v="0"/>
          <x v="1"/>
          <x v="4"/>
          <x v="3"/>
          <x v="3"/>
          <x v="3"/>
          <x v="2"/>
          <x v="3"/>
          <x v="0"/>
          <x v="2"/>
          <x v="1"/>
          <x v="1"/>
          <x v="2"/>
          <x v="4"/>
          <x v="0"/>
          <x v="0"/>
          <x v="1"/>
          <x v="1"/>
          <x v="3"/>
          <x v="0"/>
          <x v="0"/>
          <x v="3"/>
          <x v="1"/>
          <x v="2"/>
          <x v="1"/>
          <x v="2"/>
          <x v="2"/>
          <x v="2"/>
          <x v="1"/>
          <x v="1"/>
          <x v="3"/>
          <x v="2"/>
          <x v="3"/>
          <x v="1"/>
          <x v="3"/>
          <x v="2"/>
          <x v="0"/>
          <x v="2"/>
          <x v="3"/>
          <x v="0"/>
          <x v="0"/>
          <x v="3"/>
          <x v="4"/>
          <x v="2"/>
          <x v="3"/>
          <x v="3"/>
          <x v="1"/>
          <x v="3"/>
          <x v="1"/>
          <x v="1"/>
          <x v="4"/>
          <x v="0"/>
          <x v="0"/>
          <x v="2"/>
          <x v="2"/>
          <x v="1"/>
          <x v="1"/>
          <x v="2"/>
          <x v="4"/>
          <x v="1"/>
          <x v="1"/>
          <x v="3"/>
          <x v="1"/>
          <x v="2"/>
          <x v="0"/>
          <x v="1"/>
          <x v="0"/>
          <x v="0"/>
          <x v="1"/>
          <x v="4"/>
          <x v="4"/>
          <x v="0"/>
          <x v="2"/>
          <x v="0"/>
          <x v="2"/>
          <x v="2"/>
          <x v="0"/>
          <x v="2"/>
          <x v="0"/>
          <x v="1"/>
          <x v="2"/>
          <x v="0"/>
          <x v="2"/>
          <x v="0"/>
          <x v="0"/>
          <x v="3"/>
          <x v="0"/>
          <x v="4"/>
          <x v="0"/>
          <x v="3"/>
          <x v="1"/>
          <x v="3"/>
          <x v="1"/>
          <x v="1"/>
          <x v="3"/>
          <x v="1"/>
          <x v="1"/>
          <x v="3"/>
          <x v="0"/>
          <x v="4"/>
          <x v="4"/>
          <x v="0"/>
          <x v="0"/>
          <x v="3"/>
          <x v="3"/>
          <x v="4"/>
          <x v="0"/>
          <x v="0"/>
          <x v="3"/>
          <x v="0"/>
          <x v="2"/>
          <x v="1"/>
          <x v="0"/>
          <x v="2"/>
          <x v="0"/>
          <x v="0"/>
          <x v="4"/>
          <x v="0"/>
          <x v="1"/>
          <x v="0"/>
          <x v="0"/>
          <x v="3"/>
          <x v="3"/>
          <x v="3"/>
          <x v="0"/>
          <x v="3"/>
          <x v="4"/>
          <x v="0"/>
          <x v="4"/>
          <x v="4"/>
          <x v="4"/>
          <x v="2"/>
          <x v="1"/>
          <x v="1"/>
          <x v="0"/>
          <x v="3"/>
          <x v="3"/>
          <x v="0"/>
          <x v="4"/>
          <x v="2"/>
          <x v="0"/>
          <x v="0"/>
          <x v="0"/>
          <x v="0"/>
          <x v="0"/>
          <x v="0"/>
          <x v="0"/>
          <x v="3"/>
          <x v="0"/>
          <x v="3"/>
          <x v="2"/>
          <x v="2"/>
          <x v="0"/>
        </discretePr>
        <groupItems count="5">
          <s v="Group1"/>
          <s v="Group2"/>
          <s v="Group3"/>
          <s v="Group4"/>
          <s v="Group5"/>
        </groupItems>
      </fieldGroup>
    </cacheField>
    <cacheField name="Age2" numFmtId="0" databaseField="0">
      <fieldGroup base="5">
        <discretePr count="60">
          <x v="1"/>
          <x v="1"/>
          <x v="0"/>
          <x v="2"/>
          <x v="1"/>
          <x v="1"/>
          <x v="1"/>
          <x v="2"/>
          <x v="1"/>
          <x v="0"/>
          <x v="1"/>
          <x v="3"/>
          <x v="0"/>
          <x v="0"/>
          <x v="1"/>
          <x v="3"/>
          <x v="1"/>
          <x v="0"/>
          <x v="0"/>
          <x v="2"/>
          <x v="2"/>
          <x v="1"/>
          <x v="2"/>
          <x v="0"/>
          <x v="2"/>
          <x v="1"/>
          <x v="1"/>
          <x v="1"/>
          <x v="2"/>
          <x v="0"/>
          <x v="3"/>
          <x v="1"/>
          <x v="0"/>
          <x v="2"/>
          <x v="0"/>
          <x v="2"/>
          <x v="2"/>
          <x v="1"/>
          <x v="2"/>
          <x v="2"/>
          <x v="1"/>
          <x v="2"/>
          <x v="3"/>
          <x v="2"/>
          <x v="0"/>
          <x v="0"/>
          <x v="0"/>
          <x v="0"/>
          <x v="3"/>
          <x v="3"/>
          <x v="3"/>
          <x v="0"/>
          <x v="3"/>
          <x v="3"/>
          <x v="3"/>
          <x v="0"/>
          <x v="3"/>
          <x v="0"/>
          <x v="3"/>
          <x v="3"/>
        </discretePr>
        <groupItems count="4">
          <s v="Group1"/>
          <s v="Group2"/>
          <s v="Group3"/>
          <s v="Group4"/>
        </groupItems>
      </fieldGroup>
    </cacheField>
    <cacheField name="Estimated Salary2" numFmtId="0" databaseField="0">
      <fieldGroup base="11">
        <discretePr count="992">
          <x v="2"/>
          <x v="2"/>
          <x v="2"/>
          <x v="2"/>
          <x v="0"/>
          <x v="2"/>
          <x v="2"/>
          <x v="0"/>
          <x v="3"/>
          <x v="3"/>
          <x v="2"/>
          <x v="2"/>
          <x v="3"/>
          <x v="0"/>
          <x v="0"/>
          <x v="0"/>
          <x v="2"/>
          <x v="2"/>
          <x v="1"/>
          <x v="3"/>
          <x v="3"/>
          <x v="0"/>
          <x v="1"/>
          <x v="2"/>
          <x v="3"/>
          <x v="2"/>
          <x v="0"/>
          <x v="0"/>
          <x v="1"/>
          <x v="0"/>
          <x v="3"/>
          <x v="2"/>
          <x v="2"/>
          <x v="0"/>
          <x v="1"/>
          <x v="3"/>
          <x v="0"/>
          <x v="0"/>
          <x v="0"/>
          <x v="0"/>
          <x v="1"/>
          <x v="2"/>
          <x v="0"/>
          <x v="3"/>
          <x v="2"/>
          <x v="3"/>
          <x v="0"/>
          <x v="0"/>
          <x v="0"/>
          <x v="2"/>
          <x v="1"/>
          <x v="1"/>
          <x v="0"/>
          <x v="1"/>
          <x v="1"/>
          <x v="0"/>
          <x v="2"/>
          <x v="2"/>
          <x v="1"/>
          <x v="0"/>
          <x v="0"/>
          <x v="3"/>
          <x v="0"/>
          <x v="3"/>
          <x v="3"/>
          <x v="3"/>
          <x v="2"/>
          <x v="2"/>
          <x v="3"/>
          <x v="2"/>
          <x v="3"/>
          <x v="2"/>
          <x v="0"/>
          <x v="0"/>
          <x v="1"/>
          <x v="3"/>
          <x v="0"/>
          <x v="2"/>
          <x v="3"/>
          <x v="1"/>
          <x v="0"/>
          <x v="3"/>
          <x v="3"/>
          <x v="3"/>
          <x v="0"/>
          <x v="1"/>
          <x v="0"/>
          <x v="2"/>
          <x v="1"/>
          <x v="2"/>
          <x v="2"/>
          <x v="2"/>
          <x v="3"/>
          <x v="0"/>
          <x v="1"/>
          <x v="0"/>
          <x v="0"/>
          <x v="3"/>
          <x v="0"/>
          <x v="3"/>
          <x v="2"/>
          <x v="2"/>
          <x v="1"/>
          <x v="1"/>
          <x v="1"/>
          <x v="3"/>
          <x v="3"/>
          <x v="0"/>
          <x v="1"/>
          <x v="0"/>
          <x v="1"/>
          <x v="2"/>
          <x v="1"/>
          <x v="0"/>
          <x v="3"/>
          <x v="3"/>
          <x v="1"/>
          <x v="3"/>
          <x v="1"/>
          <x v="3"/>
          <x v="2"/>
          <x v="1"/>
          <x v="3"/>
          <x v="0"/>
          <x v="2"/>
          <x v="1"/>
          <x v="0"/>
          <x v="2"/>
          <x v="1"/>
          <x v="2"/>
          <x v="3"/>
          <x v="1"/>
          <x v="1"/>
          <x v="1"/>
          <x v="3"/>
          <x v="3"/>
          <x v="0"/>
          <x v="0"/>
          <x v="0"/>
          <x v="2"/>
          <x v="0"/>
          <x v="2"/>
          <x v="0"/>
          <x v="1"/>
          <x v="2"/>
          <x v="0"/>
          <x v="0"/>
          <x v="3"/>
          <x v="3"/>
          <x v="2"/>
          <x v="1"/>
          <x v="3"/>
          <x v="3"/>
          <x v="1"/>
          <x v="0"/>
          <x v="3"/>
          <x v="3"/>
          <x v="0"/>
          <x v="0"/>
          <x v="3"/>
          <x v="2"/>
          <x v="0"/>
          <x v="3"/>
          <x v="0"/>
          <x v="1"/>
          <x v="2"/>
          <x v="2"/>
          <x v="0"/>
          <x v="1"/>
          <x v="0"/>
          <x v="2"/>
          <x v="1"/>
          <x v="3"/>
          <x v="1"/>
          <x v="3"/>
          <x v="2"/>
          <x v="2"/>
          <x v="0"/>
          <x v="0"/>
          <x v="2"/>
          <x v="1"/>
          <x v="1"/>
          <x v="1"/>
          <x v="2"/>
          <x v="1"/>
          <x v="3"/>
          <x v="1"/>
          <x v="2"/>
          <x v="1"/>
          <x v="0"/>
          <x v="3"/>
          <x v="2"/>
          <x v="1"/>
          <x v="3"/>
          <x v="3"/>
          <x v="0"/>
          <x v="0"/>
          <x v="3"/>
          <x v="2"/>
          <x v="2"/>
          <x v="1"/>
          <x v="1"/>
          <x v="2"/>
          <x v="2"/>
          <x v="2"/>
          <x v="1"/>
          <x v="1"/>
          <x v="0"/>
          <x v="1"/>
          <x v="1"/>
          <x v="1"/>
          <x v="1"/>
          <x v="0"/>
          <x v="3"/>
          <x v="1"/>
          <x v="1"/>
          <x v="0"/>
          <x v="3"/>
          <x v="1"/>
          <x v="3"/>
          <x v="4"/>
          <x v="0"/>
          <x v="3"/>
          <x v="2"/>
          <x v="3"/>
          <x v="0"/>
          <x v="2"/>
          <x v="1"/>
          <x v="3"/>
          <x v="1"/>
          <x v="0"/>
          <x v="2"/>
          <x v="2"/>
          <x v="1"/>
          <x v="0"/>
          <x v="3"/>
          <x v="1"/>
          <x v="1"/>
          <x v="3"/>
          <x v="2"/>
          <x v="1"/>
          <x v="3"/>
          <x v="3"/>
          <x v="1"/>
          <x v="2"/>
          <x v="2"/>
          <x v="1"/>
          <x v="0"/>
          <x v="0"/>
          <x v="1"/>
          <x v="2"/>
          <x v="3"/>
          <x v="1"/>
          <x v="1"/>
          <x v="0"/>
          <x v="2"/>
          <x v="3"/>
          <x v="2"/>
          <x v="0"/>
          <x v="0"/>
          <x v="0"/>
          <x v="1"/>
          <x v="2"/>
          <x v="0"/>
          <x v="2"/>
          <x v="2"/>
          <x v="3"/>
          <x v="1"/>
          <x v="3"/>
          <x v="0"/>
          <x v="3"/>
          <x v="0"/>
          <x v="2"/>
          <x v="3"/>
          <x v="3"/>
          <x v="2"/>
          <x v="2"/>
          <x v="3"/>
          <x v="1"/>
          <x v="2"/>
          <x v="1"/>
          <x v="3"/>
          <x v="1"/>
          <x v="0"/>
          <x v="3"/>
          <x v="3"/>
          <x v="0"/>
          <x v="1"/>
          <x v="0"/>
          <x v="0"/>
          <x v="1"/>
          <x v="1"/>
          <x v="0"/>
          <x v="1"/>
          <x v="0"/>
          <x v="1"/>
          <x v="2"/>
          <x v="0"/>
          <x v="2"/>
          <x v="0"/>
          <x v="2"/>
          <x v="2"/>
          <x v="3"/>
          <x v="3"/>
          <x v="3"/>
          <x v="3"/>
          <x v="2"/>
          <x v="2"/>
          <x v="0"/>
          <x v="0"/>
          <x v="2"/>
          <x v="0"/>
          <x v="3"/>
          <x v="1"/>
          <x v="3"/>
          <x v="3"/>
          <x v="3"/>
          <x v="1"/>
          <x v="2"/>
          <x v="0"/>
          <x v="1"/>
          <x v="0"/>
          <x v="1"/>
          <x v="3"/>
          <x v="1"/>
          <x v="2"/>
          <x v="1"/>
          <x v="1"/>
          <x v="2"/>
          <x v="2"/>
          <x v="1"/>
          <x v="1"/>
          <x v="0"/>
          <x v="2"/>
          <x v="2"/>
          <x v="3"/>
          <x v="1"/>
          <x v="3"/>
          <x v="3"/>
          <x v="2"/>
          <x v="2"/>
          <x v="0"/>
          <x v="2"/>
          <x v="3"/>
          <x v="1"/>
          <x v="0"/>
          <x v="0"/>
          <x v="3"/>
          <x v="1"/>
          <x v="1"/>
          <x v="3"/>
          <x v="2"/>
          <x v="3"/>
          <x v="2"/>
          <x v="0"/>
          <x v="2"/>
          <x v="1"/>
          <x v="2"/>
          <x v="0"/>
          <x v="0"/>
          <x v="3"/>
          <x v="0"/>
          <x v="0"/>
          <x v="0"/>
          <x v="2"/>
          <x v="1"/>
          <x v="3"/>
          <x v="3"/>
          <x v="3"/>
          <x v="3"/>
          <x v="3"/>
          <x v="1"/>
          <x v="0"/>
          <x v="2"/>
          <x v="3"/>
          <x v="1"/>
          <x v="2"/>
          <x v="3"/>
          <x v="3"/>
          <x v="0"/>
          <x v="1"/>
          <x v="2"/>
          <x v="1"/>
          <x v="3"/>
          <x v="3"/>
          <x v="1"/>
          <x v="2"/>
          <x v="3"/>
          <x v="2"/>
          <x v="2"/>
          <x v="1"/>
          <x v="1"/>
          <x v="1"/>
          <x v="3"/>
          <x v="3"/>
          <x v="1"/>
          <x v="1"/>
          <x v="3"/>
          <x v="1"/>
          <x v="3"/>
          <x v="0"/>
          <x v="3"/>
          <x v="3"/>
          <x v="1"/>
          <x v="2"/>
          <x v="1"/>
          <x v="1"/>
          <x v="0"/>
          <x v="2"/>
          <x v="0"/>
          <x v="2"/>
          <x v="2"/>
          <x v="0"/>
          <x v="3"/>
          <x v="3"/>
          <x v="3"/>
          <x v="0"/>
          <x v="1"/>
          <x v="2"/>
          <x v="3"/>
          <x v="3"/>
          <x v="0"/>
          <x v="1"/>
          <x v="0"/>
          <x v="3"/>
          <x v="0"/>
          <x v="3"/>
          <x v="2"/>
          <x v="3"/>
          <x v="1"/>
          <x v="2"/>
          <x v="3"/>
          <x v="1"/>
          <x v="2"/>
          <x v="1"/>
          <x v="2"/>
          <x v="3"/>
          <x v="2"/>
          <x v="3"/>
          <x v="0"/>
          <x v="0"/>
          <x v="3"/>
          <x v="1"/>
          <x v="0"/>
          <x v="0"/>
          <x v="0"/>
          <x v="3"/>
          <x v="2"/>
          <x v="3"/>
          <x v="3"/>
          <x v="1"/>
          <x v="1"/>
          <x v="0"/>
          <x v="1"/>
          <x v="0"/>
          <x v="1"/>
          <x v="0"/>
          <x v="1"/>
          <x v="2"/>
          <x v="2"/>
          <x v="2"/>
          <x v="3"/>
          <x v="1"/>
          <x v="1"/>
          <x v="0"/>
          <x v="2"/>
          <x v="0"/>
          <x v="3"/>
          <x v="0"/>
          <x v="3"/>
          <x v="0"/>
          <x v="2"/>
          <x v="0"/>
          <x v="1"/>
          <x v="2"/>
          <x v="0"/>
          <x v="2"/>
          <x v="2"/>
          <x v="2"/>
          <x v="0"/>
          <x v="1"/>
          <x v="1"/>
          <x v="2"/>
          <x v="3"/>
          <x v="2"/>
          <x v="2"/>
          <x v="0"/>
          <x v="3"/>
          <x v="3"/>
          <x v="0"/>
          <x v="3"/>
          <x v="3"/>
          <x v="3"/>
          <x v="3"/>
          <x v="1"/>
          <x v="0"/>
          <x v="0"/>
          <x v="2"/>
          <x v="3"/>
          <x v="3"/>
          <x v="3"/>
          <x v="0"/>
          <x v="2"/>
          <x v="0"/>
          <x v="2"/>
          <x v="2"/>
          <x v="2"/>
          <x v="2"/>
          <x v="1"/>
          <x v="0"/>
          <x v="0"/>
          <x v="3"/>
          <x v="3"/>
          <x v="0"/>
          <x v="1"/>
          <x v="1"/>
          <x v="1"/>
          <x v="3"/>
          <x v="0"/>
          <x v="1"/>
          <x v="2"/>
          <x v="2"/>
          <x v="3"/>
          <x v="3"/>
          <x v="1"/>
          <x v="2"/>
          <x v="0"/>
          <x v="2"/>
          <x v="3"/>
          <x v="2"/>
          <x v="2"/>
          <x v="1"/>
          <x v="2"/>
          <x v="3"/>
          <x v="3"/>
          <x v="1"/>
          <x v="2"/>
          <x v="3"/>
          <x v="1"/>
          <x v="2"/>
          <x v="0"/>
          <x v="1"/>
          <x v="2"/>
          <x v="0"/>
          <x v="1"/>
          <x v="3"/>
          <x v="0"/>
          <x v="1"/>
          <x v="1"/>
          <x v="2"/>
          <x v="2"/>
          <x v="1"/>
          <x v="3"/>
          <x v="1"/>
          <x v="1"/>
          <x v="1"/>
          <x v="2"/>
          <x v="3"/>
          <x v="2"/>
          <x v="2"/>
          <x v="2"/>
          <x v="0"/>
          <x v="2"/>
          <x v="0"/>
          <x v="1"/>
          <x v="1"/>
          <x v="3"/>
          <x v="0"/>
          <x v="1"/>
          <x v="3"/>
          <x v="3"/>
          <x v="0"/>
          <x v="2"/>
          <x v="3"/>
          <x v="1"/>
          <x v="0"/>
          <x v="1"/>
          <x v="3"/>
          <x v="3"/>
          <x v="0"/>
          <x v="1"/>
          <x v="2"/>
          <x v="3"/>
          <x v="2"/>
          <x v="2"/>
          <x v="0"/>
          <x v="3"/>
          <x v="3"/>
          <x v="2"/>
          <x v="2"/>
          <x v="1"/>
          <x v="1"/>
          <x v="2"/>
          <x v="2"/>
          <x v="3"/>
          <x v="0"/>
          <x v="2"/>
          <x v="1"/>
          <x v="2"/>
          <x v="2"/>
          <x v="2"/>
          <x v="1"/>
          <x v="1"/>
          <x v="2"/>
          <x v="3"/>
          <x v="0"/>
          <x v="0"/>
          <x v="3"/>
          <x v="2"/>
          <x v="2"/>
          <x v="3"/>
          <x v="1"/>
          <x v="1"/>
          <x v="0"/>
          <x v="1"/>
          <x v="2"/>
          <x v="2"/>
          <x v="2"/>
          <x v="2"/>
          <x v="2"/>
          <x v="1"/>
          <x v="2"/>
          <x v="3"/>
          <x v="3"/>
          <x v="1"/>
          <x v="0"/>
          <x v="1"/>
          <x v="1"/>
          <x v="1"/>
          <x v="1"/>
          <x v="1"/>
          <x v="2"/>
          <x v="2"/>
          <x v="3"/>
          <x v="2"/>
          <x v="2"/>
          <x v="0"/>
          <x v="0"/>
          <x v="1"/>
          <x v="0"/>
          <x v="0"/>
          <x v="2"/>
          <x v="1"/>
          <x v="3"/>
          <x v="3"/>
          <x v="0"/>
          <x v="0"/>
          <x v="2"/>
          <x v="1"/>
          <x v="1"/>
          <x v="0"/>
          <x v="2"/>
          <x v="0"/>
          <x v="1"/>
          <x v="3"/>
          <x v="1"/>
          <x v="3"/>
          <x v="0"/>
          <x v="0"/>
          <x v="1"/>
          <x v="2"/>
          <x v="1"/>
          <x v="1"/>
          <x v="3"/>
          <x v="0"/>
          <x v="1"/>
          <x v="2"/>
          <x v="3"/>
          <x v="0"/>
          <x v="0"/>
          <x v="2"/>
          <x v="0"/>
          <x v="3"/>
          <x v="2"/>
          <x v="0"/>
          <x v="0"/>
          <x v="3"/>
          <x v="1"/>
          <x v="1"/>
          <x v="1"/>
          <x v="2"/>
          <x v="0"/>
          <x v="1"/>
          <x v="1"/>
          <x v="3"/>
          <x v="0"/>
          <x v="0"/>
          <x v="1"/>
          <x v="3"/>
          <x v="1"/>
          <x v="1"/>
          <x v="3"/>
          <x v="1"/>
          <x v="3"/>
          <x v="1"/>
          <x v="1"/>
          <x v="0"/>
          <x v="2"/>
          <x v="1"/>
          <x v="0"/>
          <x v="2"/>
          <x v="0"/>
          <x v="1"/>
          <x v="0"/>
          <x v="1"/>
          <x v="2"/>
          <x v="3"/>
          <x v="0"/>
          <x v="3"/>
          <x v="0"/>
          <x v="2"/>
          <x v="2"/>
          <x v="0"/>
          <x v="1"/>
          <x v="2"/>
          <x v="3"/>
          <x v="0"/>
          <x v="2"/>
          <x v="0"/>
          <x v="2"/>
          <x v="0"/>
          <x v="3"/>
          <x v="2"/>
          <x v="0"/>
          <x v="0"/>
          <x v="2"/>
          <x v="1"/>
          <x v="2"/>
          <x v="2"/>
          <x v="1"/>
          <x v="3"/>
          <x v="2"/>
          <x v="1"/>
          <x v="0"/>
          <x v="0"/>
          <x v="1"/>
          <x v="0"/>
          <x v="0"/>
          <x v="3"/>
          <x v="0"/>
          <x v="1"/>
          <x v="0"/>
          <x v="0"/>
          <x v="1"/>
          <x v="2"/>
          <x v="3"/>
          <x v="1"/>
          <x v="1"/>
          <x v="3"/>
          <x v="0"/>
          <x v="1"/>
          <x v="1"/>
          <x v="0"/>
          <x v="3"/>
          <x v="2"/>
          <x v="0"/>
          <x v="0"/>
          <x v="2"/>
          <x v="1"/>
          <x v="0"/>
          <x v="2"/>
          <x v="1"/>
          <x v="2"/>
          <x v="0"/>
          <x v="0"/>
          <x v="0"/>
          <x v="2"/>
          <x v="2"/>
          <x v="2"/>
          <x v="1"/>
          <x v="3"/>
          <x v="2"/>
          <x v="3"/>
          <x v="0"/>
          <x v="3"/>
          <x v="0"/>
          <x v="1"/>
          <x v="3"/>
          <x v="2"/>
          <x v="1"/>
          <x v="1"/>
          <x v="0"/>
          <x v="1"/>
          <x v="0"/>
          <x v="3"/>
          <x v="1"/>
          <x v="1"/>
          <x v="1"/>
          <x v="3"/>
          <x v="3"/>
          <x v="0"/>
          <x v="0"/>
          <x v="2"/>
          <x v="2"/>
          <x v="2"/>
          <x v="1"/>
          <x v="2"/>
          <x v="1"/>
          <x v="1"/>
          <x v="2"/>
          <x v="2"/>
          <x v="1"/>
          <x v="0"/>
          <x v="0"/>
          <x v="0"/>
          <x v="2"/>
          <x v="1"/>
          <x v="2"/>
          <x v="1"/>
          <x v="1"/>
          <x v="3"/>
          <x v="0"/>
          <x v="2"/>
          <x v="3"/>
          <x v="2"/>
          <x v="0"/>
          <x v="0"/>
          <x v="2"/>
          <x v="2"/>
          <x v="1"/>
          <x v="2"/>
          <x v="3"/>
          <x v="1"/>
          <x v="1"/>
          <x v="1"/>
          <x v="1"/>
          <x v="2"/>
          <x v="0"/>
          <x v="2"/>
          <x v="3"/>
          <x v="1"/>
          <x v="2"/>
          <x v="2"/>
          <x v="2"/>
          <x v="3"/>
          <x v="1"/>
          <x v="2"/>
          <x v="1"/>
          <x v="0"/>
          <x v="2"/>
          <x v="3"/>
          <x v="0"/>
          <x v="0"/>
          <x v="2"/>
          <x v="3"/>
          <x v="3"/>
          <x v="3"/>
          <x v="2"/>
          <x v="2"/>
          <x v="3"/>
          <x v="3"/>
          <x v="1"/>
          <x v="1"/>
          <x v="2"/>
          <x v="3"/>
          <x v="3"/>
          <x v="3"/>
          <x v="1"/>
          <x v="2"/>
          <x v="1"/>
          <x v="2"/>
          <x v="0"/>
          <x v="3"/>
          <x v="0"/>
          <x v="2"/>
          <x v="0"/>
          <x v="2"/>
          <x v="3"/>
          <x v="2"/>
          <x v="3"/>
          <x v="0"/>
          <x v="0"/>
          <x v="2"/>
          <x v="1"/>
          <x v="2"/>
          <x v="3"/>
          <x v="3"/>
          <x v="1"/>
          <x v="2"/>
          <x v="0"/>
          <x v="2"/>
          <x v="2"/>
          <x v="1"/>
          <x v="0"/>
          <x v="0"/>
          <x v="0"/>
          <x v="1"/>
          <x v="3"/>
          <x v="3"/>
          <x v="2"/>
          <x v="2"/>
          <x v="1"/>
          <x v="3"/>
          <x v="2"/>
          <x v="0"/>
          <x v="3"/>
          <x v="0"/>
          <x v="0"/>
          <x v="0"/>
          <x v="0"/>
          <x v="3"/>
          <x v="2"/>
          <x v="0"/>
          <x v="1"/>
          <x v="1"/>
          <x v="2"/>
          <x v="2"/>
          <x v="3"/>
          <x v="0"/>
          <x v="0"/>
          <x v="2"/>
          <x v="0"/>
          <x v="1"/>
          <x v="0"/>
          <x v="1"/>
          <x v="3"/>
          <x v="1"/>
          <x v="3"/>
          <x v="0"/>
          <x v="1"/>
          <x v="2"/>
          <x v="3"/>
          <x v="0"/>
          <x v="2"/>
          <x v="0"/>
          <x v="1"/>
          <x v="2"/>
          <x v="1"/>
          <x v="1"/>
          <x v="3"/>
          <x v="1"/>
          <x v="1"/>
          <x v="1"/>
          <x v="0"/>
          <x v="0"/>
          <x v="0"/>
          <x v="1"/>
          <x v="0"/>
          <x v="0"/>
          <x v="2"/>
          <x v="1"/>
          <x v="2"/>
          <x v="0"/>
          <x v="0"/>
          <x v="0"/>
          <x v="0"/>
          <x v="2"/>
          <x v="3"/>
          <x v="1"/>
          <x v="3"/>
          <x v="2"/>
          <x v="3"/>
          <x v="2"/>
          <x v="2"/>
          <x v="2"/>
          <x v="2"/>
          <x v="0"/>
          <x v="0"/>
          <x v="3"/>
          <x v="2"/>
          <x v="1"/>
          <x v="1"/>
          <x v="1"/>
          <x v="0"/>
          <x v="0"/>
          <x v="2"/>
          <x v="2"/>
          <x v="0"/>
          <x v="1"/>
          <x v="3"/>
          <x v="0"/>
          <x v="1"/>
          <x v="2"/>
          <x v="0"/>
          <x v="2"/>
          <x v="3"/>
          <x v="3"/>
          <x v="2"/>
          <x v="0"/>
          <x v="1"/>
          <x v="1"/>
          <x v="2"/>
          <x v="3"/>
          <x v="3"/>
          <x v="0"/>
          <x v="0"/>
          <x v="1"/>
          <x v="1"/>
          <x v="2"/>
          <x v="1"/>
          <x v="1"/>
          <x v="1"/>
        </discretePr>
        <groupItems count="5">
          <s v="Group1"/>
          <s v="Group2"/>
          <s v="Group3"/>
          <s v="Group4"/>
          <n v="98956.030424468045"/>
        </groupItems>
      </fieldGroup>
    </cacheField>
    <cacheField name="Balance2" numFmtId="0" databaseField="0">
      <fieldGroup base="7">
        <discretePr count="643">
          <x v="0"/>
          <x v="3"/>
          <x v="2"/>
          <x v="2"/>
          <x v="2"/>
          <x v="2"/>
          <x v="2"/>
          <x v="2"/>
          <x v="2"/>
          <x v="2"/>
          <x v="2"/>
          <x v="1"/>
          <x v="2"/>
          <x v="2"/>
          <x v="2"/>
          <x v="1"/>
          <x v="3"/>
          <x v="2"/>
          <x v="3"/>
          <x v="2"/>
          <x v="3"/>
          <x v="2"/>
          <x v="0"/>
          <x v="2"/>
          <x v="2"/>
          <x v="2"/>
          <x v="3"/>
          <x v="1"/>
          <x v="2"/>
          <x v="1"/>
          <x v="2"/>
          <x v="2"/>
          <x v="1"/>
          <x v="1"/>
          <x v="1"/>
          <x v="2"/>
          <x v="2"/>
          <x v="2"/>
          <x v="2"/>
          <x v="2"/>
          <x v="2"/>
          <x v="2"/>
          <x v="2"/>
          <x v="2"/>
          <x v="2"/>
          <x v="2"/>
          <x v="1"/>
          <x v="2"/>
          <x v="3"/>
          <x v="3"/>
          <x v="2"/>
          <x v="2"/>
          <x v="2"/>
          <x v="3"/>
          <x v="2"/>
          <x v="2"/>
          <x v="2"/>
          <x v="2"/>
          <x v="3"/>
          <x v="2"/>
          <x v="2"/>
          <x v="2"/>
          <x v="1"/>
          <x v="2"/>
          <x v="2"/>
          <x v="2"/>
          <x v="1"/>
          <x v="1"/>
          <x v="2"/>
          <x v="2"/>
          <x v="2"/>
          <x v="2"/>
          <x v="2"/>
          <x v="3"/>
          <x v="1"/>
          <x v="2"/>
          <x v="2"/>
          <x v="3"/>
          <x v="3"/>
          <x v="2"/>
          <x v="2"/>
          <x v="3"/>
          <x v="2"/>
          <x v="3"/>
          <x v="1"/>
          <x v="2"/>
          <x v="2"/>
          <x v="2"/>
          <x v="3"/>
          <x v="3"/>
          <x v="2"/>
          <x v="3"/>
          <x v="2"/>
          <x v="2"/>
          <x v="1"/>
          <x v="2"/>
          <x v="2"/>
          <x v="2"/>
          <x v="0"/>
          <x v="2"/>
          <x v="2"/>
          <x v="3"/>
          <x v="2"/>
          <x v="2"/>
          <x v="1"/>
          <x v="2"/>
          <x v="3"/>
          <x v="1"/>
          <x v="3"/>
          <x v="2"/>
          <x v="2"/>
          <x v="2"/>
          <x v="1"/>
          <x v="2"/>
          <x v="1"/>
          <x v="2"/>
          <x v="2"/>
          <x v="2"/>
          <x v="2"/>
          <x v="2"/>
          <x v="2"/>
          <x v="2"/>
          <x v="2"/>
          <x v="2"/>
          <x v="2"/>
          <x v="2"/>
          <x v="2"/>
          <x v="1"/>
          <x v="2"/>
          <x v="3"/>
          <x v="3"/>
          <x v="3"/>
          <x v="2"/>
          <x v="2"/>
          <x v="0"/>
          <x v="2"/>
          <x v="2"/>
          <x v="1"/>
          <x v="2"/>
          <x v="2"/>
          <x v="2"/>
          <x v="1"/>
          <x v="3"/>
          <x v="1"/>
          <x v="2"/>
          <x v="2"/>
          <x v="2"/>
          <x v="3"/>
          <x v="3"/>
          <x v="1"/>
          <x v="2"/>
          <x v="2"/>
          <x v="2"/>
          <x v="2"/>
          <x v="2"/>
          <x v="2"/>
          <x v="2"/>
          <x v="1"/>
          <x v="1"/>
          <x v="2"/>
          <x v="2"/>
          <x v="1"/>
          <x v="1"/>
          <x v="2"/>
          <x v="3"/>
          <x v="2"/>
          <x v="2"/>
          <x v="2"/>
          <x v="2"/>
          <x v="2"/>
          <x v="2"/>
          <x v="2"/>
          <x v="1"/>
          <x v="0"/>
          <x v="2"/>
          <x v="3"/>
          <x v="1"/>
          <x v="1"/>
          <x v="2"/>
          <x v="3"/>
          <x v="2"/>
          <x v="2"/>
          <x v="3"/>
          <x v="1"/>
          <x v="3"/>
          <x v="3"/>
          <x v="3"/>
          <x v="1"/>
          <x v="2"/>
          <x v="1"/>
          <x v="1"/>
          <x v="1"/>
          <x v="2"/>
          <x v="3"/>
          <x v="2"/>
          <x v="1"/>
          <x v="1"/>
          <x v="1"/>
          <x v="1"/>
          <x v="3"/>
          <x v="1"/>
          <x v="2"/>
          <x v="2"/>
          <x v="2"/>
          <x v="2"/>
          <x v="3"/>
          <x v="3"/>
          <x v="2"/>
          <x v="2"/>
          <x v="2"/>
          <x v="2"/>
          <x v="2"/>
          <x v="2"/>
          <x v="2"/>
          <x v="2"/>
          <x v="1"/>
          <x v="2"/>
          <x v="2"/>
          <x v="2"/>
          <x v="2"/>
          <x v="2"/>
          <x v="2"/>
          <x v="2"/>
          <x v="2"/>
          <x v="1"/>
          <x v="2"/>
          <x v="2"/>
          <x v="2"/>
          <x v="2"/>
          <x v="2"/>
          <x v="1"/>
          <x v="2"/>
          <x v="1"/>
          <x v="3"/>
          <x v="2"/>
          <x v="3"/>
          <x v="2"/>
          <x v="2"/>
          <x v="3"/>
          <x v="1"/>
          <x v="2"/>
          <x v="1"/>
          <x v="1"/>
          <x v="1"/>
          <x v="3"/>
          <x v="2"/>
          <x v="1"/>
          <x v="2"/>
          <x v="2"/>
          <x v="3"/>
          <x v="2"/>
          <x v="2"/>
          <x v="3"/>
          <x v="1"/>
          <x v="2"/>
          <x v="0"/>
          <x v="2"/>
          <x v="3"/>
          <x v="2"/>
          <x v="2"/>
          <x v="2"/>
          <x v="1"/>
          <x v="2"/>
          <x v="2"/>
          <x v="3"/>
          <x v="2"/>
          <x v="1"/>
          <x v="1"/>
          <x v="0"/>
          <x v="2"/>
          <x v="1"/>
          <x v="2"/>
          <x v="1"/>
          <x v="3"/>
          <x v="2"/>
          <x v="1"/>
          <x v="1"/>
          <x v="1"/>
          <x v="2"/>
          <x v="2"/>
          <x v="1"/>
          <x v="2"/>
          <x v="3"/>
          <x v="2"/>
          <x v="2"/>
          <x v="2"/>
          <x v="3"/>
          <x v="1"/>
          <x v="1"/>
          <x v="2"/>
          <x v="2"/>
          <x v="2"/>
          <x v="2"/>
          <x v="2"/>
          <x v="2"/>
          <x v="3"/>
          <x v="1"/>
          <x v="1"/>
          <x v="2"/>
          <x v="3"/>
          <x v="1"/>
          <x v="2"/>
          <x v="2"/>
          <x v="2"/>
          <x v="2"/>
          <x v="2"/>
          <x v="2"/>
          <x v="2"/>
          <x v="2"/>
          <x v="3"/>
          <x v="2"/>
          <x v="2"/>
          <x v="3"/>
          <x v="2"/>
          <x v="2"/>
          <x v="1"/>
          <x v="3"/>
          <x v="3"/>
          <x v="2"/>
          <x v="2"/>
          <x v="2"/>
          <x v="1"/>
          <x v="1"/>
          <x v="2"/>
          <x v="0"/>
          <x v="3"/>
          <x v="2"/>
          <x v="2"/>
          <x v="2"/>
          <x v="2"/>
          <x v="1"/>
          <x v="3"/>
          <x v="0"/>
          <x v="2"/>
          <x v="1"/>
          <x v="2"/>
          <x v="2"/>
          <x v="3"/>
          <x v="2"/>
          <x v="3"/>
          <x v="1"/>
          <x v="2"/>
          <x v="1"/>
          <x v="3"/>
          <x v="1"/>
          <x v="2"/>
          <x v="1"/>
          <x v="3"/>
          <x v="2"/>
          <x v="2"/>
          <x v="1"/>
          <x v="3"/>
          <x v="2"/>
          <x v="1"/>
          <x v="1"/>
          <x v="2"/>
          <x v="2"/>
          <x v="1"/>
          <x v="1"/>
          <x v="2"/>
          <x v="3"/>
          <x v="1"/>
          <x v="2"/>
          <x v="2"/>
          <x v="1"/>
          <x v="2"/>
          <x v="2"/>
          <x v="3"/>
          <x v="2"/>
          <x v="2"/>
          <x v="2"/>
          <x v="2"/>
          <x v="2"/>
          <x v="1"/>
          <x v="2"/>
          <x v="1"/>
          <x v="2"/>
          <x v="2"/>
          <x v="1"/>
          <x v="3"/>
          <x v="2"/>
          <x v="3"/>
          <x v="3"/>
          <x v="1"/>
          <x v="3"/>
          <x v="1"/>
          <x v="1"/>
          <x v="3"/>
          <x v="1"/>
          <x v="2"/>
          <x v="1"/>
          <x v="2"/>
          <x v="2"/>
          <x v="1"/>
          <x v="1"/>
          <x v="2"/>
          <x v="2"/>
          <x v="1"/>
          <x v="2"/>
          <x v="1"/>
          <x v="2"/>
          <x v="2"/>
          <x v="1"/>
          <x v="2"/>
          <x v="2"/>
          <x v="1"/>
          <x v="1"/>
          <x v="2"/>
          <x v="2"/>
          <x v="3"/>
          <x v="1"/>
          <x v="2"/>
          <x v="2"/>
          <x v="2"/>
          <x v="1"/>
          <x v="2"/>
          <x v="2"/>
          <x v="2"/>
          <x v="2"/>
          <x v="3"/>
          <x v="3"/>
          <x v="2"/>
          <x v="2"/>
          <x v="2"/>
          <x v="2"/>
          <x v="1"/>
          <x v="2"/>
          <x v="2"/>
          <x v="2"/>
          <x v="1"/>
          <x v="2"/>
          <x v="2"/>
          <x v="1"/>
          <x v="3"/>
          <x v="2"/>
          <x v="2"/>
          <x v="2"/>
          <x v="2"/>
          <x v="3"/>
          <x v="2"/>
          <x v="2"/>
          <x v="2"/>
          <x v="1"/>
          <x v="2"/>
          <x v="3"/>
          <x v="2"/>
          <x v="2"/>
          <x v="3"/>
          <x v="2"/>
          <x v="2"/>
          <x v="2"/>
          <x v="2"/>
          <x v="2"/>
          <x v="1"/>
          <x v="2"/>
          <x v="1"/>
          <x v="3"/>
          <x v="2"/>
          <x v="2"/>
          <x v="2"/>
          <x v="2"/>
          <x v="2"/>
          <x v="1"/>
          <x v="3"/>
          <x v="3"/>
          <x v="2"/>
          <x v="3"/>
          <x v="2"/>
          <x v="2"/>
          <x v="1"/>
          <x v="2"/>
          <x v="2"/>
          <x v="2"/>
          <x v="3"/>
          <x v="2"/>
          <x v="2"/>
          <x v="1"/>
          <x v="1"/>
          <x v="2"/>
          <x v="2"/>
          <x v="2"/>
          <x v="2"/>
          <x v="2"/>
          <x v="1"/>
          <x v="2"/>
          <x v="1"/>
          <x v="2"/>
          <x v="2"/>
          <x v="3"/>
          <x v="1"/>
          <x v="2"/>
          <x v="1"/>
          <x v="1"/>
          <x v="2"/>
          <x v="2"/>
          <x v="2"/>
          <x v="2"/>
          <x v="2"/>
          <x v="1"/>
          <x v="3"/>
          <x v="1"/>
          <x v="2"/>
          <x v="2"/>
          <x v="2"/>
          <x v="2"/>
          <x v="3"/>
          <x v="2"/>
          <x v="1"/>
          <x v="2"/>
          <x v="3"/>
          <x v="2"/>
          <x v="3"/>
          <x v="3"/>
          <x v="1"/>
          <x v="2"/>
          <x v="1"/>
          <x v="2"/>
          <x v="2"/>
          <x v="3"/>
          <x v="3"/>
          <x v="2"/>
          <x v="3"/>
          <x v="1"/>
          <x v="2"/>
          <x v="2"/>
          <x v="2"/>
          <x v="2"/>
          <x v="2"/>
          <x v="2"/>
          <x v="2"/>
          <x v="2"/>
          <x v="1"/>
          <x v="1"/>
          <x v="3"/>
          <x v="3"/>
          <x v="1"/>
          <x v="2"/>
          <x v="2"/>
          <x v="2"/>
          <x v="1"/>
          <x v="2"/>
          <x v="3"/>
          <x v="2"/>
          <x v="1"/>
          <x v="2"/>
          <x v="2"/>
          <x v="3"/>
          <x v="1"/>
          <x v="2"/>
          <x v="3"/>
          <x v="1"/>
          <x v="2"/>
          <x v="2"/>
          <x v="3"/>
          <x v="3"/>
          <x v="2"/>
          <x v="3"/>
          <x v="2"/>
          <x v="2"/>
          <x v="2"/>
          <x v="1"/>
          <x v="3"/>
          <x v="1"/>
          <x v="2"/>
          <x v="1"/>
          <x v="1"/>
          <x v="2"/>
          <x v="1"/>
          <x v="3"/>
          <x v="3"/>
          <x v="2"/>
          <x v="2"/>
          <x v="2"/>
          <x v="1"/>
          <x v="1"/>
          <x v="3"/>
          <x v="2"/>
          <x v="2"/>
          <x v="3"/>
          <x v="2"/>
          <x v="2"/>
          <x v="2"/>
          <x v="1"/>
          <x v="2"/>
          <x v="2"/>
          <x v="2"/>
          <x v="2"/>
          <x v="1"/>
          <x v="1"/>
          <x v="3"/>
          <x v="3"/>
          <x v="1"/>
          <x v="2"/>
          <x v="3"/>
          <x v="2"/>
          <x v="2"/>
          <x v="2"/>
          <x v="2"/>
          <x v="2"/>
          <x v="0"/>
          <x v="2"/>
          <x v="1"/>
          <x v="2"/>
          <x v="2"/>
          <x v="2"/>
          <x v="2"/>
          <x v="2"/>
          <x v="2"/>
          <x v="3"/>
          <x v="2"/>
          <x v="1"/>
          <x v="2"/>
          <x v="2"/>
          <x v="1"/>
          <x v="1"/>
          <x v="2"/>
          <x v="2"/>
          <x v="3"/>
          <x v="2"/>
          <x v="2"/>
          <x v="2"/>
          <x v="2"/>
          <x v="2"/>
          <x v="2"/>
          <x v="2"/>
          <x v="2"/>
          <x v="2"/>
          <x v="2"/>
          <x v="1"/>
          <x v="2"/>
          <x v="2"/>
          <x v="1"/>
          <x v="1"/>
          <x v="2"/>
          <x v="2"/>
          <x v="2"/>
          <x v="3"/>
          <x v="1"/>
          <x v="2"/>
          <x v="1"/>
          <x v="2"/>
          <x v="2"/>
          <x v="1"/>
        </discretePr>
        <groupItems count="4">
          <s v="Group1"/>
          <s v="Group2"/>
          <s v="Group3"/>
          <s v="Group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38310184" createdVersion="8" refreshedVersion="8" minRefreshableVersion="3" recordCount="991" xr:uid="{E038D1B8-B384-48A3-BAC5-FF7A635BA827}">
  <cacheSource type="worksheet">
    <worksheetSource ref="A1:M992" sheet="03 Cleaned Data"/>
  </cacheSource>
  <cacheFields count="19">
    <cacheField name="Row_Number" numFmtId="0">
      <sharedItems containsSemiMixedTypes="0" containsString="0" containsNumber="1" containsInteger="1" minValue="1" maxValue="991"/>
    </cacheField>
    <cacheField name="Customer_ID" numFmtId="1">
      <sharedItems containsSemiMixedTypes="0" containsString="0" containsNumber="1" containsInteger="1" minValue="15566091" maxValue="15815364"/>
    </cacheField>
    <cacheField name="Credit Score" numFmtId="1">
      <sharedItems containsSemiMixedTypes="0" containsString="0" containsNumber="1" containsInteger="1" minValue="376" maxValue="850" count="354">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48"/>
        <n v="618"/>
        <n v="643"/>
        <n v="671"/>
        <n v="689"/>
        <n v="620"/>
        <n v="676"/>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443"/>
        <n v="640"/>
        <n v="540"/>
        <n v="460"/>
        <n v="593"/>
        <n v="801"/>
        <n v="611"/>
        <n v="802"/>
        <n v="745"/>
        <n v="572"/>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sharedItems>
      <fieldGroup par="13"/>
    </cacheField>
    <cacheField name="Country" numFmtId="0">
      <sharedItems count="3">
        <s v="France"/>
        <s v="Spain"/>
        <s v="Germany"/>
      </sharedItems>
    </cacheField>
    <cacheField name="Gender" numFmtId="0">
      <sharedItems count="2">
        <s v="Female"/>
        <s v="Male"/>
      </sharedItems>
    </cacheField>
    <cacheField name="Age" numFmtId="1">
      <sharedItems containsSemiMixedTypes="0" containsString="0" containsNumber="1" containsInteger="1" minValue="18" maxValue="82" count="60">
        <n v="42"/>
        <n v="41"/>
        <n v="39"/>
        <n v="43"/>
        <n v="44"/>
        <n v="50"/>
        <n v="29"/>
        <n v="27"/>
        <n v="31"/>
        <n v="24"/>
        <n v="34"/>
        <n v="25"/>
        <n v="35"/>
        <n v="45"/>
        <n v="58"/>
        <n v="32"/>
        <n v="36"/>
        <n v="46"/>
        <n v="38"/>
        <n v="33"/>
        <n v="40"/>
        <n v="51"/>
        <n v="61"/>
        <n v="49"/>
        <n v="37"/>
        <n v="19"/>
        <n v="66"/>
        <n v="56"/>
        <n v="26"/>
        <n v="21"/>
        <n v="55"/>
        <n v="75"/>
        <n v="22"/>
        <n v="30"/>
        <n v="28"/>
        <n v="65"/>
        <n v="48"/>
        <n v="52"/>
        <n v="57"/>
        <n v="73"/>
        <n v="47"/>
        <n v="54"/>
        <n v="72"/>
        <n v="20"/>
        <n v="67"/>
        <n v="79"/>
        <n v="62"/>
        <n v="53"/>
        <n v="80"/>
        <n v="59"/>
        <n v="68"/>
        <n v="23"/>
        <n v="60"/>
        <n v="70"/>
        <n v="63"/>
        <n v="64"/>
        <n v="18"/>
        <n v="82"/>
        <n v="69"/>
        <n v="74"/>
      </sharedItems>
      <fieldGroup par="14"/>
    </cacheField>
    <cacheField name="Tenure" numFmtId="1">
      <sharedItems containsSemiMixedTypes="0" containsString="0" containsNumber="1" containsInteger="1" minValue="0" maxValue="10" count="11">
        <n v="2"/>
        <n v="1"/>
        <n v="8"/>
        <n v="7"/>
        <n v="4"/>
        <n v="6"/>
        <n v="3"/>
        <n v="10"/>
        <n v="5"/>
        <n v="9"/>
        <n v="0"/>
      </sharedItems>
    </cacheField>
    <cacheField name="Balance" numFmtId="8">
      <sharedItems containsSemiMixedTypes="0" containsString="0" containsNumber="1" minValue="0" maxValue="213146.2" count="643">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sharedItems>
      <fieldGroup par="16"/>
    </cacheField>
    <cacheField name="NumOfProducts" numFmtId="1">
      <sharedItems containsSemiMixedTypes="0" containsString="0" containsNumber="1" containsInteger="1" minValue="1" maxValue="4" count="4">
        <n v="1"/>
        <n v="3"/>
        <n v="2"/>
        <n v="4"/>
      </sharedItems>
    </cacheField>
    <cacheField name="HasCrCard?" numFmtId="1">
      <sharedItems containsSemiMixedTypes="0" containsString="0" containsNumber="1" containsInteger="1" minValue="0" maxValue="1" count="2">
        <n v="1"/>
        <n v="0"/>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1">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98705.03235069885"/>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98830.451705655258"/>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sharedItems>
      <fieldGroup par="15"/>
    </cacheField>
    <cacheField name="ExitedFromBank?" numFmtId="1">
      <sharedItems containsSemiMixedTypes="0" containsString="0" containsNumber="1" containsInteger="1" minValue="0" maxValue="1" count="2">
        <n v="1"/>
        <n v="0"/>
      </sharedItems>
    </cacheField>
    <cacheField name="Credit Score2" numFmtId="0" databaseField="0">
      <fieldGroup base="2">
        <discretePr count="354">
          <x v="1"/>
          <x v="1"/>
          <x v="0"/>
          <x v="2"/>
          <x v="4"/>
          <x v="1"/>
          <x v="4"/>
          <x v="0"/>
          <x v="0"/>
          <x v="2"/>
          <x v="0"/>
          <x v="0"/>
          <x v="0"/>
          <x v="0"/>
          <x v="1"/>
          <x v="1"/>
          <x v="1"/>
          <x v="1"/>
          <x v="2"/>
          <x v="2"/>
          <x v="1"/>
          <x v="0"/>
          <x v="1"/>
          <x v="4"/>
          <x v="0"/>
          <x v="3"/>
          <x v="0"/>
          <x v="0"/>
          <x v="0"/>
          <x v="1"/>
          <x v="0"/>
          <x v="0"/>
          <x v="0"/>
          <x v="2"/>
          <x v="0"/>
          <x v="0"/>
          <x v="4"/>
          <x v="1"/>
          <x v="0"/>
          <x v="0"/>
          <x v="0"/>
          <x v="4"/>
          <x v="1"/>
          <x v="3"/>
          <x v="4"/>
          <x v="1"/>
          <x v="0"/>
          <x v="2"/>
          <x v="1"/>
          <x v="3"/>
          <x v="1"/>
          <x v="1"/>
          <x v="1"/>
          <x v="2"/>
          <x v="0"/>
          <x v="1"/>
          <x v="3"/>
          <x v="2"/>
          <x v="0"/>
          <x v="1"/>
          <x v="3"/>
          <x v="1"/>
          <x v="2"/>
          <x v="1"/>
          <x v="2"/>
          <x v="2"/>
          <x v="4"/>
          <x v="1"/>
          <x v="1"/>
          <x v="0"/>
          <x v="1"/>
          <x v="2"/>
          <x v="3"/>
          <x v="0"/>
          <x v="1"/>
          <x v="3"/>
          <x v="0"/>
          <x v="0"/>
          <x v="0"/>
          <x v="1"/>
          <x v="3"/>
          <x v="2"/>
          <x v="1"/>
          <x v="1"/>
          <x v="4"/>
          <x v="0"/>
          <x v="3"/>
          <x v="2"/>
          <x v="0"/>
          <x v="3"/>
          <x v="4"/>
          <x v="2"/>
          <x v="0"/>
          <x v="1"/>
          <x v="2"/>
          <x v="1"/>
          <x v="3"/>
          <x v="1"/>
          <x v="0"/>
          <x v="2"/>
          <x v="0"/>
          <x v="0"/>
          <x v="2"/>
          <x v="1"/>
          <x v="1"/>
          <x v="4"/>
          <x v="2"/>
          <x v="1"/>
          <x v="0"/>
          <x v="3"/>
          <x v="3"/>
          <x v="3"/>
          <x v="2"/>
          <x v="3"/>
          <x v="1"/>
          <x v="0"/>
          <x v="1"/>
          <x v="0"/>
          <x v="1"/>
          <x v="2"/>
          <x v="3"/>
          <x v="2"/>
          <x v="0"/>
          <x v="1"/>
          <x v="3"/>
          <x v="0"/>
          <x v="2"/>
          <x v="0"/>
          <x v="2"/>
          <x v="1"/>
          <x v="1"/>
          <x v="2"/>
          <x v="4"/>
          <x v="2"/>
          <x v="2"/>
          <x v="1"/>
          <x v="1"/>
          <x v="0"/>
          <x v="0"/>
          <x v="0"/>
          <x v="0"/>
          <x v="1"/>
          <x v="1"/>
          <x v="3"/>
          <x v="0"/>
          <x v="0"/>
          <x v="2"/>
          <x v="0"/>
          <x v="4"/>
          <x v="0"/>
          <x v="3"/>
          <x v="0"/>
          <x v="2"/>
          <x v="1"/>
          <x v="1"/>
          <x v="1"/>
          <x v="2"/>
          <x v="2"/>
          <x v="1"/>
          <x v="2"/>
          <x v="2"/>
          <x v="1"/>
          <x v="0"/>
          <x v="2"/>
          <x v="0"/>
          <x v="1"/>
          <x v="2"/>
          <x v="1"/>
          <x v="3"/>
          <x v="3"/>
          <x v="2"/>
          <x v="2"/>
          <x v="1"/>
          <x v="1"/>
          <x v="0"/>
          <x v="3"/>
          <x v="0"/>
          <x v="1"/>
          <x v="2"/>
          <x v="3"/>
          <x v="2"/>
          <x v="0"/>
          <x v="2"/>
          <x v="3"/>
          <x v="2"/>
          <x v="2"/>
          <x v="0"/>
          <x v="0"/>
          <x v="0"/>
          <x v="1"/>
          <x v="3"/>
          <x v="2"/>
          <x v="4"/>
          <x v="2"/>
          <x v="2"/>
          <x v="3"/>
          <x v="3"/>
          <x v="3"/>
          <x v="1"/>
          <x v="3"/>
          <x v="1"/>
          <x v="3"/>
          <x v="1"/>
          <x v="1"/>
          <x v="2"/>
          <x v="1"/>
          <x v="0"/>
          <x v="1"/>
          <x v="4"/>
          <x v="0"/>
          <x v="0"/>
          <x v="0"/>
          <x v="2"/>
          <x v="3"/>
          <x v="2"/>
          <x v="1"/>
          <x v="1"/>
          <x v="1"/>
          <x v="4"/>
          <x v="2"/>
          <x v="4"/>
          <x v="1"/>
          <x v="1"/>
          <x v="3"/>
          <x v="0"/>
          <x v="1"/>
          <x v="0"/>
          <x v="2"/>
          <x v="0"/>
          <x v="1"/>
          <x v="0"/>
          <x v="0"/>
          <x v="1"/>
          <x v="4"/>
          <x v="1"/>
          <x v="4"/>
          <x v="3"/>
          <x v="0"/>
          <x v="0"/>
          <x v="2"/>
          <x v="0"/>
          <x v="2"/>
          <x v="2"/>
          <x v="0"/>
          <x v="3"/>
          <x v="2"/>
          <x v="0"/>
          <x v="0"/>
          <x v="1"/>
          <x v="2"/>
          <x v="0"/>
          <x v="2"/>
          <x v="0"/>
          <x v="0"/>
          <x v="3"/>
          <x v="0"/>
          <x v="3"/>
          <x v="0"/>
          <x v="1"/>
          <x v="0"/>
          <x v="0"/>
          <x v="4"/>
          <x v="4"/>
          <x v="0"/>
          <x v="3"/>
          <x v="3"/>
          <x v="1"/>
          <x v="0"/>
          <x v="1"/>
          <x v="3"/>
          <x v="1"/>
          <x v="0"/>
          <x v="2"/>
          <x v="1"/>
          <x v="3"/>
          <x v="0"/>
          <x v="1"/>
          <x v="1"/>
          <x v="1"/>
          <x v="3"/>
          <x v="0"/>
          <x v="0"/>
          <x v="4"/>
          <x v="0"/>
          <x v="4"/>
          <x v="0"/>
          <x v="0"/>
          <x v="1"/>
          <x v="3"/>
          <x v="1"/>
          <x v="3"/>
          <x v="4"/>
          <x v="0"/>
          <x v="0"/>
          <x v="3"/>
          <x v="3"/>
          <x v="0"/>
          <x v="2"/>
          <x v="2"/>
          <x v="1"/>
          <x v="0"/>
          <x v="0"/>
          <x v="2"/>
          <x v="1"/>
          <x v="0"/>
          <x v="0"/>
          <x v="4"/>
          <x v="4"/>
          <x v="2"/>
          <x v="0"/>
          <x v="0"/>
          <x v="1"/>
          <x v="0"/>
          <x v="0"/>
          <x v="0"/>
          <x v="3"/>
          <x v="0"/>
          <x v="3"/>
          <x v="3"/>
          <x v="0"/>
          <x v="2"/>
          <x v="3"/>
          <x v="0"/>
          <x v="4"/>
          <x v="0"/>
          <x v="4"/>
          <x v="4"/>
          <x v="4"/>
          <x v="2"/>
          <x v="1"/>
          <x v="1"/>
          <x v="2"/>
          <x v="0"/>
          <x v="3"/>
          <x v="3"/>
          <x v="0"/>
          <x v="0"/>
          <x v="4"/>
          <x v="2"/>
          <x v="0"/>
          <x v="0"/>
          <x v="0"/>
          <x v="0"/>
          <x v="0"/>
          <x v="0"/>
          <x v="0"/>
          <x v="2"/>
          <x v="3"/>
          <x v="0"/>
          <x v="1"/>
          <x v="3"/>
          <x v="2"/>
          <x v="2"/>
          <x v="0"/>
        </discretePr>
        <groupItems count="5">
          <s v="Group1"/>
          <s v="Group2"/>
          <s v="Group3"/>
          <s v="Group4"/>
          <s v="Group5"/>
        </groupItems>
      </fieldGroup>
    </cacheField>
    <cacheField name="Age2" numFmtId="0" databaseField="0">
      <fieldGroup base="5">
        <discretePr count="60">
          <x v="1"/>
          <x v="1"/>
          <x v="1"/>
          <x v="1"/>
          <x v="1"/>
          <x v="1"/>
          <x v="0"/>
          <x v="0"/>
          <x v="0"/>
          <x v="0"/>
          <x v="0"/>
          <x v="0"/>
          <x v="1"/>
          <x v="1"/>
          <x v="2"/>
          <x v="0"/>
          <x v="1"/>
          <x v="1"/>
          <x v="1"/>
          <x v="0"/>
          <x v="1"/>
          <x v="2"/>
          <x v="2"/>
          <x v="1"/>
          <x v="1"/>
          <x v="0"/>
          <x v="3"/>
          <x v="2"/>
          <x v="0"/>
          <x v="0"/>
          <x v="2"/>
          <x v="3"/>
          <x v="0"/>
          <x v="0"/>
          <x v="0"/>
          <x v="3"/>
          <x v="1"/>
          <x v="2"/>
          <x v="2"/>
          <x v="3"/>
          <x v="1"/>
          <x v="2"/>
          <x v="3"/>
          <x v="0"/>
          <x v="3"/>
          <x v="3"/>
          <x v="2"/>
          <x v="2"/>
          <x v="3"/>
          <x v="2"/>
          <x v="3"/>
          <x v="0"/>
          <x v="2"/>
          <x v="3"/>
          <x v="2"/>
          <x v="2"/>
          <x v="0"/>
          <x v="3"/>
          <x v="3"/>
          <x v="3"/>
        </discretePr>
        <groupItems count="4">
          <s v="Group1"/>
          <s v="Group2"/>
          <s v="Group3"/>
          <s v="Group4"/>
        </groupItems>
      </fieldGroup>
    </cacheField>
    <cacheField name="Estimated Salary2" numFmtId="0" databaseField="0">
      <fieldGroup base="11">
        <discretePr count="991">
          <x v="2"/>
          <x v="2"/>
          <x v="2"/>
          <x v="1"/>
          <x v="1"/>
          <x v="2"/>
          <x v="0"/>
          <x v="2"/>
          <x v="1"/>
          <x v="1"/>
          <x v="1"/>
          <x v="1"/>
          <x v="0"/>
          <x v="3"/>
          <x v="1"/>
          <x v="1"/>
          <x v="0"/>
          <x v="0"/>
          <x v="3"/>
          <x v="1"/>
          <x v="3"/>
          <x v="1"/>
          <x v="2"/>
          <x v="0"/>
          <x v="3"/>
          <x v="2"/>
          <x v="3"/>
          <x v="0"/>
          <x v="2"/>
          <x v="1"/>
          <x v="2"/>
          <x v="3"/>
          <x v="1"/>
          <x v="0"/>
          <x v="2"/>
          <x v="0"/>
          <x v="2"/>
          <x v="1"/>
          <x v="0"/>
          <x v="3"/>
          <x v="1"/>
          <x v="3"/>
          <x v="1"/>
          <x v="3"/>
          <x v="3"/>
          <x v="2"/>
          <x v="2"/>
          <x v="2"/>
          <x v="1"/>
          <x v="3"/>
          <x v="3"/>
          <x v="1"/>
          <x v="2"/>
          <x v="3"/>
          <x v="0"/>
          <x v="2"/>
          <x v="1"/>
          <x v="0"/>
          <x v="0"/>
          <x v="0"/>
          <x v="1"/>
          <x v="2"/>
          <x v="3"/>
          <x v="1"/>
          <x v="1"/>
          <x v="0"/>
          <x v="2"/>
          <x v="3"/>
          <x v="2"/>
          <x v="0"/>
          <x v="0"/>
          <x v="0"/>
          <x v="0"/>
          <x v="1"/>
          <x v="2"/>
          <x v="0"/>
          <x v="2"/>
          <x v="2"/>
          <x v="3"/>
          <x v="1"/>
          <x v="3"/>
          <x v="2"/>
          <x v="0"/>
          <x v="3"/>
          <x v="0"/>
          <x v="2"/>
          <x v="2"/>
          <x v="3"/>
          <x v="1"/>
          <x v="3"/>
          <x v="3"/>
          <x v="2"/>
          <x v="2"/>
          <x v="3"/>
          <x v="1"/>
          <x v="2"/>
          <x v="1"/>
          <x v="3"/>
          <x v="1"/>
          <x v="0"/>
          <x v="3"/>
          <x v="3"/>
          <x v="0"/>
          <x v="1"/>
          <x v="3"/>
          <x v="0"/>
          <x v="0"/>
          <x v="0"/>
          <x v="1"/>
          <x v="1"/>
          <x v="1"/>
          <x v="0"/>
          <x v="1"/>
          <x v="0"/>
          <x v="2"/>
          <x v="1"/>
          <x v="2"/>
          <x v="0"/>
          <x v="3"/>
          <x v="2"/>
          <x v="0"/>
          <x v="2"/>
          <x v="2"/>
          <x v="3"/>
          <x v="3"/>
          <x v="2"/>
          <x v="0"/>
          <x v="0"/>
          <x v="3"/>
          <x v="3"/>
          <x v="2"/>
          <x v="2"/>
          <x v="0"/>
          <x v="0"/>
          <x v="2"/>
          <x v="0"/>
          <x v="3"/>
          <x v="1"/>
          <x v="1"/>
          <x v="0"/>
          <x v="3"/>
          <x v="3"/>
          <x v="3"/>
          <x v="3"/>
          <x v="2"/>
          <x v="1"/>
          <x v="2"/>
          <x v="0"/>
          <x v="1"/>
          <x v="0"/>
          <x v="1"/>
          <x v="2"/>
          <x v="3"/>
          <x v="1"/>
          <x v="2"/>
          <x v="0"/>
          <x v="1"/>
          <x v="1"/>
          <x v="2"/>
          <x v="2"/>
          <x v="1"/>
          <x v="1"/>
          <x v="0"/>
          <x v="2"/>
          <x v="1"/>
          <x v="2"/>
          <x v="3"/>
          <x v="3"/>
          <x v="0"/>
          <x v="1"/>
          <x v="3"/>
          <x v="3"/>
          <x v="0"/>
          <x v="2"/>
          <x v="2"/>
          <x v="0"/>
          <x v="2"/>
          <x v="3"/>
          <x v="1"/>
          <x v="0"/>
          <x v="0"/>
          <x v="0"/>
          <x v="3"/>
          <x v="1"/>
          <x v="0"/>
          <x v="1"/>
          <x v="3"/>
          <x v="2"/>
          <x v="3"/>
          <x v="2"/>
          <x v="1"/>
          <x v="0"/>
          <x v="2"/>
          <x v="1"/>
          <x v="2"/>
          <x v="0"/>
          <x v="0"/>
          <x v="3"/>
          <x v="0"/>
          <x v="0"/>
          <x v="0"/>
          <x v="2"/>
          <x v="2"/>
          <x v="0"/>
          <x v="1"/>
          <x v="3"/>
          <x v="3"/>
          <x v="3"/>
          <x v="2"/>
          <x v="3"/>
          <x v="3"/>
          <x v="3"/>
          <x v="1"/>
          <x v="0"/>
          <x v="1"/>
          <x v="3"/>
          <x v="2"/>
          <x v="3"/>
          <x v="0"/>
          <x v="0"/>
          <x v="1"/>
          <x v="2"/>
          <x v="3"/>
          <x v="0"/>
          <x v="2"/>
          <x v="3"/>
          <x v="0"/>
          <x v="1"/>
          <x v="1"/>
          <x v="1"/>
          <x v="2"/>
          <x v="1"/>
          <x v="3"/>
          <x v="3"/>
          <x v="1"/>
          <x v="0"/>
          <x v="2"/>
          <x v="1"/>
          <x v="1"/>
          <x v="3"/>
          <x v="2"/>
          <x v="2"/>
          <x v="1"/>
          <x v="0"/>
          <x v="1"/>
          <x v="2"/>
          <x v="1"/>
          <x v="3"/>
          <x v="3"/>
          <x v="2"/>
          <x v="1"/>
          <x v="1"/>
          <x v="3"/>
          <x v="1"/>
          <x v="3"/>
          <x v="0"/>
          <x v="3"/>
          <x v="3"/>
          <x v="1"/>
          <x v="2"/>
          <x v="1"/>
          <x v="1"/>
          <x v="0"/>
          <x v="2"/>
          <x v="0"/>
          <x v="2"/>
          <x v="2"/>
          <x v="0"/>
          <x v="1"/>
          <x v="3"/>
          <x v="3"/>
          <x v="0"/>
          <x v="3"/>
          <x v="0"/>
          <x v="1"/>
          <x v="2"/>
          <x v="0"/>
          <x v="3"/>
          <x v="3"/>
          <x v="3"/>
          <x v="0"/>
          <x v="1"/>
          <x v="0"/>
          <x v="0"/>
          <x v="3"/>
          <x v="0"/>
          <x v="3"/>
          <x v="2"/>
          <x v="3"/>
          <x v="1"/>
          <x v="2"/>
          <x v="3"/>
          <x v="1"/>
          <x v="3"/>
          <x v="2"/>
          <x v="1"/>
          <x v="2"/>
          <x v="3"/>
          <x v="3"/>
          <x v="2"/>
          <x v="3"/>
          <x v="0"/>
          <x v="0"/>
          <x v="3"/>
          <x v="1"/>
          <x v="0"/>
          <x v="3"/>
          <x v="0"/>
          <x v="2"/>
          <x v="0"/>
          <x v="3"/>
          <x v="2"/>
          <x v="3"/>
          <x v="3"/>
          <x v="1"/>
          <x v="1"/>
          <x v="2"/>
          <x v="0"/>
          <x v="1"/>
          <x v="0"/>
          <x v="1"/>
          <x v="0"/>
          <x v="3"/>
          <x v="1"/>
          <x v="2"/>
          <x v="2"/>
          <x v="2"/>
          <x v="2"/>
          <x v="3"/>
          <x v="1"/>
          <x v="1"/>
          <x v="0"/>
          <x v="2"/>
          <x v="3"/>
          <x v="0"/>
          <x v="2"/>
          <x v="3"/>
          <x v="0"/>
          <x v="0"/>
          <x v="0"/>
          <x v="1"/>
          <x v="3"/>
          <x v="0"/>
          <x v="2"/>
          <x v="0"/>
          <x v="1"/>
          <x v="2"/>
          <x v="0"/>
          <x v="2"/>
          <x v="2"/>
          <x v="2"/>
          <x v="0"/>
          <x v="1"/>
          <x v="1"/>
          <x v="2"/>
          <x v="3"/>
          <x v="2"/>
          <x v="3"/>
          <x v="2"/>
          <x v="0"/>
          <x v="3"/>
          <x v="0"/>
          <x v="3"/>
          <x v="0"/>
          <x v="3"/>
          <x v="3"/>
          <x v="3"/>
          <x v="3"/>
          <x v="1"/>
          <x v="0"/>
          <x v="0"/>
          <x v="2"/>
          <x v="3"/>
          <x v="3"/>
          <x v="3"/>
          <x v="0"/>
          <x v="2"/>
          <x v="2"/>
          <x v="0"/>
          <x v="3"/>
          <x v="2"/>
          <x v="2"/>
          <x v="2"/>
          <x v="2"/>
          <x v="1"/>
          <x v="0"/>
          <x v="0"/>
          <x v="3"/>
          <x v="3"/>
          <x v="0"/>
          <x v="1"/>
          <x v="1"/>
          <x v="1"/>
          <x v="0"/>
          <x v="1"/>
          <x v="3"/>
          <x v="0"/>
          <x v="1"/>
          <x v="2"/>
          <x v="3"/>
          <x v="2"/>
          <x v="3"/>
          <x v="3"/>
          <x v="1"/>
          <x v="2"/>
          <x v="0"/>
          <x v="3"/>
          <x v="2"/>
          <x v="3"/>
          <x v="2"/>
          <x v="2"/>
          <x v="1"/>
          <x v="2"/>
          <x v="3"/>
          <x v="3"/>
          <x v="3"/>
          <x v="0"/>
          <x v="1"/>
          <x v="2"/>
          <x v="3"/>
          <x v="1"/>
          <x v="1"/>
          <x v="0"/>
          <x v="2"/>
          <x v="0"/>
          <x v="1"/>
          <x v="2"/>
          <x v="0"/>
          <x v="1"/>
          <x v="2"/>
          <x v="1"/>
          <x v="3"/>
          <x v="0"/>
          <x v="2"/>
          <x v="1"/>
          <x v="1"/>
          <x v="2"/>
          <x v="2"/>
          <x v="1"/>
          <x v="3"/>
          <x v="1"/>
          <x v="1"/>
          <x v="1"/>
          <x v="2"/>
          <x v="2"/>
          <x v="3"/>
          <x v="2"/>
          <x v="2"/>
          <x v="2"/>
          <x v="2"/>
          <x v="0"/>
          <x v="2"/>
          <x v="0"/>
          <x v="1"/>
          <x v="1"/>
          <x v="3"/>
          <x v="0"/>
          <x v="1"/>
          <x v="3"/>
          <x v="3"/>
          <x v="3"/>
          <x v="0"/>
          <x v="2"/>
          <x v="0"/>
          <x v="3"/>
          <x v="1"/>
          <x v="0"/>
          <x v="1"/>
          <x v="1"/>
          <x v="3"/>
          <x v="3"/>
          <x v="0"/>
          <x v="0"/>
          <x v="1"/>
          <x v="2"/>
          <x v="0"/>
          <x v="3"/>
          <x v="2"/>
          <x v="2"/>
          <x v="0"/>
          <x v="3"/>
          <x v="3"/>
          <x v="2"/>
          <x v="2"/>
          <x v="3"/>
          <x v="1"/>
          <x v="1"/>
          <x v="0"/>
          <x v="2"/>
          <x v="2"/>
          <x v="3"/>
          <x v="0"/>
          <x v="2"/>
          <x v="3"/>
          <x v="2"/>
          <x v="1"/>
          <x v="2"/>
          <x v="2"/>
          <x v="2"/>
          <x v="2"/>
          <x v="1"/>
          <x v="1"/>
          <x v="1"/>
          <x v="2"/>
          <x v="3"/>
          <x v="0"/>
          <x v="0"/>
          <x v="3"/>
          <x v="2"/>
          <x v="2"/>
          <x v="3"/>
          <x v="1"/>
          <x v="1"/>
          <x v="0"/>
          <x v="1"/>
          <x v="1"/>
          <x v="1"/>
          <x v="2"/>
          <x v="3"/>
          <x v="2"/>
          <x v="3"/>
          <x v="2"/>
          <x v="2"/>
          <x v="2"/>
          <x v="1"/>
          <x v="2"/>
          <x v="3"/>
          <x v="3"/>
          <x v="0"/>
          <x v="1"/>
          <x v="0"/>
          <x v="1"/>
          <x v="1"/>
          <x v="1"/>
          <x v="1"/>
          <x v="1"/>
          <x v="1"/>
          <x v="2"/>
          <x v="0"/>
          <x v="1"/>
          <x v="2"/>
          <x v="3"/>
          <x v="2"/>
          <x v="2"/>
          <x v="1"/>
          <x v="2"/>
          <x v="0"/>
          <x v="0"/>
          <x v="1"/>
          <x v="0"/>
          <x v="0"/>
          <x v="0"/>
          <x v="2"/>
          <x v="1"/>
          <x v="3"/>
          <x v="3"/>
          <x v="3"/>
          <x v="3"/>
          <x v="0"/>
          <x v="0"/>
          <x v="2"/>
          <x v="1"/>
          <x v="1"/>
          <x v="1"/>
          <x v="0"/>
          <x v="2"/>
          <x v="3"/>
          <x v="0"/>
          <x v="1"/>
          <x v="3"/>
          <x v="1"/>
          <x v="1"/>
          <x v="3"/>
          <x v="3"/>
          <x v="0"/>
          <x v="0"/>
          <x v="1"/>
          <x v="2"/>
          <x v="1"/>
          <x v="1"/>
          <x v="3"/>
          <x v="2"/>
          <x v="0"/>
          <x v="1"/>
          <x v="1"/>
          <x v="3"/>
          <x v="0"/>
          <x v="2"/>
          <x v="3"/>
          <x v="2"/>
          <x v="1"/>
          <x v="0"/>
          <x v="0"/>
          <x v="2"/>
          <x v="0"/>
          <x v="3"/>
          <x v="2"/>
          <x v="0"/>
          <x v="0"/>
          <x v="0"/>
          <x v="2"/>
          <x v="3"/>
          <x v="1"/>
          <x v="1"/>
          <x v="1"/>
          <x v="1"/>
          <x v="2"/>
          <x v="0"/>
          <x v="1"/>
          <x v="1"/>
          <x v="3"/>
          <x v="0"/>
          <x v="0"/>
          <x v="1"/>
          <x v="3"/>
          <x v="2"/>
          <x v="1"/>
          <x v="3"/>
          <x v="1"/>
          <x v="3"/>
          <x v="1"/>
          <x v="3"/>
          <x v="1"/>
          <x v="1"/>
          <x v="0"/>
          <x v="2"/>
          <x v="1"/>
          <x v="0"/>
          <x v="2"/>
          <x v="0"/>
          <x v="1"/>
          <x v="1"/>
          <x v="1"/>
          <x v="0"/>
          <x v="1"/>
          <x v="1"/>
          <x v="2"/>
          <x v="3"/>
          <x v="0"/>
          <x v="3"/>
          <x v="3"/>
          <x v="0"/>
          <x v="2"/>
          <x v="3"/>
          <x v="0"/>
          <x v="0"/>
          <x v="2"/>
          <x v="0"/>
          <x v="1"/>
          <x v="2"/>
          <x v="3"/>
          <x v="0"/>
          <x v="2"/>
          <x v="0"/>
          <x v="0"/>
          <x v="2"/>
          <x v="0"/>
          <x v="3"/>
          <x v="2"/>
          <x v="0"/>
          <x v="0"/>
          <x v="2"/>
          <x v="1"/>
          <x v="2"/>
          <x v="2"/>
          <x v="1"/>
          <x v="3"/>
          <x v="2"/>
          <x v="1"/>
          <x v="0"/>
          <x v="0"/>
          <x v="1"/>
          <x v="0"/>
          <x v="0"/>
          <x v="3"/>
          <x v="0"/>
          <x v="1"/>
          <x v="2"/>
          <x v="0"/>
          <x v="0"/>
          <x v="1"/>
          <x v="2"/>
          <x v="3"/>
          <x v="1"/>
          <x v="1"/>
          <x v="0"/>
          <x v="3"/>
          <x v="2"/>
          <x v="0"/>
          <x v="0"/>
          <x v="1"/>
          <x v="1"/>
          <x v="0"/>
          <x v="3"/>
          <x v="2"/>
          <x v="0"/>
          <x v="1"/>
          <x v="2"/>
          <x v="0"/>
          <x v="2"/>
          <x v="1"/>
          <x v="0"/>
          <x v="2"/>
          <x v="1"/>
          <x v="2"/>
          <x v="0"/>
          <x v="0"/>
          <x v="0"/>
          <x v="0"/>
          <x v="2"/>
          <x v="2"/>
          <x v="2"/>
          <x v="1"/>
          <x v="3"/>
          <x v="0"/>
          <x v="2"/>
          <x v="3"/>
          <x v="0"/>
          <x v="3"/>
          <x v="0"/>
          <x v="3"/>
          <x v="3"/>
          <x v="1"/>
          <x v="3"/>
          <x v="2"/>
          <x v="1"/>
          <x v="1"/>
          <x v="0"/>
          <x v="1"/>
          <x v="2"/>
          <x v="0"/>
          <x v="3"/>
          <x v="1"/>
          <x v="1"/>
          <x v="3"/>
          <x v="1"/>
          <x v="1"/>
          <x v="3"/>
          <x v="3"/>
          <x v="0"/>
          <x v="0"/>
          <x v="2"/>
          <x v="2"/>
          <x v="3"/>
          <x v="2"/>
          <x v="1"/>
          <x v="2"/>
          <x v="1"/>
          <x v="1"/>
          <x v="2"/>
          <x v="2"/>
          <x v="1"/>
          <x v="0"/>
          <x v="0"/>
          <x v="0"/>
          <x v="2"/>
          <x v="1"/>
          <x v="2"/>
          <x v="1"/>
          <x v="1"/>
          <x v="3"/>
          <x v="1"/>
          <x v="0"/>
          <x v="0"/>
          <x v="3"/>
          <x v="2"/>
          <x v="3"/>
          <x v="3"/>
          <x v="2"/>
          <x v="0"/>
          <x v="0"/>
          <x v="0"/>
          <x v="0"/>
          <x v="2"/>
          <x v="3"/>
          <x v="2"/>
          <x v="2"/>
          <x v="0"/>
          <x v="1"/>
          <x v="2"/>
          <x v="3"/>
          <x v="1"/>
          <x v="1"/>
          <x v="1"/>
          <x v="3"/>
          <x v="1"/>
          <x v="2"/>
          <x v="0"/>
          <x v="2"/>
          <x v="3"/>
          <x v="1"/>
          <x v="2"/>
          <x v="2"/>
          <x v="2"/>
          <x v="3"/>
          <x v="1"/>
          <x v="2"/>
          <x v="1"/>
          <x v="0"/>
          <x v="2"/>
          <x v="3"/>
          <x v="0"/>
          <x v="0"/>
          <x v="2"/>
          <x v="3"/>
          <x v="0"/>
          <x v="3"/>
          <x v="3"/>
          <x v="2"/>
          <x v="2"/>
          <x v="3"/>
          <x v="3"/>
          <x v="1"/>
          <x v="1"/>
          <x v="1"/>
          <x v="2"/>
          <x v="3"/>
          <x v="2"/>
          <x v="3"/>
          <x v="3"/>
          <x v="1"/>
          <x v="2"/>
          <x v="1"/>
          <x v="2"/>
          <x v="2"/>
          <x v="0"/>
          <x v="3"/>
          <x v="0"/>
          <x v="2"/>
          <x v="0"/>
          <x v="2"/>
          <x v="3"/>
          <x v="2"/>
          <x v="3"/>
          <x v="0"/>
          <x v="0"/>
          <x v="2"/>
          <x v="1"/>
          <x v="0"/>
          <x v="2"/>
          <x v="1"/>
          <x v="3"/>
          <x v="3"/>
          <x v="0"/>
          <x v="1"/>
          <x v="2"/>
          <x v="0"/>
          <x v="2"/>
          <x v="2"/>
          <x v="1"/>
          <x v="0"/>
          <x v="2"/>
          <x v="0"/>
          <x v="0"/>
          <x v="1"/>
          <x v="3"/>
          <x v="1"/>
          <x v="3"/>
          <x v="2"/>
          <x v="3"/>
          <x v="1"/>
          <x v="3"/>
          <x v="2"/>
          <x v="1"/>
          <x v="3"/>
          <x v="2"/>
          <x v="0"/>
          <x v="2"/>
          <x v="2"/>
          <x v="3"/>
          <x v="0"/>
          <x v="0"/>
          <x v="0"/>
          <x v="0"/>
          <x v="0"/>
          <x v="3"/>
          <x v="2"/>
          <x v="0"/>
          <x v="1"/>
          <x v="1"/>
          <x v="0"/>
          <x v="2"/>
          <x v="2"/>
          <x v="1"/>
          <x v="2"/>
          <x v="3"/>
          <x v="0"/>
          <x v="0"/>
          <x v="2"/>
          <x v="0"/>
          <x v="1"/>
          <x v="0"/>
          <x v="1"/>
          <x v="1"/>
          <x v="1"/>
          <x v="3"/>
          <x v="1"/>
          <x v="3"/>
          <x v="2"/>
          <x v="0"/>
          <x v="1"/>
          <x v="1"/>
          <x v="2"/>
          <x v="3"/>
          <x v="3"/>
          <x v="1"/>
          <x v="0"/>
          <x v="2"/>
          <x v="2"/>
          <x v="0"/>
          <x v="1"/>
          <x v="2"/>
          <x v="1"/>
          <x v="1"/>
          <x v="3"/>
          <x v="1"/>
          <x v="1"/>
          <x v="1"/>
          <x v="1"/>
          <x v="0"/>
          <x v="0"/>
          <x v="0"/>
          <x v="3"/>
          <x v="0"/>
          <x v="1"/>
          <x v="0"/>
          <x v="0"/>
          <x v="2"/>
          <x v="1"/>
          <x v="2"/>
          <x v="0"/>
          <x v="0"/>
          <x v="0"/>
          <x v="2"/>
          <x v="0"/>
          <x v="2"/>
          <x v="1"/>
          <x v="3"/>
          <x v="1"/>
          <x v="3"/>
          <x v="2"/>
          <x v="3"/>
          <x v="3"/>
          <x v="2"/>
          <x v="2"/>
          <x v="2"/>
          <x v="3"/>
          <x v="0"/>
          <x v="2"/>
          <x v="0"/>
          <x v="0"/>
          <x v="0"/>
          <x v="3"/>
          <x v="2"/>
          <x v="3"/>
          <x v="1"/>
          <x v="1"/>
          <x v="1"/>
          <x v="0"/>
          <x v="0"/>
          <x v="2"/>
          <x v="2"/>
          <x v="0"/>
          <x v="2"/>
          <x v="2"/>
          <x v="1"/>
          <x v="3"/>
          <x v="0"/>
          <x v="1"/>
          <x v="2"/>
          <x v="0"/>
          <x v="2"/>
          <x v="3"/>
          <x v="3"/>
          <x v="2"/>
          <x v="0"/>
          <x v="1"/>
          <x v="1"/>
          <x v="1"/>
          <x v="2"/>
          <x v="3"/>
          <x v="3"/>
          <x v="0"/>
          <x v="1"/>
          <x v="0"/>
          <x v="1"/>
          <x v="1"/>
          <x v="2"/>
          <x v="2"/>
          <x v="2"/>
          <x v="1"/>
        </discretePr>
        <groupItems count="4">
          <s v="Group1"/>
          <s v="Group2"/>
          <s v="Group3"/>
          <s v="Group4"/>
        </groupItems>
      </fieldGroup>
    </cacheField>
    <cacheField name="Balance2" numFmtId="0" databaseField="0">
      <fieldGroup base="7">
        <discretePr count="643">
          <x v="0"/>
          <x v="1"/>
          <x v="3"/>
          <x v="2"/>
          <x v="2"/>
          <x v="2"/>
          <x v="2"/>
          <x v="2"/>
          <x v="2"/>
          <x v="2"/>
          <x v="2"/>
          <x v="2"/>
          <x v="2"/>
          <x v="1"/>
          <x v="1"/>
          <x v="2"/>
          <x v="2"/>
          <x v="2"/>
          <x v="1"/>
          <x v="1"/>
          <x v="2"/>
          <x v="2"/>
          <x v="2"/>
          <x v="3"/>
          <x v="2"/>
          <x v="2"/>
          <x v="2"/>
          <x v="2"/>
          <x v="2"/>
          <x v="2"/>
          <x v="2"/>
          <x v="2"/>
          <x v="1"/>
          <x v="2"/>
          <x v="2"/>
          <x v="1"/>
          <x v="0"/>
          <x v="2"/>
          <x v="3"/>
          <x v="1"/>
          <x v="1"/>
          <x v="2"/>
          <x v="3"/>
          <x v="2"/>
          <x v="2"/>
          <x v="3"/>
          <x v="1"/>
          <x v="2"/>
          <x v="3"/>
          <x v="3"/>
          <x v="3"/>
          <x v="1"/>
          <x v="2"/>
          <x v="1"/>
          <x v="1"/>
          <x v="2"/>
          <x v="1"/>
          <x v="2"/>
          <x v="3"/>
          <x v="2"/>
          <x v="1"/>
          <x v="1"/>
          <x v="2"/>
          <x v="1"/>
          <x v="1"/>
          <x v="3"/>
          <x v="1"/>
          <x v="1"/>
          <x v="2"/>
          <x v="2"/>
          <x v="2"/>
          <x v="3"/>
          <x v="2"/>
          <x v="3"/>
          <x v="2"/>
          <x v="3"/>
          <x v="2"/>
          <x v="2"/>
          <x v="2"/>
          <x v="3"/>
          <x v="2"/>
          <x v="2"/>
          <x v="2"/>
          <x v="2"/>
          <x v="2"/>
          <x v="2"/>
          <x v="1"/>
          <x v="2"/>
          <x v="3"/>
          <x v="2"/>
          <x v="2"/>
          <x v="2"/>
          <x v="0"/>
          <x v="2"/>
          <x v="2"/>
          <x v="2"/>
          <x v="2"/>
          <x v="2"/>
          <x v="1"/>
          <x v="2"/>
          <x v="2"/>
          <x v="2"/>
          <x v="2"/>
          <x v="2"/>
          <x v="2"/>
          <x v="2"/>
          <x v="1"/>
          <x v="2"/>
          <x v="1"/>
          <x v="2"/>
          <x v="3"/>
          <x v="2"/>
          <x v="3"/>
          <x v="2"/>
          <x v="3"/>
          <x v="2"/>
          <x v="3"/>
          <x v="1"/>
          <x v="2"/>
          <x v="1"/>
          <x v="1"/>
          <x v="1"/>
          <x v="1"/>
          <x v="3"/>
          <x v="2"/>
          <x v="1"/>
          <x v="2"/>
          <x v="2"/>
          <x v="2"/>
          <x v="3"/>
          <x v="1"/>
          <x v="2"/>
          <x v="2"/>
          <x v="3"/>
          <x v="1"/>
          <x v="2"/>
          <x v="2"/>
          <x v="0"/>
          <x v="2"/>
          <x v="2"/>
          <x v="1"/>
          <x v="3"/>
          <x v="1"/>
          <x v="1"/>
          <x v="2"/>
          <x v="2"/>
          <x v="2"/>
          <x v="2"/>
          <x v="2"/>
          <x v="1"/>
          <x v="2"/>
          <x v="2"/>
          <x v="2"/>
          <x v="2"/>
          <x v="3"/>
          <x v="2"/>
          <x v="2"/>
          <x v="1"/>
          <x v="1"/>
          <x v="0"/>
          <x v="2"/>
          <x v="1"/>
          <x v="2"/>
          <x v="1"/>
          <x v="3"/>
          <x v="2"/>
          <x v="1"/>
          <x v="1"/>
          <x v="1"/>
          <x v="2"/>
          <x v="2"/>
          <x v="2"/>
          <x v="1"/>
          <x v="2"/>
          <x v="2"/>
          <x v="3"/>
          <x v="2"/>
          <x v="2"/>
          <x v="2"/>
          <x v="3"/>
          <x v="1"/>
          <x v="1"/>
          <x v="2"/>
          <x v="2"/>
          <x v="2"/>
          <x v="2"/>
          <x v="2"/>
          <x v="2"/>
          <x v="2"/>
          <x v="3"/>
          <x v="2"/>
          <x v="1"/>
          <x v="1"/>
          <x v="2"/>
          <x v="3"/>
          <x v="2"/>
          <x v="1"/>
          <x v="2"/>
          <x v="2"/>
          <x v="2"/>
          <x v="2"/>
          <x v="1"/>
          <x v="2"/>
          <x v="2"/>
          <x v="2"/>
          <x v="2"/>
          <x v="2"/>
          <x v="2"/>
          <x v="3"/>
          <x v="3"/>
          <x v="3"/>
          <x v="2"/>
          <x v="2"/>
          <x v="2"/>
          <x v="2"/>
          <x v="3"/>
          <x v="2"/>
          <x v="2"/>
          <x v="1"/>
          <x v="3"/>
          <x v="3"/>
          <x v="2"/>
          <x v="2"/>
          <x v="2"/>
          <x v="3"/>
          <x v="2"/>
          <x v="1"/>
          <x v="1"/>
          <x v="2"/>
          <x v="0"/>
          <x v="3"/>
          <x v="2"/>
          <x v="2"/>
          <x v="2"/>
          <x v="2"/>
          <x v="1"/>
          <x v="2"/>
          <x v="3"/>
          <x v="0"/>
          <x v="2"/>
          <x v="1"/>
          <x v="2"/>
          <x v="2"/>
          <x v="3"/>
          <x v="2"/>
          <x v="3"/>
          <x v="2"/>
          <x v="1"/>
          <x v="2"/>
          <x v="1"/>
          <x v="3"/>
          <x v="2"/>
          <x v="1"/>
          <x v="2"/>
          <x v="1"/>
          <x v="2"/>
          <x v="3"/>
          <x v="2"/>
          <x v="2"/>
          <x v="3"/>
          <x v="2"/>
          <x v="1"/>
          <x v="2"/>
          <x v="2"/>
          <x v="3"/>
          <x v="2"/>
          <x v="1"/>
          <x v="1"/>
          <x v="1"/>
          <x v="2"/>
          <x v="2"/>
          <x v="2"/>
          <x v="2"/>
          <x v="1"/>
          <x v="1"/>
          <x v="2"/>
          <x v="3"/>
          <x v="1"/>
          <x v="2"/>
          <x v="2"/>
          <x v="2"/>
          <x v="1"/>
          <x v="2"/>
          <x v="1"/>
          <x v="2"/>
          <x v="3"/>
          <x v="2"/>
          <x v="2"/>
          <x v="2"/>
          <x v="1"/>
          <x v="2"/>
          <x v="2"/>
          <x v="2"/>
          <x v="1"/>
          <x v="2"/>
          <x v="2"/>
          <x v="2"/>
          <x v="1"/>
          <x v="2"/>
          <x v="2"/>
          <x v="2"/>
          <x v="1"/>
          <x v="3"/>
          <x v="2"/>
          <x v="3"/>
          <x v="2"/>
          <x v="3"/>
          <x v="1"/>
          <x v="3"/>
          <x v="1"/>
          <x v="3"/>
          <x v="1"/>
          <x v="3"/>
          <x v="1"/>
          <x v="2"/>
          <x v="1"/>
          <x v="1"/>
          <x v="2"/>
          <x v="2"/>
          <x v="1"/>
          <x v="1"/>
          <x v="2"/>
          <x v="2"/>
          <x v="2"/>
          <x v="2"/>
          <x v="1"/>
          <x v="3"/>
          <x v="2"/>
          <x v="1"/>
          <x v="2"/>
          <x v="2"/>
          <x v="3"/>
          <x v="1"/>
          <x v="2"/>
          <x v="2"/>
          <x v="1"/>
          <x v="1"/>
          <x v="2"/>
          <x v="2"/>
          <x v="2"/>
          <x v="2"/>
          <x v="3"/>
          <x v="1"/>
          <x v="3"/>
          <x v="2"/>
          <x v="2"/>
          <x v="2"/>
          <x v="1"/>
          <x v="2"/>
          <x v="2"/>
          <x v="2"/>
          <x v="3"/>
          <x v="2"/>
          <x v="1"/>
          <x v="2"/>
          <x v="3"/>
          <x v="3"/>
          <x v="2"/>
          <x v="2"/>
          <x v="2"/>
          <x v="2"/>
          <x v="1"/>
          <x v="2"/>
          <x v="2"/>
          <x v="2"/>
          <x v="2"/>
          <x v="1"/>
          <x v="2"/>
          <x v="2"/>
          <x v="3"/>
          <x v="3"/>
          <x v="2"/>
          <x v="2"/>
          <x v="2"/>
          <x v="1"/>
          <x v="3"/>
          <x v="2"/>
          <x v="2"/>
          <x v="3"/>
          <x v="2"/>
          <x v="2"/>
          <x v="3"/>
          <x v="2"/>
          <x v="2"/>
          <x v="2"/>
          <x v="1"/>
          <x v="2"/>
          <x v="3"/>
          <x v="2"/>
          <x v="2"/>
          <x v="2"/>
          <x v="3"/>
          <x v="2"/>
          <x v="2"/>
          <x v="2"/>
          <x v="2"/>
          <x v="2"/>
          <x v="1"/>
          <x v="2"/>
          <x v="2"/>
          <x v="1"/>
          <x v="3"/>
          <x v="1"/>
          <x v="2"/>
          <x v="2"/>
          <x v="2"/>
          <x v="2"/>
          <x v="2"/>
          <x v="2"/>
          <x v="2"/>
          <x v="2"/>
          <x v="0"/>
          <x v="1"/>
          <x v="3"/>
          <x v="2"/>
          <x v="3"/>
          <x v="2"/>
          <x v="3"/>
          <x v="2"/>
          <x v="2"/>
          <x v="1"/>
          <x v="2"/>
          <x v="2"/>
          <x v="2"/>
          <x v="3"/>
          <x v="2"/>
          <x v="2"/>
          <x v="1"/>
          <x v="2"/>
          <x v="1"/>
          <x v="2"/>
          <x v="2"/>
          <x v="2"/>
          <x v="2"/>
          <x v="3"/>
          <x v="2"/>
          <x v="2"/>
          <x v="2"/>
          <x v="1"/>
          <x v="2"/>
          <x v="1"/>
          <x v="2"/>
          <x v="2"/>
          <x v="1"/>
          <x v="2"/>
          <x v="3"/>
          <x v="1"/>
          <x v="2"/>
          <x v="1"/>
          <x v="3"/>
          <x v="1"/>
          <x v="2"/>
          <x v="2"/>
          <x v="2"/>
          <x v="2"/>
          <x v="2"/>
          <x v="1"/>
          <x v="1"/>
          <x v="3"/>
          <x v="2"/>
          <x v="3"/>
          <x v="1"/>
          <x v="2"/>
          <x v="2"/>
          <x v="2"/>
          <x v="2"/>
          <x v="2"/>
          <x v="2"/>
          <x v="3"/>
          <x v="2"/>
          <x v="1"/>
          <x v="2"/>
          <x v="3"/>
          <x v="2"/>
          <x v="1"/>
          <x v="3"/>
          <x v="3"/>
          <x v="1"/>
          <x v="2"/>
          <x v="1"/>
          <x v="2"/>
          <x v="2"/>
          <x v="3"/>
          <x v="3"/>
          <x v="2"/>
          <x v="3"/>
          <x v="1"/>
          <x v="2"/>
          <x v="2"/>
          <x v="1"/>
          <x v="2"/>
          <x v="2"/>
          <x v="2"/>
          <x v="2"/>
          <x v="2"/>
          <x v="2"/>
          <x v="2"/>
          <x v="2"/>
          <x v="2"/>
          <x v="2"/>
          <x v="2"/>
          <x v="2"/>
          <x v="2"/>
          <x v="2"/>
          <x v="1"/>
          <x v="2"/>
          <x v="1"/>
          <x v="3"/>
          <x v="3"/>
          <x v="1"/>
          <x v="2"/>
          <x v="2"/>
          <x v="2"/>
          <x v="1"/>
          <x v="2"/>
          <x v="3"/>
          <x v="2"/>
          <x v="1"/>
          <x v="2"/>
          <x v="2"/>
          <x v="3"/>
          <x v="1"/>
          <x v="2"/>
          <x v="2"/>
          <x v="3"/>
          <x v="2"/>
          <x v="1"/>
          <x v="2"/>
          <x v="2"/>
          <x v="3"/>
          <x v="2"/>
          <x v="3"/>
          <x v="2"/>
          <x v="3"/>
          <x v="2"/>
          <x v="2"/>
          <x v="2"/>
          <x v="1"/>
          <x v="2"/>
          <x v="3"/>
          <x v="1"/>
          <x v="2"/>
          <x v="1"/>
          <x v="1"/>
          <x v="2"/>
          <x v="1"/>
          <x v="3"/>
          <x v="1"/>
          <x v="3"/>
          <x v="2"/>
          <x v="2"/>
          <x v="2"/>
          <x v="3"/>
          <x v="3"/>
          <x v="2"/>
          <x v="1"/>
          <x v="1"/>
          <x v="3"/>
          <x v="2"/>
          <x v="2"/>
          <x v="3"/>
          <x v="2"/>
          <x v="2"/>
          <x v="3"/>
          <x v="2"/>
          <x v="2"/>
          <x v="2"/>
          <x v="0"/>
          <x v="1"/>
          <x v="2"/>
          <x v="2"/>
          <x v="2"/>
          <x v="2"/>
          <x v="1"/>
          <x v="2"/>
          <x v="1"/>
          <x v="2"/>
          <x v="3"/>
          <x v="1"/>
          <x v="3"/>
          <x v="1"/>
          <x v="2"/>
          <x v="3"/>
          <x v="2"/>
          <x v="2"/>
          <x v="2"/>
          <x v="2"/>
          <x v="2"/>
          <x v="2"/>
          <x v="0"/>
          <x v="2"/>
          <x v="1"/>
          <x v="2"/>
          <x v="2"/>
          <x v="2"/>
          <x v="2"/>
          <x v="2"/>
          <x v="2"/>
          <x v="3"/>
          <x v="2"/>
          <x v="2"/>
          <x v="1"/>
          <x v="2"/>
          <x v="2"/>
          <x v="1"/>
          <x v="1"/>
          <x v="2"/>
          <x v="2"/>
          <x v="1"/>
          <x v="2"/>
          <x v="3"/>
          <x v="2"/>
          <x v="2"/>
          <x v="3"/>
          <x v="2"/>
          <x v="2"/>
          <x v="2"/>
          <x v="2"/>
          <x v="2"/>
          <x v="2"/>
          <x v="1"/>
          <x v="2"/>
          <x v="2"/>
          <x v="2"/>
          <x v="1"/>
          <x v="2"/>
          <x v="2"/>
          <x v="1"/>
          <x v="1"/>
          <x v="2"/>
          <x v="2"/>
          <x v="2"/>
          <x v="2"/>
          <x v="3"/>
          <x v="1"/>
          <x v="2"/>
          <x v="2"/>
          <x v="1"/>
          <x v="2"/>
          <x v="3"/>
          <x v="2"/>
          <x v="3"/>
          <x v="1"/>
        </discretePr>
        <groupItems count="4">
          <s v="Group1"/>
          <s v="Group2"/>
          <s v="Group3"/>
          <s v="Group4"/>
        </groupItems>
      </fieldGroup>
    </cacheField>
    <cacheField name="Tenure%" numFmtId="0" formula="Tenure/SUM(Tenure)" databaseField="0"/>
    <cacheField name="CreditScore%" numFmtId="0" formula="'Credit Score'/991"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40856485" createdVersion="8" refreshedVersion="8" minRefreshableVersion="3" recordCount="787" xr:uid="{C3AA0E41-74F3-42CF-8E87-3598A5707367}">
  <cacheSource type="worksheet">
    <worksheetSource ref="A1:M788" sheet="05 Current Customers"/>
  </cacheSource>
  <cacheFields count="17">
    <cacheField name="Row_Number" numFmtId="0">
      <sharedItems containsSemiMixedTypes="0" containsString="0" containsNumber="1" containsInteger="1" minValue="2" maxValue="991"/>
    </cacheField>
    <cacheField name="Customer_ID" numFmtId="1">
      <sharedItems containsSemiMixedTypes="0" containsString="0" containsNumber="1" containsInteger="1" minValue="15566091" maxValue="15815364"/>
    </cacheField>
    <cacheField name="Credit Score" numFmtId="1">
      <sharedItems containsSemiMixedTypes="0" containsString="0" containsNumber="1" containsInteger="1" minValue="376" maxValue="850" count="354">
        <n v="608"/>
        <n v="699"/>
        <n v="850"/>
        <n v="822"/>
        <n v="501"/>
        <n v="684"/>
        <n v="528"/>
        <n v="497"/>
        <n v="476"/>
        <n v="549"/>
        <n v="635"/>
        <n v="616"/>
        <n v="587"/>
        <n v="726"/>
        <n v="732"/>
        <n v="636"/>
        <n v="669"/>
        <n v="846"/>
        <n v="577"/>
        <n v="756"/>
        <n v="571"/>
        <n v="574"/>
        <n v="411"/>
        <n v="533"/>
        <n v="553"/>
        <n v="520"/>
        <n v="722"/>
        <n v="490"/>
        <n v="804"/>
        <n v="582"/>
        <n v="472"/>
        <n v="556"/>
        <n v="660"/>
        <n v="776"/>
        <n v="550"/>
        <n v="698"/>
        <n v="585"/>
        <n v="788"/>
        <n v="619"/>
        <n v="656"/>
        <n v="725"/>
        <n v="614"/>
        <n v="742"/>
        <n v="687"/>
        <n v="555"/>
        <n v="603"/>
        <n v="751"/>
        <n v="581"/>
        <n v="735"/>
        <n v="661"/>
        <n v="675"/>
        <n v="813"/>
        <n v="657"/>
        <n v="604"/>
        <n v="519"/>
        <n v="664"/>
        <n v="678"/>
        <n v="757"/>
        <n v="416"/>
        <n v="665"/>
        <n v="543"/>
        <n v="506"/>
        <n v="493"/>
        <n v="652"/>
        <n v="729"/>
        <n v="808"/>
        <n v="524"/>
        <n v="769"/>
        <n v="730"/>
        <n v="515"/>
        <n v="773"/>
        <n v="814"/>
        <n v="710"/>
        <n v="413"/>
        <n v="623"/>
        <n v="738"/>
        <n v="785"/>
        <n v="605"/>
        <n v="685"/>
        <n v="538"/>
        <n v="562"/>
        <n v="628"/>
        <n v="668"/>
        <n v="828"/>
        <n v="674"/>
        <n v="625"/>
        <n v="770"/>
        <n v="758"/>
        <n v="795"/>
        <n v="686"/>
        <n v="789"/>
        <n v="589"/>
        <n v="461"/>
        <n v="637"/>
        <n v="663"/>
        <n v="682"/>
        <n v="485"/>
        <n v="650"/>
        <n v="754"/>
        <n v="716"/>
        <n v="539"/>
        <n v="586"/>
        <n v="646"/>
        <n v="631"/>
        <n v="717"/>
        <n v="800"/>
        <n v="721"/>
        <n v="615"/>
        <n v="484"/>
        <n v="578"/>
        <n v="512"/>
        <n v="510"/>
        <n v="606"/>
        <n v="597"/>
        <n v="778"/>
        <n v="514"/>
        <n v="525"/>
        <n v="479"/>
        <n v="601"/>
        <n v="580"/>
        <n v="807"/>
        <n v="521"/>
        <n v="759"/>
        <n v="618"/>
        <n v="671"/>
        <n v="689"/>
        <n v="620"/>
        <n v="676"/>
        <n v="695"/>
        <n v="567"/>
        <n v="670"/>
        <n v="694"/>
        <n v="594"/>
        <n v="673"/>
        <n v="610"/>
        <n v="767"/>
        <n v="712"/>
        <n v="703"/>
        <n v="662"/>
        <n v="523"/>
        <n v="772"/>
        <n v="545"/>
        <n v="634"/>
        <n v="771"/>
        <n v="681"/>
        <n v="544"/>
        <n v="696"/>
        <n v="766"/>
        <n v="727"/>
        <n v="693"/>
        <n v="557"/>
        <n v="531"/>
        <n v="498"/>
        <n v="651"/>
        <n v="791"/>
        <n v="811"/>
        <n v="707"/>
        <n v="706"/>
        <n v="777"/>
        <n v="782"/>
        <n v="775"/>
        <n v="799"/>
        <n v="602"/>
        <n v="475"/>
        <n v="744"/>
        <n v="588"/>
        <n v="747"/>
        <n v="583"/>
        <n v="714"/>
        <n v="511"/>
        <n v="627"/>
        <n v="667"/>
        <n v="629"/>
        <n v="438"/>
        <n v="642"/>
        <n v="806"/>
        <n v="474"/>
        <n v="429"/>
        <n v="680"/>
        <n v="763"/>
        <n v="734"/>
        <n v="626"/>
        <n v="659"/>
        <n v="649"/>
        <n v="718"/>
        <n v="840"/>
        <n v="630"/>
        <n v="643"/>
        <n v="654"/>
        <n v="762"/>
        <n v="568"/>
        <n v="613"/>
        <n v="737"/>
        <n v="648"/>
        <n v="443"/>
        <n v="640"/>
        <n v="540"/>
        <n v="460"/>
        <n v="593"/>
        <n v="801"/>
        <n v="611"/>
        <n v="802"/>
        <n v="572"/>
        <n v="483"/>
        <n v="690"/>
        <n v="492"/>
        <n v="709"/>
        <n v="705"/>
        <n v="560"/>
        <n v="752"/>
        <n v="645"/>
        <n v="547"/>
        <n v="701"/>
        <n v="537"/>
        <n v="745"/>
        <n v="596"/>
        <n v="702"/>
        <n v="486"/>
        <n v="724"/>
        <n v="548"/>
        <n v="683"/>
        <n v="516"/>
        <n v="464"/>
        <n v="790"/>
        <n v="534"/>
        <n v="748"/>
        <n v="494"/>
        <n v="592"/>
        <n v="590"/>
        <n v="733"/>
        <n v="711"/>
        <n v="468"/>
        <n v="509"/>
        <n v="818"/>
        <n v="536"/>
        <n v="753"/>
        <n v="774"/>
        <n v="569"/>
        <n v="658"/>
        <n v="798"/>
        <n v="641"/>
        <n v="692"/>
        <n v="591"/>
        <n v="639"/>
        <n v="765"/>
        <n v="622"/>
        <n v="638"/>
        <n v="584"/>
        <n v="691"/>
        <n v="599"/>
        <n v="632"/>
        <n v="793"/>
        <n v="779"/>
        <n v="527"/>
        <n v="833"/>
        <n v="842"/>
        <n v="508"/>
        <n v="749"/>
        <n v="417"/>
        <n v="741"/>
        <n v="607"/>
        <n v="761"/>
        <n v="848"/>
        <n v="546"/>
        <n v="439"/>
        <n v="755"/>
        <n v="526"/>
        <n v="700"/>
        <n v="666"/>
        <n v="495"/>
        <n v="688"/>
        <n v="535"/>
        <n v="477"/>
        <n v="427"/>
        <n v="839"/>
        <n v="720"/>
        <n v="559"/>
        <n v="503"/>
        <n v="624"/>
        <n v="529"/>
        <n v="563"/>
        <n v="482"/>
        <n v="715"/>
        <n v="796"/>
        <n v="746"/>
        <n v="750"/>
        <n v="786"/>
        <n v="554"/>
        <n v="621"/>
        <n v="787"/>
        <n v="816"/>
        <n v="844"/>
        <n v="450"/>
        <n v="815"/>
        <n v="838"/>
        <n v="803"/>
        <n v="736"/>
        <n v="633"/>
        <n v="600"/>
        <n v="679"/>
        <n v="517"/>
        <n v="792"/>
        <n v="704"/>
        <n v="743"/>
        <n v="488"/>
        <n v="598"/>
        <n v="841"/>
        <n v="708"/>
        <n v="507"/>
        <n v="505"/>
        <n v="653"/>
        <n v="456"/>
        <n v="435"/>
        <n v="561"/>
        <n v="502"/>
        <n v="518"/>
        <n v="565"/>
        <n v="739"/>
        <n v="542"/>
        <n v="728"/>
        <n v="784"/>
        <n v="552"/>
        <n v="764"/>
        <n v="564"/>
        <n v="697"/>
        <n v="723"/>
        <n v="551"/>
        <n v="566"/>
        <n v="655"/>
        <n v="376" u="1"/>
        <n v="465" u="1"/>
        <n v="834" u="1"/>
        <n v="829" u="1"/>
        <n v="647" u="1"/>
        <n v="432" u="1"/>
        <n v="579" u="1"/>
        <n v="480" u="1"/>
        <n v="731" u="1"/>
        <n v="644" u="1"/>
        <n v="805" u="1"/>
        <n v="522" u="1"/>
        <n v="487" u="1"/>
        <n v="570" u="1"/>
        <n v="504" u="1"/>
        <n v="760" u="1"/>
        <n v="713" u="1"/>
        <n v="612" u="1"/>
        <n v="819" u="1"/>
        <n v="459" u="1"/>
        <n v="445" u="1"/>
        <n v="672" u="1"/>
        <n v="499" u="1"/>
        <n v="421" u="1"/>
        <n v="609" u="1"/>
      </sharedItems>
      <fieldGroup par="13"/>
    </cacheField>
    <cacheField name="Country" numFmtId="0">
      <sharedItems count="3">
        <s v="Spain"/>
        <s v="France"/>
        <s v="Germany"/>
      </sharedItems>
    </cacheField>
    <cacheField name="Gender" numFmtId="0">
      <sharedItems count="2">
        <s v="Female"/>
        <s v="Male"/>
      </sharedItems>
    </cacheField>
    <cacheField name="Age" numFmtId="1">
      <sharedItems containsSemiMixedTypes="0" containsString="0" containsNumber="1" containsInteger="1" minValue="18" maxValue="82" count="60">
        <n v="41"/>
        <n v="39"/>
        <n v="43"/>
        <n v="50"/>
        <n v="44"/>
        <n v="27"/>
        <n v="31"/>
        <n v="24"/>
        <n v="34"/>
        <n v="25"/>
        <n v="35"/>
        <n v="45"/>
        <n v="32"/>
        <n v="46"/>
        <n v="38"/>
        <n v="36"/>
        <n v="29"/>
        <n v="42"/>
        <n v="33"/>
        <n v="40"/>
        <n v="61"/>
        <n v="37"/>
        <n v="19"/>
        <n v="51"/>
        <n v="56"/>
        <n v="26"/>
        <n v="21"/>
        <n v="55"/>
        <n v="75"/>
        <n v="30"/>
        <n v="28"/>
        <n v="22"/>
        <n v="48"/>
        <n v="73"/>
        <n v="49"/>
        <n v="65"/>
        <n v="57"/>
        <n v="72"/>
        <n v="20"/>
        <n v="67"/>
        <n v="79"/>
        <n v="53"/>
        <n v="58"/>
        <n v="80"/>
        <n v="59"/>
        <n v="47"/>
        <n v="68"/>
        <n v="66"/>
        <n v="62"/>
        <n v="52"/>
        <n v="23"/>
        <n v="54"/>
        <n v="70"/>
        <n v="63"/>
        <n v="64"/>
        <n v="60"/>
        <n v="18"/>
        <n v="82"/>
        <n v="69"/>
        <n v="74"/>
      </sharedItems>
      <fieldGroup par="14"/>
    </cacheField>
    <cacheField name="Tenure" numFmtId="1">
      <sharedItems containsSemiMixedTypes="0" containsString="0" containsNumber="1" containsInteger="1" minValue="0" maxValue="10" count="11">
        <n v="1"/>
        <n v="2"/>
        <n v="7"/>
        <n v="4"/>
        <n v="6"/>
        <n v="3"/>
        <n v="10"/>
        <n v="5"/>
        <n v="9"/>
        <n v="8"/>
        <n v="0"/>
      </sharedItems>
    </cacheField>
    <cacheField name="Balance" numFmtId="8">
      <sharedItems containsSemiMixedTypes="0" containsString="0" containsNumber="1" minValue="0" maxValue="213146.2" count="643">
        <n v="83807.86"/>
        <n v="0"/>
        <n v="125510.82"/>
        <n v="142051.07"/>
        <n v="134603.88"/>
        <n v="102016.72"/>
        <n v="143129.41"/>
        <n v="136815.64000000001"/>
        <n v="141349.43"/>
        <n v="59697.17"/>
        <n v="85311.7"/>
        <n v="110112.54"/>
        <n v="145260.23000000001"/>
        <n v="76548.600000000006"/>
        <n v="70349.48"/>
        <n v="117419.35"/>
        <n v="155931.10999999999"/>
        <n v="109421.13"/>
        <n v="103391.38"/>
        <n v="103769.22"/>
        <n v="116363.37"/>
        <n v="146050.97"/>
        <n v="125211.92"/>
        <n v="127864.4"/>
        <n v="75888.2"/>
        <n v="40685.919999999998"/>
        <n v="136857"/>
        <n v="152328.88"/>
        <n v="56084.69"/>
        <n v="78707.16"/>
        <n v="109166.37"/>
        <n v="169831.46"/>
        <n v="101633.04"/>
        <n v="123180.01"/>
        <n v="150725.53"/>
        <n v="98373.26"/>
        <n v="163607.18"/>
        <n v="157780.84"/>
        <n v="178718.19"/>
        <n v="77253.22"/>
        <n v="122189.66"/>
        <n v="96645.54"/>
        <n v="90307.62"/>
        <n v="81623.67"/>
        <n v="118626.55"/>
        <n v="176273.95"/>
        <n v="102827.44"/>
        <n v="97086.399999999994"/>
        <n v="82674.149999999994"/>
        <n v="88938.62"/>
        <n v="99806.85"/>
        <n v="150092.79999999999"/>
        <n v="90536.81"/>
        <n v="108055.1"/>
        <n v="100238.35"/>
        <n v="106190.55"/>
        <n v="132351.29"/>
        <n v="167864.4"/>
        <n v="185173.81"/>
        <n v="129433.34"/>
        <n v="120193.42"/>
        <n v="126384.42"/>
        <n v="101827.07"/>
        <n v="130862.43"/>
        <n v="122570.87"/>
        <n v="124828.46"/>
        <n v="144895.04999999999"/>
        <n v="63663.93"/>
        <n v="133463.1"/>
        <n v="137452.09"/>
        <n v="125851.93"/>
        <n v="113157.22"/>
        <n v="138296.94"/>
        <n v="106967.18"/>
        <n v="120681.63"/>
        <n v="127609.59"/>
        <n v="97259.25"/>
        <n v="123246.7"/>
        <n v="101060.25"/>
        <n v="108007.36"/>
        <n v="125189.75"/>
        <n v="109013.23"/>
        <n v="57929.81"/>
        <n v="130114.39"/>
        <n v="95826.49"/>
        <n v="169462.09"/>
        <n v="133868.21"/>
        <n v="190479.48"/>
        <n v="101993.12"/>
        <n v="122311.21"/>
        <n v="162150.42000000001"/>
        <n v="99010.67"/>
        <n v="111388.18"/>
        <n v="84327.77"/>
        <n v="93012.89"/>
        <n v="61710.44"/>
        <n v="174790.15"/>
        <n v="107720.64"/>
        <n v="96423.84"/>
        <n v="141040.01"/>
        <n v="105420.18"/>
        <n v="176666.62"/>
        <n v="134954.53"/>
        <n v="106376.85"/>
        <n v="161814.64000000001"/>
        <n v="63095.01"/>
        <n v="118287.01"/>
        <n v="49512.55"/>
        <n v="114722.05"/>
        <n v="170557.91"/>
        <n v="130830.22"/>
        <n v="119714.25"/>
        <n v="113978.97"/>
        <n v="81173.83"/>
        <n v="116803.8"/>
        <n v="105961.68"/>
        <n v="152400.51"/>
        <n v="103097.85"/>
        <n v="77846.899999999994"/>
        <n v="79731.91"/>
        <n v="37266.67"/>
        <n v="127992.25"/>
        <n v="54901.01"/>
        <n v="108748.08"/>
        <n v="99906.19"/>
        <n v="184686.41"/>
        <n v="110654.02"/>
        <n v="79019.8"/>
        <n v="99240.51"/>
        <n v="52436.2"/>
        <n v="149297.19"/>
        <n v="145605.44"/>
        <n v="84026.86"/>
        <n v="118274.71"/>
        <n v="174185.98"/>
        <n v="113208.86"/>
        <n v="103907.28"/>
        <n v="119023.28"/>
        <n v="166297.89000000001"/>
        <n v="63227"/>
        <n v="94521.17"/>
        <n v="135903.32999999999"/>
        <n v="125169.26"/>
        <n v="149117.31"/>
        <n v="132311.71"/>
        <n v="118082.89"/>
        <n v="119266.69"/>
        <n v="156847.29"/>
        <n v="78398.69"/>
        <n v="63669.42"/>
        <n v="135296.32999999999"/>
        <n v="153804.44"/>
        <n v="95741.75"/>
        <n v="145965.32999999999"/>
        <n v="141441.75"/>
        <n v="144428.87"/>
        <n v="144848.74"/>
        <n v="116244.14"/>
        <n v="146502.07"/>
        <n v="117028.6"/>
        <n v="108269.37"/>
        <n v="150923.74"/>
        <n v="118342.26"/>
        <n v="106937.05"/>
        <n v="170331.37"/>
        <n v="114510.85"/>
        <n v="107594.11"/>
        <n v="81273.13"/>
        <n v="169399.6"/>
        <n v="187841.99"/>
        <n v="126776.3"/>
        <n v="101960.74"/>
        <n v="102535.57"/>
        <n v="99027.61"/>
        <n v="87271.41"/>
        <n v="102742.91"/>
        <n v="40105.51"/>
        <n v="152265.43"/>
        <n v="141947.67000000001"/>
        <n v="106307.91"/>
        <n v="107884.81"/>
        <n v="125013.72"/>
        <n v="58469.37"/>
        <n v="152390.26"/>
        <n v="34013.629999999997"/>
        <n v="101583.11"/>
        <n v="77168.87"/>
        <n v="124695.72"/>
        <n v="105934.96"/>
        <n v="161525.96"/>
        <n v="147199.07"/>
        <n v="183102.29"/>
        <n v="97378.54"/>
        <n v="136925.09"/>
        <n v="54503.55"/>
        <n v="155726.85"/>
        <n v="63349.75"/>
        <n v="129499.42"/>
        <n v="70438.009999999995"/>
        <n v="152958.29"/>
        <n v="138306.34"/>
        <n v="124328.84"/>
        <n v="89588.35"/>
        <n v="162923.85"/>
        <n v="124576.65"/>
        <n v="80793.58"/>
        <n v="71340.09"/>
        <n v="127892.57"/>
        <n v="101084.36"/>
        <n v="99286.98"/>
        <n v="79871.02"/>
        <n v="104088.59"/>
        <n v="168190.33"/>
        <n v="85679.25"/>
        <n v="121551.58"/>
        <n v="122220.19"/>
        <n v="77780.289999999994"/>
        <n v="125832.2"/>
        <n v="127299.34"/>
        <n v="174937.64"/>
        <n v="110071.1"/>
        <n v="139432.37"/>
        <n v="127357.75999999999"/>
        <n v="111681.98"/>
        <n v="108738.71"/>
        <n v="89968.69"/>
        <n v="134169.62"/>
        <n v="93844.69"/>
        <n v="117992.59"/>
        <n v="100812.33"/>
        <n v="80262.600000000006"/>
        <n v="156478.62"/>
        <n v="115217.99"/>
        <n v="155470.54999999999"/>
        <n v="180075.22"/>
        <n v="97541.24"/>
        <n v="156067.04999999999"/>
        <n v="81550.94"/>
        <n v="92310.54"/>
        <n v="169089.38"/>
        <n v="80613.929999999993"/>
        <n v="121581.56"/>
        <n v="77637.350000000006"/>
        <n v="116927.89"/>
        <n v="137326.65"/>
        <n v="67238.98"/>
        <n v="86569.76"/>
        <n v="133598.39999999999"/>
        <n v="120092.52"/>
        <n v="89685.92"/>
        <n v="131317.48000000001"/>
        <n v="93722.73"/>
        <n v="101160.99"/>
        <n v="120320.54"/>
        <n v="64097.75"/>
        <n v="119035.35"/>
        <n v="135219.57"/>
        <n v="93694.42"/>
        <n v="59408.63"/>
        <n v="114354.95"/>
        <n v="128173.9"/>
        <n v="151226.18"/>
        <n v="64740.12"/>
        <n v="112652.08"/>
        <n v="143964.35999999999"/>
        <n v="122451.46"/>
        <n v="65253.07"/>
        <n v="128509.63"/>
        <n v="129834.67"/>
        <n v="138241.9"/>
        <n v="105204.01"/>
        <n v="152968.73000000001"/>
        <n v="158261.68"/>
        <n v="121021.05"/>
        <n v="137715.66"/>
        <n v="121192.22"/>
        <n v="100486.18"/>
        <n v="92566.53"/>
        <n v="110929.96"/>
        <n v="138901.60999999999"/>
        <n v="123217.66"/>
        <n v="72392.41"/>
        <n v="134811.29999999999"/>
        <n v="115897.12"/>
        <n v="82034"/>
        <n v="174318.13"/>
        <n v="114206.84"/>
        <n v="111574.41"/>
        <n v="148249.54"/>
        <n v="123709.46"/>
        <n v="150525.79999999999"/>
        <n v="111018.98"/>
        <n v="129755.99"/>
        <n v="129555.7"/>
        <n v="87202.38"/>
        <n v="146133.39000000001"/>
        <n v="170184.99"/>
        <n v="139070.51"/>
        <n v="114193.24"/>
        <n v="167878.5"/>
        <n v="141616.54999999999"/>
        <n v="145747.67000000001"/>
        <n v="129120.64"/>
        <n v="110349.82"/>
        <n v="141325.56"/>
        <n v="78653.84"/>
        <n v="142253.65"/>
        <n v="75592.429999999993"/>
        <n v="164113.04"/>
        <n v="138778.15"/>
        <n v="147832.15"/>
        <n v="135438.39999999999"/>
        <n v="112564.62"/>
        <n v="125406.58"/>
        <n v="82259.289999999994"/>
        <n v="150461.07"/>
        <n v="164870.81"/>
        <n v="121702.73"/>
        <n v="193858.2"/>
        <n v="131039.97"/>
        <n v="113829.45"/>
        <n v="81877.38"/>
        <n v="116326.07"/>
        <n v="127070.73"/>
        <n v="122549.64"/>
        <n v="176099.13"/>
        <n v="122388.38"/>
        <n v="118879.35"/>
        <n v="88736.44"/>
        <n v="97318.25"/>
        <n v="128468.69"/>
        <n v="133432.59"/>
        <n v="141782.57"/>
        <n v="135125.28"/>
        <n v="112212.14"/>
        <n v="66392.639999999999"/>
        <n v="122552.34"/>
        <n v="76408.850000000006"/>
        <n v="145071.24"/>
        <n v="109730.22"/>
        <n v="181656.51"/>
        <n v="95128.86"/>
        <n v="126615.94"/>
        <n v="76190.48"/>
        <n v="88109.81"/>
        <n v="123971.51"/>
        <n v="148116.48000000001"/>
        <n v="116269.01"/>
        <n v="120599.21"/>
        <n v="144260.5"/>
        <n v="58629.97"/>
        <n v="169824.46"/>
        <n v="97530.25"/>
        <n v="145988.65"/>
        <n v="137494.28"/>
        <n v="147360"/>
        <n v="125167.02"/>
        <n v="151858.98000000001"/>
        <n v="114628.4"/>
        <n v="95059.02"/>
        <n v="128736.39"/>
        <n v="156325.38"/>
        <n v="105405.97"/>
        <n v="160980.03"/>
        <n v="177619.71"/>
        <n v="62276.99"/>
        <n v="127559.97"/>
        <n v="95523.16"/>
        <n v="107749.03"/>
        <n v="110777.26"/>
        <n v="166733.92000000001"/>
        <n v="157120.85999999999"/>
        <n v="127160.78"/>
        <n v="156091.97"/>
        <n v="98668.18"/>
        <n v="134022.06"/>
        <n v="114292.48"/>
        <n v="135277.96"/>
        <n v="119782.72"/>
        <n v="129722.57"/>
        <n v="139180.20000000001"/>
        <n v="134944"/>
        <n v="119182.73"/>
        <n v="71264.02"/>
        <n v="92140.15"/>
        <n v="177640.09"/>
        <n v="167997.6"/>
        <n v="82275.350000000006"/>
        <n v="111962.99"/>
        <n v="131736.88"/>
        <n v="108239.11"/>
        <n v="98444.19"/>
        <n v="114540.38"/>
        <n v="187530.66"/>
        <n v="133636.16"/>
        <n v="84745.03"/>
        <n v="120599.38"/>
        <n v="127771.35"/>
        <n v="167772.96"/>
        <n v="95845.6"/>
        <n v="134714.70000000001"/>
        <n v="157993.15"/>
        <n v="75263.16"/>
        <n v="137824.03"/>
        <n v="132578.92000000001"/>
        <n v="156021.31"/>
        <n v="164284.72"/>
        <n v="112373.49"/>
        <n v="154333.82"/>
        <n v="111432.77"/>
        <n v="137390.10999999999"/>
        <n v="111642.08"/>
        <n v="83543.37"/>
        <n v="186796.37"/>
        <n v="58641.43"/>
        <n v="137148.68"/>
        <n v="80001.23"/>
        <n v="86402.52"/>
        <n v="122874.74"/>
        <n v="97544.29"/>
        <n v="170826.55"/>
        <n v="153895.65"/>
        <n v="143637.57999999999"/>
        <n v="147506.25"/>
        <n v="113980.21"/>
        <n v="76968.12"/>
        <n v="88293.13"/>
        <n v="163943.89000000001"/>
        <n v="101430.3"/>
        <n v="117301.66"/>
        <n v="173340.83"/>
        <n v="134348.57"/>
        <n v="105525.65"/>
        <n v="106192.1"/>
        <n v="92113.61"/>
        <n v="128366.44"/>
        <n v="106545.53"/>
        <n v="145618.37"/>
        <n v="141541.25"/>
        <n v="57017.06"/>
        <n v="61825.5"/>
        <n v="171770.55"/>
        <n v="161064.64000000001"/>
        <n v="90612.34"/>
        <n v="145105.64000000001"/>
        <n v="174912.72"/>
        <n v="135213.71"/>
        <n v="116229.85"/>
        <n v="111201.41"/>
        <n v="131899"/>
        <n v="124525.52"/>
        <n v="47134.75"/>
        <n v="138657.07999999999"/>
        <n v="70302.48"/>
        <n v="101609.01"/>
        <n v="130170.82"/>
        <n v="133802.29"/>
        <n v="106234.02"/>
        <n v="132628.98000000001"/>
        <n v="103522.75"/>
        <n v="192390.52"/>
        <n v="128605.32"/>
        <n v="68598.559999999998"/>
        <n v="106518.52"/>
        <n v="121326.42"/>
        <n v="67226.37"/>
        <n v="82931.850000000006"/>
        <n v="145981.87"/>
        <n v="130796.33"/>
        <n v="151607.56"/>
        <n v="111577.01"/>
        <n v="107042.74"/>
        <n v="129605.99"/>
        <n v="132576.25"/>
        <n v="129101.3"/>
        <n v="108822.39999999999"/>
        <n v="137948.51"/>
        <n v="100433.8"/>
        <n v="124626.07"/>
        <n v="139810.34"/>
        <n v="84496.71"/>
        <n v="116854.71"/>
        <n v="138333.03"/>
        <n v="78992.75"/>
        <n v="97257.41"/>
        <n v="122453.37"/>
        <n v="112940.07"/>
        <n v="133297.24"/>
        <n v="197041.8"/>
        <n v="71497.789999999994"/>
        <n v="124532.78"/>
        <n v="82293.820000000007"/>
        <n v="142120.91"/>
        <n v="149620.88"/>
        <n v="93147"/>
        <n v="159660.79999999999" u="1"/>
        <n v="113755.78" u="1"/>
        <n v="115046.74" u="1"/>
        <n v="132602.88" u="1"/>
        <n v="134264.04" u="1"/>
        <n v="122522.32" u="1"/>
        <n v="131394.56" u="1"/>
        <n v="112045.67" u="1"/>
        <n v="137843.79999999999" u="1"/>
        <n v="125561.97" u="1"/>
        <n v="98495.72" u="1"/>
        <n v="133745.44" u="1"/>
        <n v="121681.82" u="1"/>
        <n v="107073.27" u="1"/>
        <n v="92833.89" u="1"/>
        <n v="154475.54" u="1"/>
        <n v="107818.63" u="1"/>
        <n v="152603.45000000001" u="1"/>
        <n v="148507.24" u="1"/>
        <n v="213146.2" u="1"/>
        <n v="129490.36" u="1"/>
        <n v="40915.550000000003" u="1"/>
        <n v="133702.89000000001" u="1"/>
        <n v="113034.22" u="1"/>
        <n v="129608.57" u="1"/>
        <n v="161608.81" u="1"/>
        <n v="56214.85" u="1"/>
        <n v="129022.06" u="1"/>
        <n v="89763.839999999997" u="1"/>
        <n v="106854.21" u="1"/>
        <n v="105799.32" u="1"/>
        <n v="99564.22" u="1"/>
        <n v="74596.149999999994" u="1"/>
        <n v="96888.39" u="1"/>
        <n v="100160.75" u="1"/>
        <n v="116220.5" u="1"/>
        <n v="117411.6" u="1"/>
        <n v="123497.58" u="1"/>
        <n v="126418.14" u="1"/>
        <n v="100337.96" u="1"/>
        <n v="138718.92000000001" u="1"/>
        <n v="112822.26" u="1"/>
        <n v="137104.47" u="1"/>
        <n v="147069.78" u="1"/>
        <n v="139290.41" u="1"/>
        <n v="95441.27" u="1"/>
        <n v="112013.81" u="1"/>
        <n v="182123.79" u="1"/>
        <n v="165272.13" u="1"/>
        <n v="115301.31" u="1"/>
        <n v="129502.49" u="1"/>
        <n v="126436.29" u="1"/>
        <n v="150842.93" u="1"/>
        <n v="117231.63" u="1"/>
        <n v="127209" u="1"/>
        <n v="135842.41" u="1"/>
        <n v="141434.04" u="1"/>
        <n v="181461.48" u="1"/>
        <n v="110368.03" u="1"/>
        <n v="115924.89" u="1"/>
        <n v="111756.5" u="1"/>
        <n v="99282.63" u="1"/>
        <n v="137946.39000000001" u="1"/>
        <n v="114754.08" u="1"/>
        <n v="116528.15" u="1"/>
        <n v="68065.8" u="1"/>
        <n v="95556.31" u="1"/>
        <n v="133950.37" u="1"/>
        <n v="130878.75" u="1"/>
        <n v="149762.07999999999" u="1"/>
        <n v="141078.37" u="1"/>
        <n v="135096.76999999999" u="1"/>
        <n v="170061.92" u="1"/>
        <n v="85891.55" u="1"/>
        <n v="136188.78" u="1"/>
        <n v="101238.24" u="1"/>
        <n v="211774.31" u="1"/>
        <n v="152827.99" u="1"/>
        <n v="114931.35" u="1"/>
        <n v="111071.36" u="1"/>
        <n v="169312.13" u="1"/>
        <n v="106901.94" u="1"/>
        <n v="154962.99" u="1"/>
        <n v="91536.93" u="1"/>
        <n v="108431.87" u="1"/>
        <n v="119741.77" u="1"/>
        <n v="100946.71" u="1"/>
        <n v="170491.84" u="1"/>
        <n v="157296.01999999999" u="1"/>
        <n v="144606.22" u="1"/>
        <n v="162448.69" u="1"/>
        <n v="140745.32999999999" u="1"/>
        <n v="115988.86" u="1"/>
        <n v="67996.23" u="1"/>
        <n v="116060.08" u="1"/>
        <n v="135134.99" u="1"/>
        <n v="133102.92000000001" u="1"/>
        <n v="42157.08" u="1"/>
        <n v="133994.51999999999" u="1"/>
        <n v="102703.62" u="1"/>
        <n v="178820.91" u="1"/>
        <n v="126674.81" u="1"/>
        <n v="136294.97" u="1"/>
        <n v="64119.38" u="1"/>
        <n v="106138.33" u="1"/>
        <n v="168286.81" u="1"/>
        <n v="86605.5" u="1"/>
        <n v="209767.31" u="1"/>
        <n v="129634.25" u="1"/>
        <n v="121152.05" u="1"/>
        <n v="128981.07" u="1"/>
        <n v="88915.37" u="1"/>
        <n v="124151.09" u="1"/>
        <n v="77253.5" u="1"/>
        <n v="140080.32000000001" u="1"/>
        <n v="115920.62" u="1"/>
        <n v="114715.71" u="1"/>
        <n v="129748.54" u="1"/>
        <n v="113599.74" u="1"/>
        <n v="116922.25" u="1"/>
        <n v="118945.09" u="1"/>
        <n v="116313.57" u="1"/>
        <n v="122384.22" u="1"/>
        <n v="123331.36" u="1"/>
        <n v="137453.43" u="1"/>
        <n v="145338.76" u="1"/>
        <n v="97133.92" u="1"/>
        <n v="134956.01999999999" u="1"/>
        <n v="190227.46" u="1"/>
        <n v="172448.77" u="1"/>
        <n v="170833.46" u="1"/>
        <n v="108122.39" u="1"/>
        <n v="129818.39" u="1"/>
        <n v="45144.43" u="1"/>
        <n v="125884.95" u="1"/>
        <n v="102967.41" u="1"/>
        <n v="93051.64" u="1"/>
        <n v="104947.72" u="1"/>
        <n v="109922.61" u="1"/>
        <n v="118590.41" u="1"/>
        <n v="73309.38" u="1"/>
        <n v="156371.60999999999" u="1"/>
        <n v="96134.11" u="1"/>
        <n v="115888.04" u="1"/>
        <n v="132558.26" u="1"/>
        <n v="128100.28" u="1"/>
        <n v="151839.26" u="1"/>
        <n v="168197.66" u="1"/>
      </sharedItems>
      <fieldGroup par="16"/>
    </cacheField>
    <cacheField name="NumOfProducts" numFmtId="1">
      <sharedItems containsSemiMixedTypes="0" containsString="0" containsNumber="1" containsInteger="1" minValue="1" maxValue="3" count="3">
        <n v="1"/>
        <n v="2"/>
        <n v="3"/>
      </sharedItems>
    </cacheField>
    <cacheField name="HasCrCard?" numFmtId="1">
      <sharedItems containsSemiMixedTypes="0" containsString="0" containsNumber="1" containsInteger="1" minValue="0" maxValue="1" count="2">
        <n v="0"/>
        <n v="1"/>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2">
        <n v="112542.58"/>
        <n v="93826.63"/>
        <n v="79084.100000000006"/>
        <n v="10062.799999999999"/>
        <n v="74940.5"/>
        <n v="71725.73"/>
        <n v="80181.119999999995"/>
        <n v="76390.009999999995"/>
        <n v="26260.98"/>
        <n v="190857.79"/>
        <n v="65951.649999999994"/>
        <n v="64327.26"/>
        <n v="14406.41"/>
        <n v="158684.81"/>
        <n v="54724.03"/>
        <n v="170886.17"/>
        <n v="98956.030424468045"/>
        <n v="8487.75"/>
        <n v="187616.16"/>
        <n v="124508.29"/>
        <n v="170041.95"/>
        <n v="38433.35"/>
        <n v="100187.43"/>
        <n v="53483.21"/>
        <n v="156731.91"/>
        <n v="81898.81"/>
        <n v="34410.550000000003"/>
        <n v="142033.07"/>
        <n v="114066.77"/>
        <n v="98453.45"/>
        <n v="40812.9"/>
        <n v="178074.04"/>
        <n v="70154.22"/>
        <n v="94153.83"/>
        <n v="158338.39000000001"/>
        <n v="126517.46"/>
        <n v="90878.13"/>
        <n v="194099.12"/>
        <n v="198059.16"/>
        <n v="86424.57"/>
        <n v="116978.19"/>
        <n v="113410.49"/>
        <n v="87107.57"/>
        <n v="45613.75"/>
        <n v="46775.28"/>
        <n v="84509.57"/>
        <n v="126494.82"/>
        <n v="178798.13"/>
        <n v="99398.36"/>
        <n v="92840.67"/>
        <n v="27758.36"/>
        <n v="110431.51"/>
        <n v="196673.28"/>
        <n v="113656.85"/>
        <n v="18203"/>
        <n v="33953.870000000003"/>
        <n v="44203.55"/>
        <n v="58426.81"/>
        <n v="145562.4"/>
        <n v="22388"/>
        <n v="139161.64000000001"/>
        <n v="148210.64000000001"/>
        <n v="194239.63"/>
        <n v="98301.61"/>
        <n v="171413.66"/>
        <n v="26019.59"/>
        <n v="159235.29"/>
        <n v="1907.66"/>
        <n v="114675.75"/>
        <n v="151869.35"/>
        <n v="156791.35999999999"/>
        <n v="147132.46"/>
        <n v="109614.57"/>
        <n v="172290.61"/>
        <n v="85982.47"/>
        <n v="121277.78"/>
        <n v="64595.25"/>
        <n v="197276.13"/>
        <n v="99645.04"/>
        <n v="6534.18"/>
        <n v="161848.03"/>
        <n v="167162.43"/>
        <n v="41970.720000000001"/>
        <n v="60536.56"/>
        <n v="10054.530000000001"/>
        <n v="36976.519999999997"/>
        <n v="71862.789999999994"/>
        <n v="63082.879999999997"/>
        <n v="27231.26"/>
        <n v="86797.41"/>
        <n v="22994.32"/>
        <n v="74169.13"/>
        <n v="115638.29"/>
        <n v="31766.3"/>
        <n v="120834.48"/>
        <n v="38131.769999999997"/>
        <n v="100130.95"/>
        <n v="141069.88"/>
        <n v="198129.36"/>
        <n v="183646.41"/>
        <n v="171378.77"/>
        <n v="167256.35"/>
        <n v="124226.16"/>
        <n v="114935.21"/>
        <n v="35608.879999999997"/>
        <n v="16459.37"/>
        <n v="124411.08"/>
        <n v="34941.230000000003"/>
        <n v="167784.28"/>
        <n v="93165.34"/>
        <n v="189543.9"/>
        <n v="180427.24"/>
        <n v="193318.33"/>
        <n v="54141.5"/>
        <n v="141075.51"/>
        <n v="24495.03"/>
        <n v="74836.34"/>
        <n v="878.87"/>
        <n v="89520.75"/>
        <n v="180800.42"/>
        <n v="98646.22"/>
        <n v="109041.53"/>
        <n v="82996.47"/>
        <n v="92067.35"/>
        <n v="104719.66"/>
        <n v="112687.57"/>
        <n v="84699.56"/>
        <n v="83473.820000000007"/>
        <n v="47125.11"/>
        <n v="106977.8"/>
        <n v="139874.43"/>
        <n v="196499.96"/>
        <n v="53134.3"/>
        <n v="164017.89000000001"/>
        <n v="155996.96"/>
        <n v="112187.11"/>
        <n v="146457.82999999999"/>
        <n v="27286.1"/>
        <n v="130553.47"/>
        <n v="179351.89"/>
        <n v="94774.12"/>
        <n v="19482.5"/>
        <n v="48071.61"/>
        <n v="174531.27"/>
        <n v="55470.78"/>
        <n v="95857.18"/>
        <n v="194945.8"/>
        <n v="131521.72"/>
        <n v="196108.51"/>
        <n v="148564.76"/>
        <n v="17675.36"/>
        <n v="114996.43"/>
        <n v="86957.42"/>
        <n v="128077.8"/>
        <n v="600.36"/>
        <n v="43001.46"/>
        <n v="158591.12"/>
        <n v="47847.19"/>
        <n v="10488.44"/>
        <n v="5978.2"/>
        <n v="121409.06"/>
        <n v="94670.77"/>
        <n v="179670.31"/>
        <n v="151954.39000000001"/>
        <n v="158264.62"/>
        <n v="169381.9"/>
        <n v="169915.02"/>
        <n v="88852.47"/>
        <n v="40645.81"/>
        <n v="133007.34"/>
        <n v="176576.62"/>
        <n v="98178.57"/>
        <n v="125010.24000000001"/>
        <n v="167984.61"/>
        <n v="198252.88"/>
        <n v="26960.31"/>
        <n v="61048.53"/>
        <n v="111981.19"/>
        <n v="62232.6"/>
        <n v="156105.03"/>
        <n v="150135.38"/>
        <n v="93146.11"/>
        <n v="144375"/>
        <n v="162812.16"/>
        <n v="136259.65"/>
        <n v="124052.97"/>
        <n v="74158.8"/>
        <n v="62030.06"/>
        <n v="79414"/>
        <n v="199638.56"/>
        <n v="157577.29"/>
        <n v="99805.99"/>
        <n v="97932.68"/>
        <n v="170968.99"/>
        <n v="57558.95"/>
        <n v="176713.47"/>
        <n v="34283.230000000003"/>
        <n v="198637.34"/>
        <n v="156917.12"/>
        <n v="50457.2"/>
        <n v="140075.54999999999"/>
        <n v="65323.11"/>
        <n v="64323.24"/>
        <n v="14956.44"/>
        <n v="111879.21"/>
        <n v="18606.23"/>
        <n v="123137.01"/>
        <n v="148528.24"/>
        <n v="13898.31"/>
        <n v="161051.75"/>
        <n v="191599.67"/>
        <n v="186339.74"/>
        <n v="33159.370000000003"/>
        <n v="93883.53"/>
        <n v="110899.3"/>
        <n v="189992.97"/>
        <n v="164255.69"/>
        <n v="33949.67"/>
        <n v="68143.929999999993"/>
        <n v="25885.72"/>
        <n v="192633.85"/>
        <n v="34577.360000000001"/>
        <n v="161229.84"/>
        <n v="100816.29"/>
        <n v="181694.44"/>
        <n v="79078.91"/>
        <n v="137316.32"/>
        <n v="194926.86"/>
        <n v="51285.49"/>
        <n v="112491.96"/>
        <n v="73656.38"/>
        <n v="106636.89"/>
        <n v="162599.51"/>
        <n v="103737.82"/>
        <n v="160990.26999999999"/>
        <n v="15462.84"/>
        <n v="10334.049999999999"/>
        <n v="190686.16"/>
        <n v="94440.45"/>
        <n v="28257.63"/>
        <n v="31824.29"/>
        <n v="44937.01"/>
        <n v="188603.07"/>
        <n v="145111.37"/>
        <n v="171463.83"/>
        <n v="182822.5"/>
        <n v="87213.33"/>
        <n v="57175.32"/>
        <n v="28714.34"/>
        <n v="85426.28"/>
        <n v="46170.75"/>
        <n v="64448.36"/>
        <n v="16278.97"/>
        <n v="50404.72"/>
        <n v="107640.25"/>
        <n v="134132.65"/>
        <n v="103480.69"/>
        <n v="179012.3"/>
        <n v="95145.14"/>
        <n v="72143.44"/>
        <n v="19162.89"/>
        <n v="144680.18"/>
        <n v="5597.94"/>
        <n v="174652.51"/>
        <n v="2010.98"/>
        <n v="161574.19"/>
        <n v="38970.14"/>
        <n v="127587.22"/>
        <n v="30380.12"/>
        <n v="90908.95"/>
        <n v="138275.01"/>
        <n v="32171.79"/>
        <n v="126143.23"/>
        <n v="129892.93"/>
        <n v="102416.84"/>
        <n v="18719.669999999998"/>
        <n v="61936.22"/>
        <n v="78358.94"/>
        <n v="147224.26999999999"/>
        <n v="160979.66"/>
        <n v="132298.49"/>
        <n v="123547.28"/>
        <n v="32790.019999999997"/>
        <n v="181543.67"/>
        <n v="189543.19"/>
        <n v="10940.4"/>
        <n v="199493.38"/>
        <n v="188193.25"/>
        <n v="172572.64"/>
        <n v="189339.6"/>
        <n v="53512.160000000003"/>
        <n v="34004.44"/>
        <n v="10598.29"/>
        <n v="113428.77"/>
        <n v="183487.98"/>
        <n v="187658.09"/>
        <n v="172459.39"/>
        <n v="21016"/>
        <n v="128123.66"/>
        <n v="19570.63"/>
        <n v="111020.24"/>
        <n v="123775.15"/>
        <n v="146700.22"/>
        <n v="145251.35"/>
        <n v="82463.69"/>
        <n v="15928.49"/>
        <n v="45886.33"/>
        <n v="186489.95"/>
        <n v="162922.65"/>
        <n v="9262.77"/>
        <n v="84932.4"/>
        <n v="71557.119999999995"/>
        <n v="71405.17"/>
        <n v="153400.24"/>
        <n v="371.05"/>
        <n v="67789.990000000005"/>
        <n v="145894.9"/>
        <n v="108887.44"/>
        <n v="154071.26999999999"/>
        <n v="179291.85"/>
        <n v="56937.43"/>
        <n v="112239.03"/>
        <n v="45909.87"/>
        <n v="125696.26"/>
        <n v="159585.60999999999"/>
        <n v="106761.47"/>
        <n v="129590.18"/>
        <n v="80006.649999999994"/>
        <n v="140451.51999999999"/>
        <n v="167155.35999999999"/>
        <n v="191420.71"/>
        <n v="94898.1"/>
        <n v="106781.59"/>
        <n v="159508.51999999999"/>
        <n v="87168.46"/>
        <n v="125518.32"/>
        <n v="48963.59"/>
        <n v="98368.24"/>
        <n v="148584.60999999999"/>
        <n v="27474.81"/>
        <n v="76192.210000000006"/>
        <n v="199645.45"/>
        <n v="42749.85"/>
        <n v="73564.44"/>
        <n v="85578.63"/>
        <n v="129826.89"/>
        <n v="119666"/>
        <n v="68052.08"/>
        <n v="164104.74"/>
        <n v="80190.36"/>
        <n v="84126.75"/>
        <n v="70179"/>
        <n v="118024.1"/>
        <n v="183049.41"/>
        <n v="120906.83"/>
        <n v="100433.83"/>
        <n v="124694.99"/>
        <n v="40084.32"/>
        <n v="119232.33"/>
        <n v="43921.36"/>
        <n v="62222.81"/>
        <n v="56577"/>
        <n v="164253.35"/>
        <n v="7666.73"/>
        <n v="68487.509999999995"/>
        <n v="186062.36"/>
        <n v="195711.16"/>
        <n v="36692.17"/>
        <n v="106920.57"/>
        <n v="167036.94"/>
        <n v="68777.259999999995"/>
        <n v="18924.919999999998"/>
        <n v="64833.279999999999"/>
        <n v="184843.77"/>
        <n v="176730.02"/>
        <n v="28415.360000000001"/>
        <n v="77231.27"/>
        <n v="102750.7"/>
        <n v="183598.77"/>
        <n v="147358.26999999999"/>
        <n v="108469.2"/>
        <n v="20612.82"/>
        <n v="181196.76"/>
        <n v="160249.1"/>
        <n v="110783.28"/>
        <n v="144995.32999999999"/>
        <n v="53718.28"/>
        <n v="75248.3"/>
        <n v="130486.57"/>
        <n v="100127.71"/>
        <n v="196356.17"/>
        <n v="9983.8799999999992"/>
        <n v="118974.77"/>
        <n v="72924.56"/>
        <n v="101057.95"/>
        <n v="142838.64000000001"/>
        <n v="127059.04"/>
        <n v="54405.79"/>
        <n v="88721.84"/>
        <n v="111346.22"/>
        <n v="194902.16"/>
        <n v="31474.27"/>
        <n v="21198.39"/>
        <n v="186976.6"/>
        <n v="117202.19"/>
        <n v="143739.29"/>
        <n v="161811.23000000001"/>
        <n v="98090.91"/>
        <n v="71095.41"/>
        <n v="13107.24"/>
        <n v="88225.02"/>
        <n v="135925.72"/>
        <n v="126471.13"/>
        <n v="119175.45"/>
        <n v="139093.73000000001"/>
        <n v="115916.55"/>
        <n v="96463.25"/>
        <n v="112349.51"/>
        <n v="165303.79"/>
        <n v="166031.07999999999"/>
        <n v="77783.350000000006"/>
        <n v="29871.79"/>
        <n v="59747.63"/>
        <n v="79919.13"/>
        <n v="76773.53"/>
        <n v="54018.93"/>
        <n v="59093.39"/>
        <n v="127569.8"/>
        <n v="136129.49"/>
        <n v="153237.59"/>
        <n v="106841.12"/>
        <n v="126644.98"/>
        <n v="47414.15"/>
        <n v="41879.99"/>
        <n v="75808.100000000006"/>
        <n v="47911.03"/>
        <n v="28737.78"/>
        <n v="121562.33"/>
        <n v="55003.79"/>
        <n v="193131.42"/>
        <n v="159418.1"/>
        <n v="38913.68"/>
        <n v="705.18"/>
        <n v="138490.03"/>
        <n v="82970.69"/>
        <n v="76744.72"/>
        <n v="12182.15"/>
        <n v="141210.5"/>
        <n v="37938.74"/>
        <n v="74890.58"/>
        <n v="166698.18"/>
        <n v="62678.53"/>
        <n v="161519.76999999999"/>
        <n v="30876.84"/>
        <n v="14858.1"/>
        <n v="75685.97"/>
        <n v="144183.1"/>
        <n v="65170.66"/>
        <n v="82526.92"/>
        <n v="169161.46"/>
        <n v="6057.81"/>
        <n v="77077.14"/>
        <n v="117356.14"/>
        <n v="160696.72"/>
        <n v="1299.75"/>
        <n v="25095.03"/>
        <n v="146326.45000000001"/>
        <n v="38296.21"/>
        <n v="164061.6"/>
        <n v="107811.28"/>
        <n v="30838.51"/>
        <n v="33738.269999999997"/>
        <n v="169654.57"/>
        <n v="69829.399999999994"/>
        <n v="94728.49"/>
        <n v="80393.27"/>
        <n v="111307.98"/>
        <n v="19834.32"/>
        <n v="78397.240000000005"/>
        <n v="86410.28"/>
        <n v="172749.65"/>
        <n v="1002.39"/>
        <n v="13601.79"/>
        <n v="77866.91"/>
        <n v="175296.76"/>
        <n v="89593.26"/>
        <n v="86945"/>
        <n v="183318.79"/>
        <n v="71154.100000000006"/>
        <n v="151887.16"/>
        <n v="75888.649999999994"/>
        <n v="89566.74"/>
        <n v="26475.79"/>
        <n v="126355.8"/>
        <n v="93839.3"/>
        <n v="7698.6"/>
        <n v="145593.85"/>
        <n v="45042.559999999998"/>
        <n v="62674.42"/>
        <n v="12120.79"/>
        <n v="55022.43"/>
        <n v="117834.91"/>
        <n v="168840.23"/>
        <n v="24234.11"/>
        <n v="190627.01"/>
        <n v="42334.38"/>
        <n v="110784.42"/>
        <n v="104991.28"/>
        <n v="8996.9699999999993"/>
        <n v="64420.5"/>
        <n v="145700.22"/>
        <n v="196335.48"/>
        <n v="14781.12"/>
        <n v="108139.23"/>
        <n v="9567.39"/>
        <n v="132210.49"/>
        <n v="21600.11"/>
        <n v="199661.5"/>
        <n v="124341.49"/>
        <n v="15766.1"/>
        <n v="33642.21"/>
        <n v="117704.65"/>
        <n v="58803.28"/>
        <n v="137537.22"/>
        <n v="131300.68"/>
        <n v="84174.81"/>
        <n v="160941.78"/>
        <n v="143954.99"/>
        <n v="56297.85"/>
        <n v="8404.73"/>
        <n v="30020.09"/>
        <n v="58137.42"/>
        <n v="47472.68"/>
        <n v="19131.71"/>
        <n v="187288.5"/>
        <n v="17603.810000000001"/>
        <n v="67020.03"/>
        <n v="41610.620000000003"/>
        <n v="44255.65"/>
        <n v="78416.14"/>
        <n v="137254.54999999999"/>
        <n v="151303.48000000001"/>
        <n v="86333.63"/>
        <n v="89801.9"/>
        <n v="181600.72"/>
        <n v="31106.67"/>
        <n v="67611.360000000001"/>
        <n v="77837.63"/>
        <n v="6078.46"/>
        <n v="177896.92"/>
        <n v="123882.73"/>
        <n v="15304.08"/>
        <n v="16436.560000000001"/>
        <n v="107667.91"/>
        <n v="95611.47"/>
        <n v="19799.259999999998"/>
        <n v="123214.74"/>
        <n v="71709.119999999995"/>
        <n v="149066.14000000001"/>
        <n v="32825.5"/>
        <n v="6232.31"/>
        <n v="10357.030000000001"/>
        <n v="147794.63"/>
        <n v="116973.48"/>
        <n v="129964.94"/>
        <n v="92816.86"/>
        <n v="172114.67"/>
        <n v="144517.19"/>
        <n v="182038.6"/>
        <n v="24210.560000000001"/>
        <n v="172175.9"/>
        <n v="47578.45"/>
        <n v="66088.83"/>
        <n v="169291.7"/>
        <n v="117140.41"/>
        <n v="79510.37"/>
        <n v="77108.66"/>
        <n v="9679.2800000000007"/>
        <n v="81753.919999999998"/>
        <n v="25310.82"/>
        <n v="187925.75"/>
        <n v="98820.39"/>
        <n v="90055.08"/>
        <n v="72814.31"/>
        <n v="168290.06"/>
        <n v="161767.38"/>
        <n v="44420.18"/>
        <n v="37147.61"/>
        <n v="125381.02"/>
        <n v="149853.89000000001"/>
        <n v="102925.75999999999"/>
        <n v="70899.27"/>
        <n v="145936.28"/>
        <n v="54227.06"/>
        <n v="59280.79"/>
        <n v="126952.5"/>
        <n v="130567.02"/>
        <n v="73294.48"/>
        <n v="3937.37"/>
        <n v="2383.59"/>
        <n v="14279.44"/>
        <n v="141300.53"/>
        <n v="78140.75"/>
        <n v="117431.1"/>
        <n v="72008.61"/>
        <n v="60887.58"/>
        <n v="194764.83"/>
        <n v="31520.400000000001"/>
        <n v="142200.15"/>
        <n v="182055.36"/>
        <n v="120284.67"/>
        <n v="41176.6"/>
        <n v="9468.64"/>
        <n v="123880.19"/>
        <n v="117036.38"/>
        <n v="52615.62"/>
        <n v="121210.09"/>
        <n v="192247.35"/>
        <n v="68759.570000000007"/>
        <n v="75937.47"/>
        <n v="84569.13"/>
        <n v="67468.67"/>
        <n v="104435.94"/>
        <n v="47166.55"/>
        <n v="119899.52"/>
        <n v="173498.45"/>
        <n v="93249.26"/>
        <n v="142917.54"/>
        <n v="111755.8"/>
        <n v="108543.21"/>
        <n v="180345.44"/>
        <n v="99444.02"/>
        <n v="109563.28"/>
        <n v="92568.07"/>
        <n v="37976.36"/>
        <n v="103315.74"/>
        <n v="173952.5"/>
        <n v="34673.980000000003"/>
        <n v="46163.44"/>
        <n v="140676.98000000001"/>
        <n v="151738.54"/>
        <n v="175544.02"/>
        <n v="181964.6"/>
        <n v="136886.85999999999"/>
        <n v="122218.23"/>
        <n v="180439.75"/>
        <n v="190419.81"/>
        <n v="58685.59"/>
        <n v="50051.42"/>
        <n v="146041.45000000001"/>
        <n v="191166.09"/>
        <n v="164825.04"/>
        <n v="172557.77"/>
        <n v="84320.94"/>
        <n v="122662.98"/>
        <n v="72085.100000000006"/>
        <n v="143635.35999999999"/>
        <n v="3710.34"/>
        <n v="179843.33"/>
        <n v="10643.38"/>
        <n v="131167.98000000001"/>
        <n v="10553.31"/>
        <n v="130928.22"/>
        <n v="157003.99"/>
        <n v="138527.56"/>
        <n v="167032.49"/>
        <n v="41642.29"/>
        <n v="9677"/>
        <n v="147012.22"/>
        <n v="80553.87"/>
        <n v="140134.43"/>
        <n v="178252.63"/>
        <n v="198674.08"/>
        <n v="92381.01"/>
        <n v="135180.10999999999"/>
        <n v="27330.59"/>
        <n v="125305.34"/>
        <n v="149648.45000000001"/>
        <n v="59887.15"/>
        <n v="45041.32"/>
        <n v="39087.42"/>
        <n v="7330.59"/>
        <n v="95463.29"/>
        <n v="167848.02"/>
        <n v="174227.66"/>
        <n v="135399.21"/>
        <n v="116704.25"/>
        <n v="97614.87"/>
        <n v="186884.04"/>
        <n v="131501.72"/>
        <n v="24302.95"/>
        <n v="197015.2"/>
        <n v="27689.77"/>
        <n v="15068.18"/>
        <n v="7797.01"/>
        <n v="4400.32"/>
        <n v="182025.95"/>
        <n v="122763.95"/>
        <n v="38152.01"/>
        <n v="63163.99"/>
        <n v="73418.289999999994"/>
        <n v="149575.59"/>
        <n v="142548.32999999999"/>
        <n v="157878.67000000001"/>
        <n v="12796.43"/>
        <n v="18657.77"/>
        <n v="134589.57999999999"/>
        <n v="10350.74"/>
        <n v="66013.27"/>
        <n v="5907.11"/>
        <n v="74077.91"/>
        <n v="156124.93"/>
        <n v="94820.85"/>
        <n v="155155.25"/>
        <n v="22745.5"/>
        <n v="84294.82"/>
        <n v="149139.13"/>
        <n v="185489.11"/>
        <n v="43932.54"/>
        <n v="125777.28"/>
        <n v="18461.900000000001"/>
        <n v="79633.38"/>
        <n v="121542.29"/>
        <n v="94739.199999999997"/>
        <n v="93302.29"/>
        <n v="193793.78"/>
        <n v="74835.649999999994"/>
        <n v="57236.44"/>
        <n v="81483.64"/>
        <n v="26752.560000000001"/>
        <n v="9200.5400000000009"/>
        <n v="16161.82"/>
        <n v="68600.36"/>
        <n v="447.73"/>
        <n v="15650.73"/>
        <n v="149599.62"/>
        <n v="90304.01"/>
        <n v="115676.38"/>
        <n v="38812.67"/>
        <n v="34338.21"/>
        <n v="823.36"/>
        <n v="10656.89"/>
        <n v="116467.35"/>
        <n v="171096.2"/>
        <n v="79881.39"/>
        <n v="157862.82"/>
        <n v="127951.81"/>
        <n v="191074.11"/>
        <n v="133457.51999999999"/>
        <n v="130789.6"/>
        <n v="128373.88"/>
        <n v="131043.2"/>
        <n v="43250.3"/>
        <n v="4389.3999999999996"/>
        <n v="189271.9"/>
        <n v="102284.2"/>
        <n v="69865.490000000005"/>
        <n v="85523.24"/>
        <n v="51219.8"/>
        <n v="7222.92"/>
        <n v="23971.33"/>
        <n v="132173.31"/>
        <n v="113639.64"/>
        <n v="39768.589999999997"/>
        <n v="78004.5"/>
        <n v="152417.79"/>
        <n v="26057.08"/>
        <n v="79972.09"/>
        <n v="107125.79"/>
        <n v="47679.14"/>
        <n v="134509.47"/>
        <n v="153265.31"/>
        <n v="179883.04"/>
        <n v="138882.98000000001"/>
        <n v="9855.81"/>
        <n v="56388.63"/>
        <n v="77764.37"/>
        <n v="130590.35"/>
        <n v="151912.49"/>
        <n v="151083.79999999999"/>
        <n v="777.37"/>
        <n v="11723.57"/>
        <n v="91565.25"/>
        <n v="79616.37"/>
        <n v="104533.51"/>
        <n v="66214.13"/>
        <n v="101348.88" u="1"/>
        <n v="113931.57" u="1"/>
        <n v="149756.71" u="1"/>
        <n v="119346.88" u="1"/>
        <n v="5097.67" u="1"/>
        <n v="98705.03235069885" u="1"/>
        <n v="118913.53" u="1"/>
        <n v="140469.38" u="1"/>
        <n v="27822.99" u="1"/>
        <n v="181297.65" u="1"/>
        <n v="194365.76" u="1"/>
        <n v="119708.21" u="1"/>
        <n v="117622.8" u="1"/>
        <n v="164040.94" u="1"/>
        <n v="40014.76" u="1"/>
        <n v="1643.11" u="1"/>
        <n v="28373.86" u="1"/>
        <n v="136458.19" u="1"/>
        <n v="128643.35" u="1"/>
        <n v="93251.42" u="1"/>
        <n v="174205.22" u="1"/>
        <n v="177655.67999999999" u="1"/>
        <n v="30984.59" u="1"/>
        <n v="99449.86" u="1"/>
        <n v="101300.94" u="1"/>
        <n v="199725.39" u="1"/>
        <n v="110265.24" u="1"/>
        <n v="8636.0499999999993" u="1"/>
        <n v="46824.08" u="1"/>
        <n v="75161.25" u="1"/>
        <n v="8590.83" u="1"/>
        <n v="159123.82" u="1"/>
        <n v="126213.84" u="1"/>
        <n v="149892.79" u="1"/>
        <n v="17941.16" u="1"/>
        <n v="55582.54" u="1"/>
        <n v="162503.48000000001" u="1"/>
        <n v="40721.24" u="1"/>
        <n v="5472.7" u="1"/>
        <n v="8080.85" u="1"/>
        <n v="8546.8700000000008" u="1"/>
        <n v="92982.61" u="1"/>
        <n v="146145.93" u="1"/>
        <n v="14374.86" u="1"/>
        <n v="199304.74" u="1"/>
        <n v="142513.5" u="1"/>
        <n v="98830.451705655258" u="1"/>
        <n v="157959.01999999999" u="1"/>
        <n v="34888.04" u="1"/>
        <n v="28737.71" u="1"/>
        <n v="4861.72" u="1"/>
        <n v="108872.45" u="1"/>
        <n v="85746.52" u="1"/>
        <n v="77206.25" u="1"/>
        <n v="33462.94" u="1"/>
        <n v="55803.96" u="1"/>
        <n v="89048.46" u="1"/>
        <n v="45071.09" u="1"/>
        <n v="131953.23000000001" u="1"/>
        <n v="134420.75" u="1"/>
        <n v="81259.25" u="1"/>
        <n v="48559.19" u="1"/>
        <n v="11199.04" u="1"/>
        <n v="152167.79" u="1"/>
        <n v="47251.79" u="1"/>
        <n v="150401.53" u="1"/>
        <n v="155853.51999999999" u="1"/>
        <n v="170034.95" u="1"/>
        <n v="127166.49" u="1"/>
        <n v="120540.83" u="1"/>
        <n v="182855.42" u="1"/>
        <n v="108761.05" u="1"/>
        <n v="177772.03" u="1"/>
        <n v="116828.51" u="1"/>
        <n v="14109.85" u="1"/>
        <n v="43527.4" u="1"/>
        <n v="86099.23" u="1"/>
        <n v="174248.52" u="1"/>
        <n v="2319.96" u="1"/>
        <n v="122381.02" u="1"/>
        <n v="188150.6" u="1"/>
        <n v="77405.95" u="1"/>
        <n v="417.41" u="1"/>
        <n v="183840.51" u="1"/>
        <n v="173779.25" u="1"/>
        <n v="187929.43" u="1"/>
        <n v="11384.45" u="1"/>
        <n v="93524.19" u="1"/>
        <n v="8128.32" u="1"/>
        <n v="134600.94" u="1"/>
        <n v="72467.990000000005" u="1"/>
        <n v="136050.44" u="1"/>
        <n v="145704.19" u="1"/>
        <n v="138777" u="1"/>
        <n v="199273.98" u="1"/>
        <n v="48725.68" u="1"/>
        <n v="71905.77" u="1"/>
        <n v="20629.400000000001" u="1"/>
        <n v="34580.800000000003" u="1"/>
        <n v="150227.85" u="1"/>
        <n v="14353.43" u="1"/>
        <n v="194998.34" u="1"/>
        <n v="134901.34" u="1"/>
        <n v="116503.92" u="1"/>
        <n v="74135.48" u="1"/>
        <n v="67110.59" u="1"/>
        <n v="62256.87" u="1"/>
        <n v="177815.87" u="1"/>
        <n v="188574.12" u="1"/>
        <n v="38411.79" u="1"/>
        <n v="70649.64" u="1"/>
        <n v="18260.98" u="1"/>
        <n v="73275.960000000006" u="1"/>
        <n v="109078.35" u="1"/>
        <n v="87822.14" u="1"/>
        <n v="2079.1999999999998" u="1"/>
        <n v="191932.27" u="1"/>
        <n v="191468.78" u="1"/>
        <n v="71244.59" u="1"/>
        <n v="191763.07" u="1"/>
        <n v="67740.08" u="1"/>
        <n v="159835.78" u="1"/>
        <n v="109291.39" u="1"/>
        <n v="54954.51" u="1"/>
        <n v="179614.8" u="1"/>
        <n v="35588.07" u="1"/>
        <n v="147278.43" u="1"/>
        <n v="56594.36" u="1"/>
        <n v="9221.7800000000007" u="1"/>
        <n v="110916.15" u="1"/>
        <n v="54926.51" u="1"/>
        <n v="121751.03999999999" u="1"/>
        <n v="193437.89" u="1"/>
        <n v="61108.56" u="1"/>
        <n v="57553.98" u="1"/>
        <n v="50129.87" u="1"/>
        <n v="156618.38" u="1"/>
        <n v="173683" u="1"/>
        <n v="27046.46" u="1"/>
        <n v="20598.59" u="1"/>
        <n v="19287.060000000001" u="1"/>
        <n v="147802.94" u="1"/>
        <n v="29358.57" u="1"/>
        <n v="124118.71" u="1"/>
        <n v="38867.46" u="1"/>
        <n v="76569.64" u="1"/>
        <n v="120657.32" u="1"/>
        <n v="20451.990000000002" u="1"/>
        <n v="16649.310000000001" u="1"/>
        <n v="150694.42000000001" u="1"/>
        <n v="177683.02" u="1"/>
        <n v="131372.38" u="1"/>
        <n v="64166.7" u="1"/>
        <n v="176924.21" u="1"/>
        <n v="161435.01999999999" u="1"/>
        <n v="88705.14" u="1"/>
        <n v="35817.97" u="1"/>
        <n v="157908.19" u="1"/>
        <n v="157552.07999999999" u="1"/>
        <n v="24506.95" u="1"/>
        <n v="47271.61" u="1"/>
        <n v="158887.09" u="1"/>
        <n v="120415.61" u="1"/>
        <n v="16064.25" u="1"/>
        <n v="190696.35" u="1"/>
        <n v="14679.81" u="1"/>
        <n v="89017.38" u="1"/>
        <n v="103516.08" u="1"/>
        <n v="110932.24" u="1"/>
        <n v="30730.95" u="1"/>
        <n v="91936.1" u="1"/>
        <n v="28266.9" u="1"/>
        <n v="113316.77" u="1"/>
        <n v="93953.84" u="1"/>
        <n v="195635.3" u="1"/>
        <n v="97508.04" u="1"/>
        <n v="188083.77" u="1"/>
        <n v="110510.28" u="1"/>
        <n v="108488.33" u="1"/>
        <n v="9217.5499999999993" u="1"/>
        <n v="17978.68" u="1"/>
        <n v="115136.51" u="1"/>
        <n v="60917.24" u="1"/>
        <n v="77294.559999999998" u="1"/>
        <n v="54359.02" u="1"/>
        <n v="128702.1" u="1"/>
        <n v="71865.31" u="1"/>
        <n v="176407.15" u="1"/>
        <n v="92027.69" u="1"/>
        <n v="115789.25" u="1"/>
        <n v="56999.9" u="1"/>
        <n v="22447.85" u="1"/>
        <n v="189122.89" u="1"/>
        <n v="135482.26" u="1"/>
        <n v="96823.32" u="1"/>
        <n v="157333.69" u="1"/>
        <n v="194273.2" u="1"/>
        <n v="5684.17" u="1"/>
        <n v="21228.34" u="1"/>
        <n v="156774.94" u="1"/>
        <n v="108732.96" u="1"/>
        <n v="117349.19" u="1"/>
        <n v="67046.83" u="1"/>
        <n v="69454.240000000005" u="1"/>
        <n v="102299.81" u="1"/>
        <n v="140765.57" u="1"/>
      </sharedItems>
      <fieldGroup par="15"/>
    </cacheField>
    <cacheField name="ExitedFromBank?" numFmtId="1">
      <sharedItems containsSemiMixedTypes="0" containsString="0" containsNumber="1" containsInteger="1" minValue="0" maxValue="0"/>
    </cacheField>
    <cacheField name="Credit Score2" numFmtId="0" databaseField="0">
      <fieldGroup base="2">
        <discretePr count="354">
          <x v="1"/>
          <x v="2"/>
          <x v="4"/>
          <x v="4"/>
          <x v="0"/>
          <x v="2"/>
          <x v="0"/>
          <x v="0"/>
          <x v="0"/>
          <x v="0"/>
          <x v="1"/>
          <x v="1"/>
          <x v="1"/>
          <x v="2"/>
          <x v="2"/>
          <x v="1"/>
          <x v="1"/>
          <x v="4"/>
          <x v="0"/>
          <x v="3"/>
          <x v="0"/>
          <x v="0"/>
          <x v="0"/>
          <x v="0"/>
          <x v="0"/>
          <x v="0"/>
          <x v="2"/>
          <x v="0"/>
          <x v="4"/>
          <x v="1"/>
          <x v="0"/>
          <x v="0"/>
          <x v="1"/>
          <x v="3"/>
          <x v="0"/>
          <x v="2"/>
          <x v="1"/>
          <x v="3"/>
          <x v="1"/>
          <x v="1"/>
          <x v="2"/>
          <x v="1"/>
          <x v="3"/>
          <x v="2"/>
          <x v="0"/>
          <x v="1"/>
          <x v="3"/>
          <x v="1"/>
          <x v="2"/>
          <x v="1"/>
          <x v="2"/>
          <x v="4"/>
          <x v="1"/>
          <x v="1"/>
          <x v="0"/>
          <x v="1"/>
          <x v="2"/>
          <x v="3"/>
          <x v="0"/>
          <x v="1"/>
          <x v="0"/>
          <x v="0"/>
          <x v="0"/>
          <x v="1"/>
          <x v="2"/>
          <x v="4"/>
          <x v="0"/>
          <x v="3"/>
          <x v="2"/>
          <x v="0"/>
          <x v="3"/>
          <x v="4"/>
          <x v="2"/>
          <x v="0"/>
          <x v="1"/>
          <x v="2"/>
          <x v="3"/>
          <x v="1"/>
          <x v="2"/>
          <x v="0"/>
          <x v="0"/>
          <x v="1"/>
          <x v="1"/>
          <x v="4"/>
          <x v="2"/>
          <x v="1"/>
          <x v="3"/>
          <x v="3"/>
          <x v="3"/>
          <x v="2"/>
          <x v="3"/>
          <x v="1"/>
          <x v="0"/>
          <x v="1"/>
          <x v="1"/>
          <x v="2"/>
          <x v="0"/>
          <x v="1"/>
          <x v="3"/>
          <x v="2"/>
          <x v="0"/>
          <x v="1"/>
          <x v="1"/>
          <x v="1"/>
          <x v="2"/>
          <x v="4"/>
          <x v="2"/>
          <x v="1"/>
          <x v="0"/>
          <x v="0"/>
          <x v="0"/>
          <x v="0"/>
          <x v="1"/>
          <x v="1"/>
          <x v="3"/>
          <x v="0"/>
          <x v="0"/>
          <x v="0"/>
          <x v="1"/>
          <x v="0"/>
          <x v="4"/>
          <x v="0"/>
          <x v="3"/>
          <x v="1"/>
          <x v="2"/>
          <x v="2"/>
          <x v="1"/>
          <x v="2"/>
          <x v="2"/>
          <x v="0"/>
          <x v="2"/>
          <x v="2"/>
          <x v="1"/>
          <x v="2"/>
          <x v="1"/>
          <x v="3"/>
          <x v="2"/>
          <x v="2"/>
          <x v="1"/>
          <x v="0"/>
          <x v="3"/>
          <x v="0"/>
          <x v="1"/>
          <x v="3"/>
          <x v="2"/>
          <x v="0"/>
          <x v="2"/>
          <x v="3"/>
          <x v="2"/>
          <x v="2"/>
          <x v="0"/>
          <x v="0"/>
          <x v="0"/>
          <x v="1"/>
          <x v="3"/>
          <x v="4"/>
          <x v="2"/>
          <x v="2"/>
          <x v="3"/>
          <x v="3"/>
          <x v="3"/>
          <x v="3"/>
          <x v="1"/>
          <x v="0"/>
          <x v="3"/>
          <x v="1"/>
          <x v="3"/>
          <x v="1"/>
          <x v="2"/>
          <x v="0"/>
          <x v="1"/>
          <x v="1"/>
          <x v="1"/>
          <x v="0"/>
          <x v="1"/>
          <x v="4"/>
          <x v="0"/>
          <x v="0"/>
          <x v="2"/>
          <x v="3"/>
          <x v="2"/>
          <x v="1"/>
          <x v="1"/>
          <x v="1"/>
          <x v="2"/>
          <x v="4"/>
          <x v="1"/>
          <x v="1"/>
          <x v="1"/>
          <x v="3"/>
          <x v="0"/>
          <x v="1"/>
          <x v="2"/>
          <x v="1"/>
          <x v="0"/>
          <x v="1"/>
          <x v="0"/>
          <x v="0"/>
          <x v="1"/>
          <x v="4"/>
          <x v="1"/>
          <x v="4"/>
          <x v="0"/>
          <x v="0"/>
          <x v="2"/>
          <x v="0"/>
          <x v="2"/>
          <x v="2"/>
          <x v="0"/>
          <x v="3"/>
          <x v="1"/>
          <x v="0"/>
          <x v="2"/>
          <x v="0"/>
          <x v="3"/>
          <x v="1"/>
          <x v="2"/>
          <x v="0"/>
          <x v="2"/>
          <x v="0"/>
          <x v="2"/>
          <x v="0"/>
          <x v="0"/>
          <x v="3"/>
          <x v="0"/>
          <x v="3"/>
          <x v="0"/>
          <x v="1"/>
          <x v="1"/>
          <x v="2"/>
          <x v="2"/>
          <x v="0"/>
          <x v="0"/>
          <x v="4"/>
          <x v="0"/>
          <x v="3"/>
          <x v="3"/>
          <x v="0"/>
          <x v="1"/>
          <x v="3"/>
          <x v="1"/>
          <x v="2"/>
          <x v="1"/>
          <x v="1"/>
          <x v="3"/>
          <x v="1"/>
          <x v="1"/>
          <x v="1"/>
          <x v="2"/>
          <x v="1"/>
          <x v="1"/>
          <x v="3"/>
          <x v="3"/>
          <x v="0"/>
          <x v="4"/>
          <x v="4"/>
          <x v="0"/>
          <x v="3"/>
          <x v="0"/>
          <x v="3"/>
          <x v="1"/>
          <x v="3"/>
          <x v="4"/>
          <x v="0"/>
          <x v="0"/>
          <x v="3"/>
          <x v="0"/>
          <x v="2"/>
          <x v="1"/>
          <x v="0"/>
          <x v="2"/>
          <x v="0"/>
          <x v="0"/>
          <x v="0"/>
          <x v="4"/>
          <x v="2"/>
          <x v="0"/>
          <x v="0"/>
          <x v="1"/>
          <x v="0"/>
          <x v="0"/>
          <x v="0"/>
          <x v="2"/>
          <x v="3"/>
          <x v="3"/>
          <x v="3"/>
          <x v="3"/>
          <x v="0"/>
          <x v="1"/>
          <x v="3"/>
          <x v="4"/>
          <x v="4"/>
          <x v="0"/>
          <x v="4"/>
          <x v="4"/>
          <x v="4"/>
          <x v="2"/>
          <x v="1"/>
          <x v="1"/>
          <x v="2"/>
          <x v="0"/>
          <x v="3"/>
          <x v="2"/>
          <x v="3"/>
          <x v="0"/>
          <x v="1"/>
          <x v="4"/>
          <x v="2"/>
          <x v="0"/>
          <x v="0"/>
          <x v="1"/>
          <x v="0"/>
          <x v="0"/>
          <x v="0"/>
          <x v="0"/>
          <x v="0"/>
          <x v="0"/>
          <x v="2"/>
          <x v="0"/>
          <x v="2"/>
          <x v="3"/>
          <x v="0"/>
          <x v="3"/>
          <x v="0"/>
          <x v="2"/>
          <x v="2"/>
          <x v="0"/>
          <x v="0"/>
          <x v="1"/>
          <x v="0"/>
          <x v="0"/>
          <x v="4"/>
          <x v="4"/>
          <x v="1"/>
          <x v="0"/>
          <x v="0"/>
          <x v="0"/>
          <x v="2"/>
          <x v="1"/>
          <x v="4"/>
          <x v="0"/>
          <x v="0"/>
          <x v="0"/>
          <x v="0"/>
          <x v="3"/>
          <x v="2"/>
          <x v="1"/>
          <x v="4"/>
          <x v="0"/>
          <x v="0"/>
          <x v="2"/>
          <x v="0"/>
          <x v="0"/>
          <x v="1"/>
        </discretePr>
        <groupItems count="5">
          <s v="Group1"/>
          <s v="Group2"/>
          <s v="Group3"/>
          <s v="Group4"/>
          <s v="Group5"/>
        </groupItems>
      </fieldGroup>
    </cacheField>
    <cacheField name="Age2" numFmtId="0" databaseField="0">
      <fieldGroup base="5">
        <discretePr count="60">
          <x v="1"/>
          <x v="1"/>
          <x v="1"/>
          <x v="1"/>
          <x v="1"/>
          <x v="0"/>
          <x v="0"/>
          <x v="0"/>
          <x v="0"/>
          <x v="0"/>
          <x v="1"/>
          <x v="1"/>
          <x v="0"/>
          <x v="1"/>
          <x v="1"/>
          <x v="1"/>
          <x v="0"/>
          <x v="1"/>
          <x v="0"/>
          <x v="1"/>
          <x v="2"/>
          <x v="1"/>
          <x v="0"/>
          <x v="2"/>
          <x v="2"/>
          <x v="0"/>
          <x v="0"/>
          <x v="2"/>
          <x v="3"/>
          <x v="0"/>
          <x v="0"/>
          <x v="0"/>
          <x v="1"/>
          <x v="3"/>
          <x v="1"/>
          <x v="3"/>
          <x v="2"/>
          <x v="3"/>
          <x v="0"/>
          <x v="3"/>
          <x v="3"/>
          <x v="2"/>
          <x v="2"/>
          <x v="3"/>
          <x v="2"/>
          <x v="1"/>
          <x v="3"/>
          <x v="3"/>
          <x v="2"/>
          <x v="2"/>
          <x v="0"/>
          <x v="2"/>
          <x v="3"/>
          <x v="2"/>
          <x v="2"/>
          <x v="2"/>
          <x v="0"/>
          <x v="3"/>
          <x v="3"/>
          <x v="3"/>
        </discretePr>
        <groupItems count="4">
          <s v="Group1"/>
          <s v="Group2"/>
          <s v="Group3"/>
          <s v="Group4"/>
        </groupItems>
      </fieldGroup>
    </cacheField>
    <cacheField name="Estimated Salary2" numFmtId="0" databaseField="0">
      <fieldGroup base="11">
        <discretePr count="992">
          <x v="2"/>
          <x v="1"/>
          <x v="1"/>
          <x v="0"/>
          <x v="1"/>
          <x v="1"/>
          <x v="1"/>
          <x v="1"/>
          <x v="0"/>
          <x v="3"/>
          <x v="1"/>
          <x v="1"/>
          <x v="0"/>
          <x v="3"/>
          <x v="1"/>
          <x v="3"/>
          <x v="4"/>
          <x v="0"/>
          <x v="3"/>
          <x v="2"/>
          <x v="3"/>
          <x v="0"/>
          <x v="2"/>
          <x v="1"/>
          <x v="3"/>
          <x v="1"/>
          <x v="0"/>
          <x v="2"/>
          <x v="2"/>
          <x v="1"/>
          <x v="0"/>
          <x v="3"/>
          <x v="1"/>
          <x v="1"/>
          <x v="3"/>
          <x v="2"/>
          <x v="1"/>
          <x v="3"/>
          <x v="3"/>
          <x v="1"/>
          <x v="2"/>
          <x v="2"/>
          <x v="1"/>
          <x v="0"/>
          <x v="0"/>
          <x v="1"/>
          <x v="2"/>
          <x v="3"/>
          <x v="1"/>
          <x v="1"/>
          <x v="0"/>
          <x v="2"/>
          <x v="3"/>
          <x v="2"/>
          <x v="0"/>
          <x v="0"/>
          <x v="0"/>
          <x v="1"/>
          <x v="2"/>
          <x v="0"/>
          <x v="2"/>
          <x v="2"/>
          <x v="3"/>
          <x v="1"/>
          <x v="3"/>
          <x v="0"/>
          <x v="3"/>
          <x v="0"/>
          <x v="2"/>
          <x v="3"/>
          <x v="3"/>
          <x v="2"/>
          <x v="2"/>
          <x v="3"/>
          <x v="1"/>
          <x v="2"/>
          <x v="1"/>
          <x v="3"/>
          <x v="1"/>
          <x v="0"/>
          <x v="3"/>
          <x v="3"/>
          <x v="0"/>
          <x v="1"/>
          <x v="0"/>
          <x v="0"/>
          <x v="1"/>
          <x v="1"/>
          <x v="0"/>
          <x v="1"/>
          <x v="0"/>
          <x v="1"/>
          <x v="2"/>
          <x v="0"/>
          <x v="2"/>
          <x v="0"/>
          <x v="2"/>
          <x v="2"/>
          <x v="3"/>
          <x v="3"/>
          <x v="3"/>
          <x v="3"/>
          <x v="2"/>
          <x v="2"/>
          <x v="0"/>
          <x v="0"/>
          <x v="2"/>
          <x v="0"/>
          <x v="3"/>
          <x v="1"/>
          <x v="3"/>
          <x v="3"/>
          <x v="3"/>
          <x v="1"/>
          <x v="2"/>
          <x v="0"/>
          <x v="1"/>
          <x v="0"/>
          <x v="1"/>
          <x v="3"/>
          <x v="1"/>
          <x v="2"/>
          <x v="1"/>
          <x v="1"/>
          <x v="2"/>
          <x v="2"/>
          <x v="1"/>
          <x v="1"/>
          <x v="0"/>
          <x v="2"/>
          <x v="2"/>
          <x v="3"/>
          <x v="1"/>
          <x v="3"/>
          <x v="3"/>
          <x v="2"/>
          <x v="2"/>
          <x v="0"/>
          <x v="2"/>
          <x v="3"/>
          <x v="1"/>
          <x v="0"/>
          <x v="0"/>
          <x v="3"/>
          <x v="1"/>
          <x v="1"/>
          <x v="3"/>
          <x v="2"/>
          <x v="3"/>
          <x v="2"/>
          <x v="0"/>
          <x v="2"/>
          <x v="1"/>
          <x v="2"/>
          <x v="0"/>
          <x v="0"/>
          <x v="3"/>
          <x v="0"/>
          <x v="0"/>
          <x v="0"/>
          <x v="2"/>
          <x v="1"/>
          <x v="3"/>
          <x v="3"/>
          <x v="3"/>
          <x v="3"/>
          <x v="3"/>
          <x v="1"/>
          <x v="0"/>
          <x v="2"/>
          <x v="3"/>
          <x v="1"/>
          <x v="2"/>
          <x v="3"/>
          <x v="3"/>
          <x v="0"/>
          <x v="1"/>
          <x v="2"/>
          <x v="1"/>
          <x v="3"/>
          <x v="3"/>
          <x v="1"/>
          <x v="2"/>
          <x v="3"/>
          <x v="2"/>
          <x v="2"/>
          <x v="1"/>
          <x v="1"/>
          <x v="1"/>
          <x v="3"/>
          <x v="3"/>
          <x v="1"/>
          <x v="1"/>
          <x v="3"/>
          <x v="1"/>
          <x v="3"/>
          <x v="0"/>
          <x v="3"/>
          <x v="3"/>
          <x v="1"/>
          <x v="2"/>
          <x v="1"/>
          <x v="1"/>
          <x v="0"/>
          <x v="2"/>
          <x v="0"/>
          <x v="2"/>
          <x v="2"/>
          <x v="0"/>
          <x v="3"/>
          <x v="3"/>
          <x v="3"/>
          <x v="0"/>
          <x v="1"/>
          <x v="2"/>
          <x v="3"/>
          <x v="3"/>
          <x v="0"/>
          <x v="1"/>
          <x v="0"/>
          <x v="3"/>
          <x v="0"/>
          <x v="3"/>
          <x v="2"/>
          <x v="3"/>
          <x v="1"/>
          <x v="2"/>
          <x v="3"/>
          <x v="1"/>
          <x v="2"/>
          <x v="1"/>
          <x v="2"/>
          <x v="3"/>
          <x v="2"/>
          <x v="3"/>
          <x v="0"/>
          <x v="0"/>
          <x v="3"/>
          <x v="1"/>
          <x v="0"/>
          <x v="0"/>
          <x v="0"/>
          <x v="3"/>
          <x v="2"/>
          <x v="3"/>
          <x v="3"/>
          <x v="1"/>
          <x v="1"/>
          <x v="0"/>
          <x v="1"/>
          <x v="0"/>
          <x v="1"/>
          <x v="0"/>
          <x v="1"/>
          <x v="2"/>
          <x v="2"/>
          <x v="2"/>
          <x v="3"/>
          <x v="1"/>
          <x v="1"/>
          <x v="0"/>
          <x v="2"/>
          <x v="0"/>
          <x v="3"/>
          <x v="0"/>
          <x v="3"/>
          <x v="0"/>
          <x v="2"/>
          <x v="0"/>
          <x v="1"/>
          <x v="2"/>
          <x v="0"/>
          <x v="2"/>
          <x v="2"/>
          <x v="2"/>
          <x v="0"/>
          <x v="1"/>
          <x v="1"/>
          <x v="2"/>
          <x v="3"/>
          <x v="2"/>
          <x v="2"/>
          <x v="0"/>
          <x v="3"/>
          <x v="3"/>
          <x v="0"/>
          <x v="3"/>
          <x v="3"/>
          <x v="3"/>
          <x v="3"/>
          <x v="1"/>
          <x v="0"/>
          <x v="0"/>
          <x v="2"/>
          <x v="3"/>
          <x v="3"/>
          <x v="3"/>
          <x v="0"/>
          <x v="2"/>
          <x v="0"/>
          <x v="2"/>
          <x v="2"/>
          <x v="2"/>
          <x v="2"/>
          <x v="1"/>
          <x v="0"/>
          <x v="0"/>
          <x v="3"/>
          <x v="3"/>
          <x v="0"/>
          <x v="1"/>
          <x v="1"/>
          <x v="1"/>
          <x v="3"/>
          <x v="0"/>
          <x v="1"/>
          <x v="2"/>
          <x v="2"/>
          <x v="3"/>
          <x v="3"/>
          <x v="1"/>
          <x v="2"/>
          <x v="0"/>
          <x v="2"/>
          <x v="3"/>
          <x v="2"/>
          <x v="2"/>
          <x v="1"/>
          <x v="2"/>
          <x v="3"/>
          <x v="3"/>
          <x v="1"/>
          <x v="2"/>
          <x v="3"/>
          <x v="1"/>
          <x v="2"/>
          <x v="0"/>
          <x v="1"/>
          <x v="2"/>
          <x v="0"/>
          <x v="1"/>
          <x v="3"/>
          <x v="0"/>
          <x v="1"/>
          <x v="1"/>
          <x v="2"/>
          <x v="2"/>
          <x v="1"/>
          <x v="3"/>
          <x v="1"/>
          <x v="1"/>
          <x v="1"/>
          <x v="2"/>
          <x v="3"/>
          <x v="2"/>
          <x v="2"/>
          <x v="2"/>
          <x v="0"/>
          <x v="2"/>
          <x v="0"/>
          <x v="1"/>
          <x v="1"/>
          <x v="3"/>
          <x v="0"/>
          <x v="1"/>
          <x v="3"/>
          <x v="3"/>
          <x v="0"/>
          <x v="2"/>
          <x v="3"/>
          <x v="1"/>
          <x v="0"/>
          <x v="1"/>
          <x v="3"/>
          <x v="3"/>
          <x v="0"/>
          <x v="1"/>
          <x v="2"/>
          <x v="3"/>
          <x v="2"/>
          <x v="2"/>
          <x v="0"/>
          <x v="3"/>
          <x v="3"/>
          <x v="2"/>
          <x v="2"/>
          <x v="1"/>
          <x v="1"/>
          <x v="2"/>
          <x v="2"/>
          <x v="3"/>
          <x v="0"/>
          <x v="2"/>
          <x v="1"/>
          <x v="2"/>
          <x v="2"/>
          <x v="2"/>
          <x v="1"/>
          <x v="1"/>
          <x v="2"/>
          <x v="3"/>
          <x v="0"/>
          <x v="0"/>
          <x v="3"/>
          <x v="2"/>
          <x v="2"/>
          <x v="3"/>
          <x v="1"/>
          <x v="1"/>
          <x v="0"/>
          <x v="1"/>
          <x v="2"/>
          <x v="2"/>
          <x v="2"/>
          <x v="2"/>
          <x v="2"/>
          <x v="1"/>
          <x v="2"/>
          <x v="3"/>
          <x v="3"/>
          <x v="1"/>
          <x v="0"/>
          <x v="1"/>
          <x v="1"/>
          <x v="1"/>
          <x v="1"/>
          <x v="1"/>
          <x v="2"/>
          <x v="2"/>
          <x v="3"/>
          <x v="2"/>
          <x v="2"/>
          <x v="0"/>
          <x v="0"/>
          <x v="1"/>
          <x v="0"/>
          <x v="0"/>
          <x v="2"/>
          <x v="1"/>
          <x v="3"/>
          <x v="3"/>
          <x v="0"/>
          <x v="0"/>
          <x v="2"/>
          <x v="1"/>
          <x v="1"/>
          <x v="0"/>
          <x v="2"/>
          <x v="0"/>
          <x v="1"/>
          <x v="3"/>
          <x v="1"/>
          <x v="3"/>
          <x v="0"/>
          <x v="0"/>
          <x v="1"/>
          <x v="2"/>
          <x v="1"/>
          <x v="1"/>
          <x v="3"/>
          <x v="0"/>
          <x v="1"/>
          <x v="2"/>
          <x v="3"/>
          <x v="0"/>
          <x v="0"/>
          <x v="2"/>
          <x v="0"/>
          <x v="3"/>
          <x v="2"/>
          <x v="0"/>
          <x v="0"/>
          <x v="3"/>
          <x v="1"/>
          <x v="1"/>
          <x v="1"/>
          <x v="2"/>
          <x v="0"/>
          <x v="1"/>
          <x v="1"/>
          <x v="3"/>
          <x v="0"/>
          <x v="0"/>
          <x v="1"/>
          <x v="3"/>
          <x v="1"/>
          <x v="1"/>
          <x v="3"/>
          <x v="1"/>
          <x v="3"/>
          <x v="1"/>
          <x v="1"/>
          <x v="0"/>
          <x v="2"/>
          <x v="1"/>
          <x v="0"/>
          <x v="2"/>
          <x v="0"/>
          <x v="1"/>
          <x v="0"/>
          <x v="1"/>
          <x v="2"/>
          <x v="3"/>
          <x v="0"/>
          <x v="3"/>
          <x v="0"/>
          <x v="2"/>
          <x v="2"/>
          <x v="0"/>
          <x v="1"/>
          <x v="2"/>
          <x v="3"/>
          <x v="0"/>
          <x v="2"/>
          <x v="0"/>
          <x v="2"/>
          <x v="0"/>
          <x v="3"/>
          <x v="2"/>
          <x v="0"/>
          <x v="0"/>
          <x v="2"/>
          <x v="1"/>
          <x v="2"/>
          <x v="2"/>
          <x v="1"/>
          <x v="3"/>
          <x v="2"/>
          <x v="1"/>
          <x v="0"/>
          <x v="0"/>
          <x v="1"/>
          <x v="0"/>
          <x v="0"/>
          <x v="3"/>
          <x v="0"/>
          <x v="1"/>
          <x v="0"/>
          <x v="0"/>
          <x v="1"/>
          <x v="2"/>
          <x v="3"/>
          <x v="1"/>
          <x v="1"/>
          <x v="3"/>
          <x v="0"/>
          <x v="1"/>
          <x v="1"/>
          <x v="0"/>
          <x v="3"/>
          <x v="2"/>
          <x v="0"/>
          <x v="0"/>
          <x v="2"/>
          <x v="1"/>
          <x v="0"/>
          <x v="2"/>
          <x v="1"/>
          <x v="2"/>
          <x v="0"/>
          <x v="0"/>
          <x v="0"/>
          <x v="2"/>
          <x v="2"/>
          <x v="2"/>
          <x v="1"/>
          <x v="3"/>
          <x v="2"/>
          <x v="3"/>
          <x v="0"/>
          <x v="3"/>
          <x v="0"/>
          <x v="1"/>
          <x v="3"/>
          <x v="2"/>
          <x v="1"/>
          <x v="1"/>
          <x v="0"/>
          <x v="1"/>
          <x v="0"/>
          <x v="3"/>
          <x v="1"/>
          <x v="1"/>
          <x v="1"/>
          <x v="3"/>
          <x v="3"/>
          <x v="0"/>
          <x v="0"/>
          <x v="2"/>
          <x v="2"/>
          <x v="2"/>
          <x v="1"/>
          <x v="2"/>
          <x v="1"/>
          <x v="1"/>
          <x v="2"/>
          <x v="2"/>
          <x v="1"/>
          <x v="0"/>
          <x v="0"/>
          <x v="0"/>
          <x v="2"/>
          <x v="1"/>
          <x v="2"/>
          <x v="1"/>
          <x v="1"/>
          <x v="3"/>
          <x v="0"/>
          <x v="2"/>
          <x v="3"/>
          <x v="2"/>
          <x v="0"/>
          <x v="0"/>
          <x v="2"/>
          <x v="2"/>
          <x v="1"/>
          <x v="2"/>
          <x v="3"/>
          <x v="1"/>
          <x v="1"/>
          <x v="1"/>
          <x v="1"/>
          <x v="2"/>
          <x v="0"/>
          <x v="2"/>
          <x v="3"/>
          <x v="1"/>
          <x v="2"/>
          <x v="2"/>
          <x v="2"/>
          <x v="3"/>
          <x v="1"/>
          <x v="2"/>
          <x v="1"/>
          <x v="0"/>
          <x v="2"/>
          <x v="3"/>
          <x v="0"/>
          <x v="0"/>
          <x v="2"/>
          <x v="3"/>
          <x v="3"/>
          <x v="3"/>
          <x v="2"/>
          <x v="2"/>
          <x v="3"/>
          <x v="3"/>
          <x v="1"/>
          <x v="1"/>
          <x v="2"/>
          <x v="3"/>
          <x v="3"/>
          <x v="3"/>
          <x v="1"/>
          <x v="2"/>
          <x v="1"/>
          <x v="2"/>
          <x v="0"/>
          <x v="3"/>
          <x v="0"/>
          <x v="2"/>
          <x v="0"/>
          <x v="2"/>
          <x v="3"/>
          <x v="2"/>
          <x v="3"/>
          <x v="0"/>
          <x v="0"/>
          <x v="2"/>
          <x v="1"/>
          <x v="2"/>
          <x v="3"/>
          <x v="3"/>
          <x v="1"/>
          <x v="2"/>
          <x v="0"/>
          <x v="2"/>
          <x v="2"/>
          <x v="1"/>
          <x v="0"/>
          <x v="0"/>
          <x v="0"/>
          <x v="1"/>
          <x v="3"/>
          <x v="3"/>
          <x v="2"/>
          <x v="2"/>
          <x v="1"/>
          <x v="3"/>
          <x v="2"/>
          <x v="0"/>
          <x v="3"/>
          <x v="0"/>
          <x v="0"/>
          <x v="0"/>
          <x v="0"/>
          <x v="3"/>
          <x v="2"/>
          <x v="0"/>
          <x v="1"/>
          <x v="1"/>
          <x v="2"/>
          <x v="2"/>
          <x v="3"/>
          <x v="0"/>
          <x v="0"/>
          <x v="2"/>
          <x v="0"/>
          <x v="1"/>
          <x v="0"/>
          <x v="1"/>
          <x v="3"/>
          <x v="1"/>
          <x v="3"/>
          <x v="0"/>
          <x v="1"/>
          <x v="2"/>
          <x v="3"/>
          <x v="0"/>
          <x v="2"/>
          <x v="0"/>
          <x v="1"/>
          <x v="2"/>
          <x v="1"/>
          <x v="1"/>
          <x v="3"/>
          <x v="1"/>
          <x v="1"/>
          <x v="1"/>
          <x v="0"/>
          <x v="0"/>
          <x v="0"/>
          <x v="1"/>
          <x v="0"/>
          <x v="0"/>
          <x v="2"/>
          <x v="1"/>
          <x v="2"/>
          <x v="0"/>
          <x v="0"/>
          <x v="0"/>
          <x v="0"/>
          <x v="2"/>
          <x v="3"/>
          <x v="1"/>
          <x v="3"/>
          <x v="2"/>
          <x v="3"/>
          <x v="2"/>
          <x v="2"/>
          <x v="2"/>
          <x v="2"/>
          <x v="0"/>
          <x v="0"/>
          <x v="3"/>
          <x v="2"/>
          <x v="1"/>
          <x v="1"/>
          <x v="1"/>
          <x v="0"/>
          <x v="0"/>
          <x v="2"/>
          <x v="2"/>
          <x v="0"/>
          <x v="1"/>
          <x v="3"/>
          <x v="0"/>
          <x v="1"/>
          <x v="2"/>
          <x v="0"/>
          <x v="2"/>
          <x v="3"/>
          <x v="3"/>
          <x v="2"/>
          <x v="0"/>
          <x v="1"/>
          <x v="1"/>
          <x v="2"/>
          <x v="3"/>
          <x v="3"/>
          <x v="0"/>
          <x v="0"/>
          <x v="1"/>
          <x v="1"/>
          <x v="2"/>
          <x v="1"/>
          <x v="2"/>
          <x v="2"/>
          <x v="2"/>
          <x v="2"/>
          <x v="0"/>
          <x v="1"/>
          <x v="2"/>
          <x v="2"/>
          <x v="0"/>
          <x v="3"/>
          <x v="3"/>
          <x v="2"/>
          <x v="2"/>
          <x v="3"/>
          <x v="0"/>
          <x v="0"/>
          <x v="0"/>
          <x v="2"/>
          <x v="2"/>
          <x v="1"/>
          <x v="3"/>
          <x v="3"/>
          <x v="0"/>
          <x v="1"/>
          <x v="2"/>
          <x v="3"/>
          <x v="2"/>
          <x v="0"/>
          <x v="0"/>
          <x v="1"/>
          <x v="0"/>
          <x v="3"/>
          <x v="2"/>
          <x v="2"/>
          <x v="0"/>
          <x v="1"/>
          <x v="3"/>
          <x v="0"/>
          <x v="0"/>
          <x v="0"/>
          <x v="0"/>
          <x v="1"/>
          <x v="2"/>
          <x v="0"/>
          <x v="3"/>
          <x v="2"/>
          <x v="1"/>
          <x v="3"/>
          <x v="0"/>
          <x v="0"/>
          <x v="0"/>
          <x v="2"/>
          <x v="1"/>
          <x v="1"/>
          <x v="0"/>
          <x v="1"/>
          <x v="1"/>
          <x v="0"/>
          <x v="2"/>
          <x v="2"/>
          <x v="1"/>
          <x v="0"/>
          <x v="0"/>
          <x v="3"/>
          <x v="0"/>
          <x v="3"/>
          <x v="3"/>
          <x v="3"/>
          <x v="2"/>
          <x v="2"/>
          <x v="3"/>
          <x v="2"/>
          <x v="3"/>
          <x v="2"/>
          <x v="0"/>
          <x v="0"/>
          <x v="1"/>
          <x v="3"/>
          <x v="0"/>
          <x v="2"/>
          <x v="3"/>
          <x v="1"/>
          <x v="0"/>
          <x v="3"/>
          <x v="3"/>
          <x v="3"/>
          <x v="0"/>
          <x v="1"/>
          <x v="0"/>
          <x v="2"/>
          <x v="1"/>
          <x v="2"/>
          <x v="2"/>
          <x v="2"/>
          <x v="3"/>
          <x v="0"/>
          <x v="1"/>
          <x v="0"/>
          <x v="0"/>
          <x v="3"/>
          <x v="0"/>
          <x v="3"/>
          <x v="2"/>
          <x v="2"/>
          <x v="1"/>
          <x v="1"/>
          <x v="1"/>
          <x v="3"/>
          <x v="3"/>
          <x v="0"/>
          <x v="1"/>
          <x v="0"/>
          <x v="1"/>
          <x v="2"/>
          <x v="1"/>
          <x v="0"/>
          <x v="3"/>
          <x v="3"/>
          <x v="1"/>
          <x v="3"/>
          <x v="1"/>
          <x v="3"/>
          <x v="2"/>
          <x v="1"/>
          <x v="3"/>
          <x v="0"/>
          <x v="2"/>
          <x v="1"/>
          <x v="0"/>
          <x v="2"/>
          <x v="1"/>
          <x v="2"/>
          <x v="3"/>
          <x v="1"/>
          <x v="1"/>
          <x v="1"/>
          <x v="3"/>
          <x v="3"/>
          <x v="0"/>
          <x v="0"/>
          <x v="0"/>
          <x v="2"/>
          <x v="0"/>
          <x v="2"/>
          <x v="0"/>
          <x v="1"/>
          <x v="2"/>
          <x v="0"/>
          <x v="0"/>
          <x v="3"/>
          <x v="3"/>
          <x v="2"/>
          <x v="1"/>
          <x v="3"/>
          <x v="3"/>
          <x v="1"/>
          <x v="0"/>
          <x v="3"/>
          <x v="3"/>
          <x v="0"/>
          <x v="0"/>
          <x v="3"/>
          <x v="2"/>
          <x v="0"/>
          <x v="3"/>
          <x v="0"/>
          <x v="1"/>
          <x v="2"/>
          <x v="2"/>
          <x v="0"/>
          <x v="1"/>
          <x v="0"/>
          <x v="2"/>
          <x v="1"/>
          <x v="3"/>
          <x v="1"/>
          <x v="3"/>
          <x v="2"/>
          <x v="2"/>
          <x v="0"/>
          <x v="0"/>
          <x v="2"/>
          <x v="1"/>
          <x v="1"/>
          <x v="1"/>
          <x v="2"/>
          <x v="1"/>
          <x v="3"/>
          <x v="1"/>
          <x v="2"/>
          <x v="1"/>
          <x v="0"/>
          <x v="3"/>
          <x v="2"/>
          <x v="1"/>
          <x v="3"/>
          <x v="3"/>
          <x v="0"/>
          <x v="0"/>
          <x v="3"/>
          <x v="2"/>
          <x v="2"/>
          <x v="1"/>
          <x v="1"/>
          <x v="2"/>
          <x v="2"/>
        </discretePr>
        <groupItems count="5">
          <s v="Group1"/>
          <s v="Group2"/>
          <s v="Group3"/>
          <s v="Group4"/>
          <n v="98956.030424468045"/>
        </groupItems>
      </fieldGroup>
    </cacheField>
    <cacheField name="Balance2" numFmtId="0" databaseField="0">
      <fieldGroup base="7">
        <discretePr count="643">
          <x v="1"/>
          <x v="0"/>
          <x v="2"/>
          <x v="2"/>
          <x v="2"/>
          <x v="2"/>
          <x v="2"/>
          <x v="2"/>
          <x v="2"/>
          <x v="1"/>
          <x v="1"/>
          <x v="2"/>
          <x v="2"/>
          <x v="1"/>
          <x v="1"/>
          <x v="2"/>
          <x v="3"/>
          <x v="2"/>
          <x v="2"/>
          <x v="2"/>
          <x v="2"/>
          <x v="2"/>
          <x v="2"/>
          <x v="2"/>
          <x v="1"/>
          <x v="0"/>
          <x v="2"/>
          <x v="3"/>
          <x v="1"/>
          <x v="1"/>
          <x v="2"/>
          <x v="3"/>
          <x v="2"/>
          <x v="2"/>
          <x v="3"/>
          <x v="1"/>
          <x v="3"/>
          <x v="3"/>
          <x v="3"/>
          <x v="1"/>
          <x v="2"/>
          <x v="1"/>
          <x v="1"/>
          <x v="1"/>
          <x v="2"/>
          <x v="3"/>
          <x v="2"/>
          <x v="1"/>
          <x v="1"/>
          <x v="1"/>
          <x v="1"/>
          <x v="3"/>
          <x v="1"/>
          <x v="2"/>
          <x v="2"/>
          <x v="2"/>
          <x v="2"/>
          <x v="3"/>
          <x v="3"/>
          <x v="2"/>
          <x v="2"/>
          <x v="2"/>
          <x v="2"/>
          <x v="2"/>
          <x v="2"/>
          <x v="2"/>
          <x v="2"/>
          <x v="1"/>
          <x v="2"/>
          <x v="2"/>
          <x v="2"/>
          <x v="2"/>
          <x v="2"/>
          <x v="2"/>
          <x v="2"/>
          <x v="2"/>
          <x v="1"/>
          <x v="2"/>
          <x v="2"/>
          <x v="2"/>
          <x v="2"/>
          <x v="2"/>
          <x v="1"/>
          <x v="2"/>
          <x v="1"/>
          <x v="3"/>
          <x v="2"/>
          <x v="3"/>
          <x v="2"/>
          <x v="2"/>
          <x v="3"/>
          <x v="1"/>
          <x v="2"/>
          <x v="1"/>
          <x v="1"/>
          <x v="1"/>
          <x v="3"/>
          <x v="2"/>
          <x v="1"/>
          <x v="2"/>
          <x v="2"/>
          <x v="3"/>
          <x v="2"/>
          <x v="2"/>
          <x v="3"/>
          <x v="1"/>
          <x v="2"/>
          <x v="0"/>
          <x v="2"/>
          <x v="3"/>
          <x v="2"/>
          <x v="2"/>
          <x v="2"/>
          <x v="1"/>
          <x v="2"/>
          <x v="2"/>
          <x v="3"/>
          <x v="2"/>
          <x v="1"/>
          <x v="1"/>
          <x v="0"/>
          <x v="2"/>
          <x v="1"/>
          <x v="2"/>
          <x v="1"/>
          <x v="3"/>
          <x v="2"/>
          <x v="1"/>
          <x v="1"/>
          <x v="1"/>
          <x v="2"/>
          <x v="2"/>
          <x v="1"/>
          <x v="2"/>
          <x v="3"/>
          <x v="2"/>
          <x v="2"/>
          <x v="2"/>
          <x v="3"/>
          <x v="1"/>
          <x v="1"/>
          <x v="2"/>
          <x v="2"/>
          <x v="2"/>
          <x v="2"/>
          <x v="2"/>
          <x v="2"/>
          <x v="3"/>
          <x v="1"/>
          <x v="1"/>
          <x v="2"/>
          <x v="3"/>
          <x v="1"/>
          <x v="2"/>
          <x v="2"/>
          <x v="2"/>
          <x v="2"/>
          <x v="2"/>
          <x v="2"/>
          <x v="2"/>
          <x v="2"/>
          <x v="3"/>
          <x v="2"/>
          <x v="2"/>
          <x v="3"/>
          <x v="2"/>
          <x v="2"/>
          <x v="1"/>
          <x v="3"/>
          <x v="3"/>
          <x v="2"/>
          <x v="2"/>
          <x v="2"/>
          <x v="1"/>
          <x v="1"/>
          <x v="2"/>
          <x v="0"/>
          <x v="3"/>
          <x v="2"/>
          <x v="2"/>
          <x v="2"/>
          <x v="2"/>
          <x v="1"/>
          <x v="3"/>
          <x v="0"/>
          <x v="2"/>
          <x v="1"/>
          <x v="2"/>
          <x v="2"/>
          <x v="3"/>
          <x v="2"/>
          <x v="3"/>
          <x v="1"/>
          <x v="2"/>
          <x v="1"/>
          <x v="3"/>
          <x v="1"/>
          <x v="2"/>
          <x v="1"/>
          <x v="3"/>
          <x v="2"/>
          <x v="2"/>
          <x v="1"/>
          <x v="3"/>
          <x v="2"/>
          <x v="1"/>
          <x v="1"/>
          <x v="2"/>
          <x v="2"/>
          <x v="1"/>
          <x v="1"/>
          <x v="2"/>
          <x v="3"/>
          <x v="1"/>
          <x v="2"/>
          <x v="2"/>
          <x v="1"/>
          <x v="2"/>
          <x v="2"/>
          <x v="3"/>
          <x v="2"/>
          <x v="2"/>
          <x v="2"/>
          <x v="2"/>
          <x v="2"/>
          <x v="1"/>
          <x v="2"/>
          <x v="1"/>
          <x v="2"/>
          <x v="2"/>
          <x v="1"/>
          <x v="3"/>
          <x v="2"/>
          <x v="3"/>
          <x v="3"/>
          <x v="1"/>
          <x v="3"/>
          <x v="1"/>
          <x v="1"/>
          <x v="3"/>
          <x v="1"/>
          <x v="2"/>
          <x v="1"/>
          <x v="2"/>
          <x v="2"/>
          <x v="1"/>
          <x v="1"/>
          <x v="2"/>
          <x v="2"/>
          <x v="1"/>
          <x v="2"/>
          <x v="1"/>
          <x v="2"/>
          <x v="2"/>
          <x v="1"/>
          <x v="2"/>
          <x v="2"/>
          <x v="1"/>
          <x v="1"/>
          <x v="2"/>
          <x v="2"/>
          <x v="3"/>
          <x v="1"/>
          <x v="2"/>
          <x v="2"/>
          <x v="2"/>
          <x v="1"/>
          <x v="2"/>
          <x v="2"/>
          <x v="2"/>
          <x v="2"/>
          <x v="3"/>
          <x v="3"/>
          <x v="2"/>
          <x v="2"/>
          <x v="2"/>
          <x v="2"/>
          <x v="1"/>
          <x v="2"/>
          <x v="2"/>
          <x v="2"/>
          <x v="1"/>
          <x v="2"/>
          <x v="2"/>
          <x v="1"/>
          <x v="3"/>
          <x v="2"/>
          <x v="2"/>
          <x v="2"/>
          <x v="2"/>
          <x v="3"/>
          <x v="2"/>
          <x v="2"/>
          <x v="2"/>
          <x v="1"/>
          <x v="2"/>
          <x v="3"/>
          <x v="2"/>
          <x v="2"/>
          <x v="3"/>
          <x v="2"/>
          <x v="2"/>
          <x v="2"/>
          <x v="2"/>
          <x v="2"/>
          <x v="1"/>
          <x v="2"/>
          <x v="1"/>
          <x v="3"/>
          <x v="2"/>
          <x v="2"/>
          <x v="2"/>
          <x v="2"/>
          <x v="2"/>
          <x v="1"/>
          <x v="3"/>
          <x v="3"/>
          <x v="2"/>
          <x v="3"/>
          <x v="2"/>
          <x v="2"/>
          <x v="1"/>
          <x v="2"/>
          <x v="2"/>
          <x v="2"/>
          <x v="3"/>
          <x v="2"/>
          <x v="2"/>
          <x v="1"/>
          <x v="1"/>
          <x v="2"/>
          <x v="2"/>
          <x v="2"/>
          <x v="2"/>
          <x v="2"/>
          <x v="1"/>
          <x v="2"/>
          <x v="1"/>
          <x v="2"/>
          <x v="2"/>
          <x v="3"/>
          <x v="1"/>
          <x v="2"/>
          <x v="1"/>
          <x v="1"/>
          <x v="2"/>
          <x v="2"/>
          <x v="2"/>
          <x v="2"/>
          <x v="2"/>
          <x v="1"/>
          <x v="3"/>
          <x v="1"/>
          <x v="2"/>
          <x v="2"/>
          <x v="2"/>
          <x v="2"/>
          <x v="3"/>
          <x v="2"/>
          <x v="1"/>
          <x v="2"/>
          <x v="3"/>
          <x v="2"/>
          <x v="3"/>
          <x v="3"/>
          <x v="1"/>
          <x v="2"/>
          <x v="1"/>
          <x v="2"/>
          <x v="2"/>
          <x v="3"/>
          <x v="3"/>
          <x v="2"/>
          <x v="3"/>
          <x v="1"/>
          <x v="2"/>
          <x v="2"/>
          <x v="2"/>
          <x v="2"/>
          <x v="2"/>
          <x v="2"/>
          <x v="2"/>
          <x v="2"/>
          <x v="1"/>
          <x v="1"/>
          <x v="3"/>
          <x v="3"/>
          <x v="1"/>
          <x v="2"/>
          <x v="2"/>
          <x v="2"/>
          <x v="1"/>
          <x v="2"/>
          <x v="3"/>
          <x v="2"/>
          <x v="1"/>
          <x v="2"/>
          <x v="2"/>
          <x v="3"/>
          <x v="1"/>
          <x v="2"/>
          <x v="3"/>
          <x v="1"/>
          <x v="2"/>
          <x v="2"/>
          <x v="3"/>
          <x v="3"/>
          <x v="2"/>
          <x v="3"/>
          <x v="2"/>
          <x v="2"/>
          <x v="2"/>
          <x v="1"/>
          <x v="3"/>
          <x v="1"/>
          <x v="2"/>
          <x v="1"/>
          <x v="1"/>
          <x v="2"/>
          <x v="1"/>
          <x v="3"/>
          <x v="3"/>
          <x v="2"/>
          <x v="2"/>
          <x v="2"/>
          <x v="1"/>
          <x v="1"/>
          <x v="3"/>
          <x v="2"/>
          <x v="2"/>
          <x v="3"/>
          <x v="2"/>
          <x v="2"/>
          <x v="2"/>
          <x v="1"/>
          <x v="2"/>
          <x v="2"/>
          <x v="2"/>
          <x v="2"/>
          <x v="1"/>
          <x v="1"/>
          <x v="3"/>
          <x v="3"/>
          <x v="1"/>
          <x v="2"/>
          <x v="3"/>
          <x v="2"/>
          <x v="2"/>
          <x v="2"/>
          <x v="2"/>
          <x v="2"/>
          <x v="0"/>
          <x v="2"/>
          <x v="1"/>
          <x v="2"/>
          <x v="2"/>
          <x v="2"/>
          <x v="2"/>
          <x v="2"/>
          <x v="2"/>
          <x v="3"/>
          <x v="2"/>
          <x v="1"/>
          <x v="2"/>
          <x v="2"/>
          <x v="1"/>
          <x v="1"/>
          <x v="2"/>
          <x v="2"/>
          <x v="3"/>
          <x v="2"/>
          <x v="2"/>
          <x v="2"/>
          <x v="2"/>
          <x v="2"/>
          <x v="2"/>
          <x v="2"/>
          <x v="2"/>
          <x v="2"/>
          <x v="2"/>
          <x v="1"/>
          <x v="2"/>
          <x v="2"/>
          <x v="1"/>
          <x v="1"/>
          <x v="2"/>
          <x v="2"/>
          <x v="2"/>
          <x v="3"/>
          <x v="1"/>
          <x v="2"/>
          <x v="1"/>
          <x v="2"/>
          <x v="2"/>
          <x v="1"/>
          <x v="3"/>
          <x v="2"/>
          <x v="2"/>
          <x v="2"/>
          <x v="2"/>
          <x v="2"/>
          <x v="2"/>
          <x v="2"/>
          <x v="2"/>
          <x v="2"/>
          <x v="1"/>
          <x v="2"/>
          <x v="2"/>
          <x v="2"/>
          <x v="1"/>
          <x v="3"/>
          <x v="2"/>
          <x v="3"/>
          <x v="2"/>
          <x v="3"/>
          <x v="2"/>
          <x v="0"/>
          <x v="2"/>
          <x v="2"/>
          <x v="2"/>
          <x v="3"/>
          <x v="1"/>
          <x v="2"/>
          <x v="1"/>
          <x v="2"/>
          <x v="2"/>
          <x v="1"/>
          <x v="1"/>
          <x v="1"/>
          <x v="2"/>
          <x v="2"/>
          <x v="2"/>
          <x v="2"/>
          <x v="2"/>
          <x v="2"/>
          <x v="2"/>
          <x v="2"/>
          <x v="2"/>
          <x v="2"/>
          <x v="2"/>
          <x v="1"/>
          <x v="2"/>
          <x v="3"/>
          <x v="3"/>
          <x v="2"/>
          <x v="2"/>
          <x v="2"/>
          <x v="3"/>
          <x v="2"/>
          <x v="2"/>
          <x v="2"/>
          <x v="2"/>
          <x v="3"/>
          <x v="2"/>
          <x v="2"/>
          <x v="2"/>
          <x v="1"/>
          <x v="2"/>
          <x v="2"/>
          <x v="2"/>
          <x v="1"/>
          <x v="1"/>
          <x v="2"/>
          <x v="2"/>
          <x v="2"/>
          <x v="2"/>
          <x v="2"/>
          <x v="3"/>
          <x v="1"/>
          <x v="2"/>
          <x v="2"/>
          <x v="3"/>
          <x v="3"/>
          <x v="2"/>
          <x v="2"/>
          <x v="3"/>
          <x v="2"/>
          <x v="3"/>
          <x v="1"/>
          <x v="2"/>
          <x v="2"/>
          <x v="2"/>
          <x v="3"/>
          <x v="3"/>
          <x v="2"/>
          <x v="3"/>
          <x v="2"/>
          <x v="2"/>
          <x v="1"/>
          <x v="2"/>
          <x v="2"/>
          <x v="2"/>
          <x v="0"/>
          <x v="2"/>
          <x v="2"/>
          <x v="3"/>
          <x v="2"/>
          <x v="2"/>
          <x v="1"/>
          <x v="2"/>
          <x v="3"/>
          <x v="1"/>
          <x v="3"/>
          <x v="2"/>
          <x v="2"/>
          <x v="2"/>
          <x v="1"/>
          <x v="2"/>
          <x v="1"/>
          <x v="2"/>
          <x v="2"/>
          <x v="2"/>
          <x v="2"/>
          <x v="2"/>
          <x v="2"/>
          <x v="2"/>
          <x v="2"/>
          <x v="2"/>
          <x v="2"/>
          <x v="2"/>
          <x v="2"/>
          <x v="1"/>
          <x v="2"/>
          <x v="3"/>
          <x v="3"/>
          <x v="3"/>
          <x v="2"/>
          <x v="2"/>
          <x v="0"/>
          <x v="2"/>
          <x v="2"/>
          <x v="1"/>
          <x v="2"/>
          <x v="2"/>
          <x v="2"/>
          <x v="1"/>
          <x v="3"/>
          <x v="1"/>
          <x v="2"/>
          <x v="2"/>
          <x v="2"/>
          <x v="3"/>
          <x v="3"/>
        </discretePr>
        <groupItems count="4">
          <s v="Group1"/>
          <s v="Group2"/>
          <s v="Group3"/>
          <s v="Group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
    <n v="15634602"/>
    <x v="0"/>
    <x v="0"/>
    <x v="0"/>
    <x v="0"/>
    <x v="0"/>
    <x v="0"/>
    <x v="0"/>
    <x v="0"/>
    <x v="0"/>
    <x v="0"/>
    <n v="1"/>
  </r>
  <r>
    <n v="3"/>
    <n v="15619304"/>
    <x v="1"/>
    <x v="0"/>
    <x v="0"/>
    <x v="0"/>
    <x v="1"/>
    <x v="1"/>
    <x v="1"/>
    <x v="0"/>
    <x v="1"/>
    <x v="1"/>
    <n v="1"/>
  </r>
  <r>
    <n v="6"/>
    <n v="15574012"/>
    <x v="2"/>
    <x v="1"/>
    <x v="1"/>
    <x v="1"/>
    <x v="1"/>
    <x v="2"/>
    <x v="2"/>
    <x v="0"/>
    <x v="1"/>
    <x v="2"/>
    <n v="1"/>
  </r>
  <r>
    <n v="8"/>
    <n v="15656148"/>
    <x v="3"/>
    <x v="2"/>
    <x v="0"/>
    <x v="2"/>
    <x v="2"/>
    <x v="3"/>
    <x v="3"/>
    <x v="0"/>
    <x v="1"/>
    <x v="3"/>
    <n v="1"/>
  </r>
  <r>
    <n v="17"/>
    <n v="15737452"/>
    <x v="4"/>
    <x v="2"/>
    <x v="1"/>
    <x v="3"/>
    <x v="3"/>
    <x v="4"/>
    <x v="0"/>
    <x v="0"/>
    <x v="1"/>
    <x v="4"/>
    <n v="1"/>
  </r>
  <r>
    <n v="23"/>
    <n v="15699309"/>
    <x v="5"/>
    <x v="1"/>
    <x v="0"/>
    <x v="4"/>
    <x v="2"/>
    <x v="0"/>
    <x v="0"/>
    <x v="0"/>
    <x v="1"/>
    <x v="5"/>
    <n v="1"/>
  </r>
  <r>
    <n v="31"/>
    <n v="15589475"/>
    <x v="6"/>
    <x v="1"/>
    <x v="0"/>
    <x v="5"/>
    <x v="4"/>
    <x v="0"/>
    <x v="1"/>
    <x v="0"/>
    <x v="1"/>
    <x v="6"/>
    <n v="1"/>
  </r>
  <r>
    <n v="36"/>
    <n v="15794171"/>
    <x v="7"/>
    <x v="0"/>
    <x v="0"/>
    <x v="6"/>
    <x v="5"/>
    <x v="5"/>
    <x v="0"/>
    <x v="0"/>
    <x v="1"/>
    <x v="7"/>
    <n v="1"/>
  </r>
  <r>
    <n v="42"/>
    <n v="15738148"/>
    <x v="8"/>
    <x v="0"/>
    <x v="0"/>
    <x v="7"/>
    <x v="1"/>
    <x v="6"/>
    <x v="0"/>
    <x v="1"/>
    <x v="1"/>
    <x v="8"/>
    <n v="1"/>
  </r>
  <r>
    <n v="44"/>
    <n v="15755196"/>
    <x v="9"/>
    <x v="0"/>
    <x v="0"/>
    <x v="8"/>
    <x v="0"/>
    <x v="7"/>
    <x v="0"/>
    <x v="1"/>
    <x v="1"/>
    <x v="9"/>
    <n v="1"/>
  </r>
  <r>
    <n v="47"/>
    <n v="15602280"/>
    <x v="10"/>
    <x v="2"/>
    <x v="0"/>
    <x v="9"/>
    <x v="6"/>
    <x v="8"/>
    <x v="0"/>
    <x v="0"/>
    <x v="0"/>
    <x v="10"/>
    <n v="1"/>
  </r>
  <r>
    <n v="48"/>
    <n v="15771573"/>
    <x v="11"/>
    <x v="2"/>
    <x v="0"/>
    <x v="5"/>
    <x v="6"/>
    <x v="9"/>
    <x v="0"/>
    <x v="0"/>
    <x v="0"/>
    <x v="11"/>
    <n v="1"/>
  </r>
  <r>
    <n v="54"/>
    <n v="15702298"/>
    <x v="12"/>
    <x v="2"/>
    <x v="1"/>
    <x v="10"/>
    <x v="1"/>
    <x v="10"/>
    <x v="0"/>
    <x v="1"/>
    <x v="1"/>
    <x v="12"/>
    <n v="1"/>
  </r>
  <r>
    <n v="55"/>
    <n v="15569590"/>
    <x v="13"/>
    <x v="2"/>
    <x v="1"/>
    <x v="0"/>
    <x v="3"/>
    <x v="11"/>
    <x v="0"/>
    <x v="0"/>
    <x v="1"/>
    <x v="13"/>
    <n v="1"/>
  </r>
  <r>
    <n v="59"/>
    <n v="15623944"/>
    <x v="14"/>
    <x v="1"/>
    <x v="0"/>
    <x v="11"/>
    <x v="2"/>
    <x v="0"/>
    <x v="0"/>
    <x v="0"/>
    <x v="1"/>
    <x v="14"/>
    <n v="1"/>
  </r>
  <r>
    <n v="71"/>
    <n v="15703793"/>
    <x v="15"/>
    <x v="2"/>
    <x v="1"/>
    <x v="3"/>
    <x v="0"/>
    <x v="12"/>
    <x v="3"/>
    <x v="0"/>
    <x v="1"/>
    <x v="15"/>
    <n v="1"/>
  </r>
  <r>
    <n v="82"/>
    <n v="15663706"/>
    <x v="16"/>
    <x v="0"/>
    <x v="0"/>
    <x v="12"/>
    <x v="0"/>
    <x v="0"/>
    <x v="0"/>
    <x v="0"/>
    <x v="1"/>
    <x v="16"/>
    <n v="1"/>
  </r>
  <r>
    <n v="87"/>
    <n v="15762418"/>
    <x v="17"/>
    <x v="1"/>
    <x v="1"/>
    <x v="13"/>
    <x v="4"/>
    <x v="13"/>
    <x v="0"/>
    <x v="0"/>
    <x v="1"/>
    <x v="17"/>
    <n v="1"/>
  </r>
  <r>
    <n v="89"/>
    <n v="15622897"/>
    <x v="18"/>
    <x v="0"/>
    <x v="0"/>
    <x v="14"/>
    <x v="2"/>
    <x v="0"/>
    <x v="1"/>
    <x v="0"/>
    <x v="1"/>
    <x v="18"/>
    <n v="1"/>
  </r>
  <r>
    <n v="91"/>
    <n v="15757535"/>
    <x v="19"/>
    <x v="1"/>
    <x v="0"/>
    <x v="1"/>
    <x v="7"/>
    <x v="0"/>
    <x v="1"/>
    <x v="0"/>
    <x v="0"/>
    <x v="19"/>
    <n v="1"/>
  </r>
  <r>
    <n v="105"/>
    <n v="15804919"/>
    <x v="20"/>
    <x v="1"/>
    <x v="0"/>
    <x v="15"/>
    <x v="3"/>
    <x v="0"/>
    <x v="0"/>
    <x v="0"/>
    <x v="0"/>
    <x v="20"/>
    <n v="1"/>
  </r>
  <r>
    <n v="106"/>
    <n v="15613854"/>
    <x v="21"/>
    <x v="1"/>
    <x v="0"/>
    <x v="14"/>
    <x v="2"/>
    <x v="14"/>
    <x v="2"/>
    <x v="0"/>
    <x v="0"/>
    <x v="21"/>
    <n v="1"/>
  </r>
  <r>
    <n v="110"/>
    <n v="15744689"/>
    <x v="22"/>
    <x v="2"/>
    <x v="1"/>
    <x v="16"/>
    <x v="6"/>
    <x v="15"/>
    <x v="0"/>
    <x v="0"/>
    <x v="1"/>
    <x v="22"/>
    <n v="1"/>
  </r>
  <r>
    <n v="115"/>
    <n v="15609618"/>
    <x v="23"/>
    <x v="2"/>
    <x v="1"/>
    <x v="17"/>
    <x v="6"/>
    <x v="16"/>
    <x v="2"/>
    <x v="1"/>
    <x v="0"/>
    <x v="23"/>
    <n v="1"/>
  </r>
  <r>
    <n v="119"/>
    <n v="15661670"/>
    <x v="24"/>
    <x v="2"/>
    <x v="0"/>
    <x v="18"/>
    <x v="1"/>
    <x v="17"/>
    <x v="0"/>
    <x v="0"/>
    <x v="1"/>
    <x v="24"/>
    <n v="1"/>
  </r>
  <r>
    <n v="126"/>
    <n v="15627360"/>
    <x v="25"/>
    <x v="0"/>
    <x v="1"/>
    <x v="0"/>
    <x v="6"/>
    <x v="18"/>
    <x v="0"/>
    <x v="0"/>
    <x v="1"/>
    <x v="25"/>
    <n v="1"/>
  </r>
  <r>
    <n v="127"/>
    <n v="15671137"/>
    <x v="26"/>
    <x v="0"/>
    <x v="0"/>
    <x v="19"/>
    <x v="3"/>
    <x v="0"/>
    <x v="0"/>
    <x v="1"/>
    <x v="0"/>
    <x v="26"/>
    <n v="1"/>
  </r>
  <r>
    <n v="128"/>
    <n v="15782688"/>
    <x v="27"/>
    <x v="2"/>
    <x v="1"/>
    <x v="20"/>
    <x v="5"/>
    <x v="19"/>
    <x v="0"/>
    <x v="0"/>
    <x v="1"/>
    <x v="27"/>
    <n v="1"/>
  </r>
  <r>
    <n v="139"/>
    <n v="15594408"/>
    <x v="28"/>
    <x v="1"/>
    <x v="0"/>
    <x v="21"/>
    <x v="0"/>
    <x v="20"/>
    <x v="0"/>
    <x v="0"/>
    <x v="1"/>
    <x v="28"/>
    <n v="1"/>
  </r>
  <r>
    <n v="140"/>
    <n v="15640905"/>
    <x v="29"/>
    <x v="1"/>
    <x v="0"/>
    <x v="16"/>
    <x v="3"/>
    <x v="21"/>
    <x v="2"/>
    <x v="1"/>
    <x v="0"/>
    <x v="29"/>
    <n v="1"/>
  </r>
  <r>
    <n v="144"/>
    <n v="15713483"/>
    <x v="30"/>
    <x v="1"/>
    <x v="1"/>
    <x v="19"/>
    <x v="0"/>
    <x v="0"/>
    <x v="0"/>
    <x v="0"/>
    <x v="1"/>
    <x v="30"/>
    <n v="1"/>
  </r>
  <r>
    <n v="145"/>
    <n v="15612350"/>
    <x v="31"/>
    <x v="0"/>
    <x v="0"/>
    <x v="18"/>
    <x v="7"/>
    <x v="22"/>
    <x v="0"/>
    <x v="0"/>
    <x v="1"/>
    <x v="31"/>
    <n v="1"/>
  </r>
  <r>
    <n v="152"/>
    <n v="15759618"/>
    <x v="32"/>
    <x v="0"/>
    <x v="0"/>
    <x v="21"/>
    <x v="6"/>
    <x v="0"/>
    <x v="0"/>
    <x v="0"/>
    <x v="1"/>
    <x v="32"/>
    <n v="1"/>
  </r>
  <r>
    <n v="156"/>
    <n v="15679145"/>
    <x v="33"/>
    <x v="1"/>
    <x v="1"/>
    <x v="22"/>
    <x v="8"/>
    <x v="0"/>
    <x v="0"/>
    <x v="0"/>
    <x v="1"/>
    <x v="33"/>
    <n v="1"/>
  </r>
  <r>
    <n v="165"/>
    <n v="15658929"/>
    <x v="34"/>
    <x v="1"/>
    <x v="1"/>
    <x v="2"/>
    <x v="5"/>
    <x v="23"/>
    <x v="0"/>
    <x v="0"/>
    <x v="1"/>
    <x v="34"/>
    <n v="1"/>
  </r>
  <r>
    <n v="167"/>
    <n v="15724623"/>
    <x v="35"/>
    <x v="2"/>
    <x v="0"/>
    <x v="23"/>
    <x v="8"/>
    <x v="24"/>
    <x v="0"/>
    <x v="0"/>
    <x v="1"/>
    <x v="35"/>
    <n v="1"/>
  </r>
  <r>
    <n v="169"/>
    <n v="15574692"/>
    <x v="36"/>
    <x v="1"/>
    <x v="0"/>
    <x v="5"/>
    <x v="0"/>
    <x v="0"/>
    <x v="2"/>
    <x v="0"/>
    <x v="1"/>
    <x v="36"/>
    <n v="1"/>
  </r>
  <r>
    <n v="173"/>
    <n v="15651022"/>
    <x v="37"/>
    <x v="2"/>
    <x v="1"/>
    <x v="1"/>
    <x v="9"/>
    <x v="25"/>
    <x v="0"/>
    <x v="0"/>
    <x v="1"/>
    <x v="37"/>
    <n v="1"/>
  </r>
  <r>
    <n v="180"/>
    <n v="15625426"/>
    <x v="38"/>
    <x v="2"/>
    <x v="0"/>
    <x v="24"/>
    <x v="4"/>
    <x v="26"/>
    <x v="0"/>
    <x v="0"/>
    <x v="1"/>
    <x v="38"/>
    <n v="1"/>
  </r>
  <r>
    <n v="185"/>
    <n v="15719377"/>
    <x v="39"/>
    <x v="0"/>
    <x v="0"/>
    <x v="25"/>
    <x v="2"/>
    <x v="0"/>
    <x v="0"/>
    <x v="0"/>
    <x v="0"/>
    <x v="39"/>
    <n v="1"/>
  </r>
  <r>
    <n v="191"/>
    <n v="15726931"/>
    <x v="40"/>
    <x v="0"/>
    <x v="0"/>
    <x v="10"/>
    <x v="1"/>
    <x v="27"/>
    <x v="2"/>
    <x v="1"/>
    <x v="1"/>
    <x v="40"/>
    <n v="1"/>
  </r>
  <r>
    <n v="203"/>
    <n v="15600974"/>
    <x v="41"/>
    <x v="1"/>
    <x v="1"/>
    <x v="25"/>
    <x v="7"/>
    <x v="0"/>
    <x v="0"/>
    <x v="1"/>
    <x v="0"/>
    <x v="41"/>
    <n v="1"/>
  </r>
  <r>
    <n v="204"/>
    <n v="15727868"/>
    <x v="42"/>
    <x v="0"/>
    <x v="0"/>
    <x v="4"/>
    <x v="0"/>
    <x v="28"/>
    <x v="2"/>
    <x v="0"/>
    <x v="0"/>
    <x v="42"/>
    <n v="1"/>
  </r>
  <r>
    <n v="207"/>
    <n v="15755262"/>
    <x v="43"/>
    <x v="1"/>
    <x v="0"/>
    <x v="10"/>
    <x v="4"/>
    <x v="29"/>
    <x v="0"/>
    <x v="1"/>
    <x v="1"/>
    <x v="43"/>
    <n v="1"/>
  </r>
  <r>
    <n v="209"/>
    <n v="15684181"/>
    <x v="44"/>
    <x v="0"/>
    <x v="1"/>
    <x v="6"/>
    <x v="7"/>
    <x v="0"/>
    <x v="0"/>
    <x v="0"/>
    <x v="1"/>
    <x v="44"/>
    <n v="1"/>
  </r>
  <r>
    <n v="216"/>
    <n v="15723488"/>
    <x v="45"/>
    <x v="2"/>
    <x v="1"/>
    <x v="26"/>
    <x v="8"/>
    <x v="30"/>
    <x v="0"/>
    <x v="1"/>
    <x v="0"/>
    <x v="45"/>
    <n v="1"/>
  </r>
  <r>
    <n v="219"/>
    <n v="15659366"/>
    <x v="46"/>
    <x v="0"/>
    <x v="1"/>
    <x v="27"/>
    <x v="3"/>
    <x v="31"/>
    <x v="2"/>
    <x v="0"/>
    <x v="1"/>
    <x v="46"/>
    <n v="1"/>
  </r>
  <r>
    <n v="220"/>
    <n v="15774854"/>
    <x v="47"/>
    <x v="0"/>
    <x v="1"/>
    <x v="28"/>
    <x v="1"/>
    <x v="0"/>
    <x v="0"/>
    <x v="0"/>
    <x v="0"/>
    <x v="47"/>
    <n v="1"/>
  </r>
  <r>
    <n v="224"/>
    <n v="15733247"/>
    <x v="48"/>
    <x v="0"/>
    <x v="1"/>
    <x v="29"/>
    <x v="9"/>
    <x v="0"/>
    <x v="0"/>
    <x v="0"/>
    <x v="1"/>
    <x v="48"/>
    <n v="1"/>
  </r>
  <r>
    <n v="225"/>
    <n v="15568748"/>
    <x v="49"/>
    <x v="2"/>
    <x v="1"/>
    <x v="6"/>
    <x v="10"/>
    <x v="32"/>
    <x v="0"/>
    <x v="0"/>
    <x v="0"/>
    <x v="49"/>
    <n v="1"/>
  </r>
  <r>
    <n v="228"/>
    <n v="15676895"/>
    <x v="50"/>
    <x v="2"/>
    <x v="0"/>
    <x v="5"/>
    <x v="10"/>
    <x v="33"/>
    <x v="1"/>
    <x v="0"/>
    <x v="0"/>
    <x v="50"/>
    <n v="1"/>
  </r>
  <r>
    <n v="229"/>
    <n v="15637753"/>
    <x v="51"/>
    <x v="2"/>
    <x v="1"/>
    <x v="25"/>
    <x v="0"/>
    <x v="34"/>
    <x v="0"/>
    <x v="0"/>
    <x v="1"/>
    <x v="51"/>
    <n v="1"/>
  </r>
  <r>
    <n v="236"/>
    <n v="15772896"/>
    <x v="52"/>
    <x v="2"/>
    <x v="1"/>
    <x v="0"/>
    <x v="10"/>
    <x v="35"/>
    <x v="0"/>
    <x v="0"/>
    <x v="1"/>
    <x v="52"/>
    <n v="1"/>
  </r>
  <r>
    <n v="238"/>
    <n v="15764866"/>
    <x v="53"/>
    <x v="2"/>
    <x v="0"/>
    <x v="27"/>
    <x v="4"/>
    <x v="36"/>
    <x v="1"/>
    <x v="0"/>
    <x v="1"/>
    <x v="53"/>
    <n v="1"/>
  </r>
  <r>
    <n v="239"/>
    <n v="15794056"/>
    <x v="45"/>
    <x v="0"/>
    <x v="0"/>
    <x v="14"/>
    <x v="0"/>
    <x v="0"/>
    <x v="1"/>
    <x v="0"/>
    <x v="1"/>
    <x v="54"/>
    <n v="1"/>
  </r>
  <r>
    <n v="244"/>
    <n v="15596175"/>
    <x v="54"/>
    <x v="2"/>
    <x v="1"/>
    <x v="30"/>
    <x v="10"/>
    <x v="37"/>
    <x v="0"/>
    <x v="0"/>
    <x v="0"/>
    <x v="55"/>
    <n v="1"/>
  </r>
  <r>
    <n v="246"/>
    <n v="15797219"/>
    <x v="55"/>
    <x v="0"/>
    <x v="0"/>
    <x v="31"/>
    <x v="9"/>
    <x v="38"/>
    <x v="0"/>
    <x v="0"/>
    <x v="1"/>
    <x v="56"/>
    <n v="1"/>
  </r>
  <r>
    <n v="250"/>
    <n v="15772423"/>
    <x v="56"/>
    <x v="2"/>
    <x v="1"/>
    <x v="28"/>
    <x v="1"/>
    <x v="39"/>
    <x v="0"/>
    <x v="0"/>
    <x v="1"/>
    <x v="57"/>
    <n v="1"/>
  </r>
  <r>
    <n v="269"/>
    <n v="15717398"/>
    <x v="26"/>
    <x v="1"/>
    <x v="0"/>
    <x v="5"/>
    <x v="8"/>
    <x v="0"/>
    <x v="0"/>
    <x v="1"/>
    <x v="1"/>
    <x v="58"/>
    <n v="1"/>
  </r>
  <r>
    <n v="272"/>
    <n v="15619955"/>
    <x v="57"/>
    <x v="2"/>
    <x v="1"/>
    <x v="32"/>
    <x v="4"/>
    <x v="40"/>
    <x v="1"/>
    <x v="0"/>
    <x v="1"/>
    <x v="59"/>
    <n v="1"/>
  </r>
  <r>
    <n v="277"/>
    <n v="15694456"/>
    <x v="58"/>
    <x v="0"/>
    <x v="1"/>
    <x v="33"/>
    <x v="4"/>
    <x v="0"/>
    <x v="0"/>
    <x v="0"/>
    <x v="0"/>
    <x v="60"/>
    <n v="1"/>
  </r>
  <r>
    <n v="280"/>
    <n v="15782210"/>
    <x v="59"/>
    <x v="0"/>
    <x v="1"/>
    <x v="14"/>
    <x v="3"/>
    <x v="0"/>
    <x v="0"/>
    <x v="0"/>
    <x v="1"/>
    <x v="61"/>
    <n v="1"/>
  </r>
  <r>
    <n v="283"/>
    <n v="15643024"/>
    <x v="22"/>
    <x v="2"/>
    <x v="1"/>
    <x v="16"/>
    <x v="2"/>
    <x v="41"/>
    <x v="0"/>
    <x v="0"/>
    <x v="0"/>
    <x v="62"/>
    <n v="1"/>
  </r>
  <r>
    <n v="294"/>
    <n v="15590241"/>
    <x v="17"/>
    <x v="1"/>
    <x v="0"/>
    <x v="32"/>
    <x v="6"/>
    <x v="42"/>
    <x v="0"/>
    <x v="1"/>
    <x v="1"/>
    <x v="63"/>
    <n v="1"/>
  </r>
  <r>
    <n v="298"/>
    <n v="15684173"/>
    <x v="60"/>
    <x v="1"/>
    <x v="0"/>
    <x v="1"/>
    <x v="8"/>
    <x v="0"/>
    <x v="1"/>
    <x v="0"/>
    <x v="1"/>
    <x v="64"/>
    <n v="1"/>
  </r>
  <r>
    <n v="307"/>
    <n v="15594898"/>
    <x v="61"/>
    <x v="0"/>
    <x v="1"/>
    <x v="27"/>
    <x v="0"/>
    <x v="0"/>
    <x v="0"/>
    <x v="0"/>
    <x v="0"/>
    <x v="65"/>
    <n v="1"/>
  </r>
  <r>
    <n v="309"/>
    <n v="15773972"/>
    <x v="62"/>
    <x v="0"/>
    <x v="1"/>
    <x v="25"/>
    <x v="2"/>
    <x v="43"/>
    <x v="0"/>
    <x v="0"/>
    <x v="1"/>
    <x v="66"/>
    <n v="1"/>
  </r>
  <r>
    <n v="317"/>
    <n v="15662736"/>
    <x v="63"/>
    <x v="0"/>
    <x v="1"/>
    <x v="8"/>
    <x v="0"/>
    <x v="44"/>
    <x v="0"/>
    <x v="0"/>
    <x v="1"/>
    <x v="67"/>
    <n v="1"/>
  </r>
  <r>
    <n v="323"/>
    <n v="15694408"/>
    <x v="64"/>
    <x v="0"/>
    <x v="1"/>
    <x v="31"/>
    <x v="3"/>
    <x v="45"/>
    <x v="0"/>
    <x v="0"/>
    <x v="1"/>
    <x v="68"/>
    <n v="1"/>
  </r>
  <r>
    <n v="328"/>
    <n v="15736008"/>
    <x v="65"/>
    <x v="0"/>
    <x v="0"/>
    <x v="14"/>
    <x v="6"/>
    <x v="46"/>
    <x v="0"/>
    <x v="0"/>
    <x v="1"/>
    <x v="69"/>
    <n v="1"/>
  </r>
  <r>
    <n v="334"/>
    <n v="15728669"/>
    <x v="28"/>
    <x v="2"/>
    <x v="0"/>
    <x v="34"/>
    <x v="1"/>
    <x v="47"/>
    <x v="0"/>
    <x v="0"/>
    <x v="1"/>
    <x v="70"/>
    <n v="1"/>
  </r>
  <r>
    <n v="336"/>
    <n v="15697441"/>
    <x v="66"/>
    <x v="0"/>
    <x v="1"/>
    <x v="2"/>
    <x v="8"/>
    <x v="48"/>
    <x v="0"/>
    <x v="0"/>
    <x v="1"/>
    <x v="71"/>
    <n v="1"/>
  </r>
  <r>
    <n v="339"/>
    <n v="15636624"/>
    <x v="67"/>
    <x v="1"/>
    <x v="0"/>
    <x v="5"/>
    <x v="7"/>
    <x v="49"/>
    <x v="0"/>
    <x v="0"/>
    <x v="1"/>
    <x v="72"/>
    <n v="1"/>
  </r>
  <r>
    <n v="340"/>
    <n v="15807923"/>
    <x v="68"/>
    <x v="2"/>
    <x v="0"/>
    <x v="5"/>
    <x v="9"/>
    <x v="50"/>
    <x v="0"/>
    <x v="0"/>
    <x v="1"/>
    <x v="73"/>
    <n v="1"/>
  </r>
  <r>
    <n v="341"/>
    <n v="15745844"/>
    <x v="69"/>
    <x v="2"/>
    <x v="0"/>
    <x v="31"/>
    <x v="10"/>
    <x v="51"/>
    <x v="2"/>
    <x v="1"/>
    <x v="0"/>
    <x v="74"/>
    <n v="1"/>
  </r>
  <r>
    <n v="358"/>
    <n v="15661629"/>
    <x v="70"/>
    <x v="1"/>
    <x v="1"/>
    <x v="32"/>
    <x v="6"/>
    <x v="52"/>
    <x v="0"/>
    <x v="0"/>
    <x v="1"/>
    <x v="75"/>
    <n v="1"/>
  </r>
  <r>
    <n v="362"/>
    <n v="15696674"/>
    <x v="44"/>
    <x v="2"/>
    <x v="0"/>
    <x v="6"/>
    <x v="0"/>
    <x v="53"/>
    <x v="0"/>
    <x v="1"/>
    <x v="0"/>
    <x v="76"/>
    <n v="1"/>
  </r>
  <r>
    <n v="377"/>
    <n v="15583456"/>
    <x v="71"/>
    <x v="2"/>
    <x v="1"/>
    <x v="6"/>
    <x v="9"/>
    <x v="54"/>
    <x v="1"/>
    <x v="0"/>
    <x v="0"/>
    <x v="77"/>
    <n v="1"/>
  </r>
  <r>
    <n v="380"/>
    <n v="15629677"/>
    <x v="60"/>
    <x v="1"/>
    <x v="0"/>
    <x v="5"/>
    <x v="0"/>
    <x v="0"/>
    <x v="1"/>
    <x v="1"/>
    <x v="1"/>
    <x v="78"/>
    <n v="1"/>
  </r>
  <r>
    <n v="393"/>
    <n v="15573456"/>
    <x v="72"/>
    <x v="1"/>
    <x v="1"/>
    <x v="14"/>
    <x v="6"/>
    <x v="55"/>
    <x v="2"/>
    <x v="0"/>
    <x v="1"/>
    <x v="79"/>
    <n v="1"/>
  </r>
  <r>
    <n v="394"/>
    <n v="15684548"/>
    <x v="73"/>
    <x v="1"/>
    <x v="1"/>
    <x v="4"/>
    <x v="1"/>
    <x v="0"/>
    <x v="2"/>
    <x v="1"/>
    <x v="1"/>
    <x v="80"/>
    <n v="1"/>
  </r>
  <r>
    <n v="400"/>
    <n v="15646372"/>
    <x v="74"/>
    <x v="0"/>
    <x v="0"/>
    <x v="11"/>
    <x v="3"/>
    <x v="56"/>
    <x v="0"/>
    <x v="0"/>
    <x v="1"/>
    <x v="81"/>
    <n v="1"/>
  </r>
  <r>
    <n v="407"/>
    <n v="15578045"/>
    <x v="75"/>
    <x v="1"/>
    <x v="0"/>
    <x v="8"/>
    <x v="6"/>
    <x v="57"/>
    <x v="0"/>
    <x v="1"/>
    <x v="1"/>
    <x v="82"/>
    <n v="1"/>
  </r>
  <r>
    <n v="414"/>
    <n v="15801559"/>
    <x v="76"/>
    <x v="2"/>
    <x v="0"/>
    <x v="10"/>
    <x v="6"/>
    <x v="58"/>
    <x v="1"/>
    <x v="0"/>
    <x v="0"/>
    <x v="83"/>
    <n v="1"/>
  </r>
  <r>
    <n v="417"/>
    <n v="15720559"/>
    <x v="77"/>
    <x v="2"/>
    <x v="0"/>
    <x v="35"/>
    <x v="7"/>
    <x v="59"/>
    <x v="0"/>
    <x v="1"/>
    <x v="1"/>
    <x v="84"/>
    <n v="1"/>
  </r>
  <r>
    <n v="421"/>
    <n v="15810418"/>
    <x v="58"/>
    <x v="2"/>
    <x v="0"/>
    <x v="36"/>
    <x v="4"/>
    <x v="60"/>
    <x v="0"/>
    <x v="0"/>
    <x v="1"/>
    <x v="85"/>
    <n v="1"/>
  </r>
  <r>
    <n v="423"/>
    <n v="15674551"/>
    <x v="32"/>
    <x v="2"/>
    <x v="1"/>
    <x v="31"/>
    <x v="8"/>
    <x v="61"/>
    <x v="0"/>
    <x v="0"/>
    <x v="1"/>
    <x v="86"/>
    <n v="1"/>
  </r>
  <r>
    <n v="430"/>
    <n v="15806467"/>
    <x v="78"/>
    <x v="2"/>
    <x v="1"/>
    <x v="31"/>
    <x v="3"/>
    <x v="62"/>
    <x v="0"/>
    <x v="1"/>
    <x v="1"/>
    <x v="87"/>
    <n v="1"/>
  </r>
  <r>
    <n v="431"/>
    <n v="15597602"/>
    <x v="0"/>
    <x v="2"/>
    <x v="1"/>
    <x v="22"/>
    <x v="4"/>
    <x v="63"/>
    <x v="0"/>
    <x v="0"/>
    <x v="0"/>
    <x v="88"/>
    <n v="1"/>
  </r>
  <r>
    <n v="434"/>
    <n v="15595039"/>
    <x v="79"/>
    <x v="2"/>
    <x v="0"/>
    <x v="37"/>
    <x v="1"/>
    <x v="64"/>
    <x v="0"/>
    <x v="0"/>
    <x v="1"/>
    <x v="89"/>
    <n v="1"/>
  </r>
  <r>
    <n v="445"/>
    <n v="15787470"/>
    <x v="80"/>
    <x v="1"/>
    <x v="1"/>
    <x v="26"/>
    <x v="4"/>
    <x v="65"/>
    <x v="0"/>
    <x v="1"/>
    <x v="1"/>
    <x v="90"/>
    <n v="1"/>
  </r>
  <r>
    <n v="449"/>
    <n v="15694860"/>
    <x v="81"/>
    <x v="0"/>
    <x v="0"/>
    <x v="4"/>
    <x v="10"/>
    <x v="66"/>
    <x v="0"/>
    <x v="1"/>
    <x v="1"/>
    <x v="91"/>
    <n v="1"/>
  </r>
  <r>
    <n v="459"/>
    <n v="15707362"/>
    <x v="82"/>
    <x v="2"/>
    <x v="1"/>
    <x v="27"/>
    <x v="3"/>
    <x v="67"/>
    <x v="0"/>
    <x v="1"/>
    <x v="0"/>
    <x v="92"/>
    <n v="1"/>
  </r>
  <r>
    <n v="464"/>
    <n v="15773792"/>
    <x v="83"/>
    <x v="0"/>
    <x v="0"/>
    <x v="12"/>
    <x v="2"/>
    <x v="68"/>
    <x v="0"/>
    <x v="0"/>
    <x v="0"/>
    <x v="93"/>
    <n v="1"/>
  </r>
  <r>
    <n v="468"/>
    <n v="15593782"/>
    <x v="84"/>
    <x v="2"/>
    <x v="0"/>
    <x v="4"/>
    <x v="7"/>
    <x v="69"/>
    <x v="1"/>
    <x v="0"/>
    <x v="1"/>
    <x v="94"/>
    <n v="1"/>
  </r>
  <r>
    <n v="472"/>
    <n v="15683625"/>
    <x v="85"/>
    <x v="0"/>
    <x v="1"/>
    <x v="37"/>
    <x v="3"/>
    <x v="70"/>
    <x v="0"/>
    <x v="0"/>
    <x v="1"/>
    <x v="95"/>
    <n v="1"/>
  </r>
  <r>
    <n v="476"/>
    <n v="15591986"/>
    <x v="86"/>
    <x v="2"/>
    <x v="1"/>
    <x v="14"/>
    <x v="10"/>
    <x v="71"/>
    <x v="0"/>
    <x v="1"/>
    <x v="1"/>
    <x v="96"/>
    <n v="1"/>
  </r>
  <r>
    <n v="485"/>
    <n v="15676519"/>
    <x v="87"/>
    <x v="1"/>
    <x v="1"/>
    <x v="35"/>
    <x v="6"/>
    <x v="0"/>
    <x v="2"/>
    <x v="0"/>
    <x v="1"/>
    <x v="97"/>
    <n v="1"/>
  </r>
  <r>
    <n v="488"/>
    <n v="15613772"/>
    <x v="88"/>
    <x v="0"/>
    <x v="1"/>
    <x v="5"/>
    <x v="4"/>
    <x v="72"/>
    <x v="0"/>
    <x v="0"/>
    <x v="0"/>
    <x v="98"/>
    <n v="1"/>
  </r>
  <r>
    <n v="494"/>
    <n v="15725679"/>
    <x v="89"/>
    <x v="0"/>
    <x v="0"/>
    <x v="26"/>
    <x v="10"/>
    <x v="0"/>
    <x v="0"/>
    <x v="1"/>
    <x v="1"/>
    <x v="99"/>
    <n v="1"/>
  </r>
  <r>
    <n v="495"/>
    <n v="15585865"/>
    <x v="90"/>
    <x v="0"/>
    <x v="0"/>
    <x v="4"/>
    <x v="0"/>
    <x v="73"/>
    <x v="2"/>
    <x v="1"/>
    <x v="1"/>
    <x v="100"/>
    <n v="1"/>
  </r>
  <r>
    <n v="500"/>
    <n v="15677020"/>
    <x v="91"/>
    <x v="0"/>
    <x v="0"/>
    <x v="3"/>
    <x v="1"/>
    <x v="0"/>
    <x v="0"/>
    <x v="1"/>
    <x v="0"/>
    <x v="101"/>
    <n v="1"/>
  </r>
  <r>
    <n v="503"/>
    <n v="15714485"/>
    <x v="92"/>
    <x v="0"/>
    <x v="1"/>
    <x v="36"/>
    <x v="7"/>
    <x v="74"/>
    <x v="0"/>
    <x v="0"/>
    <x v="1"/>
    <x v="102"/>
    <n v="1"/>
  </r>
  <r>
    <n v="515"/>
    <n v="15682048"/>
    <x v="93"/>
    <x v="0"/>
    <x v="0"/>
    <x v="7"/>
    <x v="4"/>
    <x v="75"/>
    <x v="0"/>
    <x v="0"/>
    <x v="0"/>
    <x v="103"/>
    <n v="1"/>
  </r>
  <r>
    <n v="517"/>
    <n v="15752081"/>
    <x v="94"/>
    <x v="0"/>
    <x v="0"/>
    <x v="20"/>
    <x v="9"/>
    <x v="0"/>
    <x v="1"/>
    <x v="1"/>
    <x v="0"/>
    <x v="104"/>
    <n v="1"/>
  </r>
  <r>
    <n v="519"/>
    <n v="15775912"/>
    <x v="95"/>
    <x v="0"/>
    <x v="1"/>
    <x v="21"/>
    <x v="2"/>
    <x v="76"/>
    <x v="2"/>
    <x v="1"/>
    <x v="0"/>
    <x v="105"/>
    <n v="1"/>
  </r>
  <r>
    <n v="521"/>
    <n v="15671256"/>
    <x v="48"/>
    <x v="0"/>
    <x v="0"/>
    <x v="16"/>
    <x v="3"/>
    <x v="77"/>
    <x v="0"/>
    <x v="0"/>
    <x v="1"/>
    <x v="106"/>
    <n v="1"/>
  </r>
  <r>
    <n v="529"/>
    <n v="15653849"/>
    <x v="96"/>
    <x v="2"/>
    <x v="0"/>
    <x v="21"/>
    <x v="4"/>
    <x v="78"/>
    <x v="0"/>
    <x v="0"/>
    <x v="1"/>
    <x v="107"/>
    <n v="1"/>
  </r>
  <r>
    <n v="536"/>
    <n v="15776780"/>
    <x v="43"/>
    <x v="0"/>
    <x v="1"/>
    <x v="38"/>
    <x v="3"/>
    <x v="0"/>
    <x v="0"/>
    <x v="0"/>
    <x v="1"/>
    <x v="108"/>
    <n v="1"/>
  </r>
  <r>
    <n v="539"/>
    <n v="15794142"/>
    <x v="97"/>
    <x v="2"/>
    <x v="0"/>
    <x v="33"/>
    <x v="7"/>
    <x v="79"/>
    <x v="1"/>
    <x v="1"/>
    <x v="0"/>
    <x v="109"/>
    <n v="1"/>
  </r>
  <r>
    <n v="540"/>
    <n v="15762729"/>
    <x v="71"/>
    <x v="2"/>
    <x v="0"/>
    <x v="17"/>
    <x v="3"/>
    <x v="80"/>
    <x v="0"/>
    <x v="0"/>
    <x v="1"/>
    <x v="110"/>
    <n v="1"/>
  </r>
  <r>
    <n v="544"/>
    <n v="15705953"/>
    <x v="23"/>
    <x v="1"/>
    <x v="1"/>
    <x v="7"/>
    <x v="5"/>
    <x v="81"/>
    <x v="0"/>
    <x v="0"/>
    <x v="1"/>
    <x v="111"/>
    <n v="1"/>
  </r>
  <r>
    <n v="545"/>
    <n v="15802593"/>
    <x v="98"/>
    <x v="0"/>
    <x v="0"/>
    <x v="8"/>
    <x v="8"/>
    <x v="0"/>
    <x v="1"/>
    <x v="1"/>
    <x v="0"/>
    <x v="112"/>
    <n v="1"/>
  </r>
  <r>
    <n v="552"/>
    <n v="15657284"/>
    <x v="99"/>
    <x v="2"/>
    <x v="1"/>
    <x v="26"/>
    <x v="10"/>
    <x v="82"/>
    <x v="0"/>
    <x v="0"/>
    <x v="0"/>
    <x v="113"/>
    <n v="1"/>
  </r>
  <r>
    <n v="556"/>
    <n v="15775318"/>
    <x v="100"/>
    <x v="1"/>
    <x v="0"/>
    <x v="7"/>
    <x v="4"/>
    <x v="83"/>
    <x v="1"/>
    <x v="1"/>
    <x v="0"/>
    <x v="114"/>
    <n v="1"/>
  </r>
  <r>
    <n v="558"/>
    <n v="15634844"/>
    <x v="101"/>
    <x v="2"/>
    <x v="1"/>
    <x v="10"/>
    <x v="4"/>
    <x v="84"/>
    <x v="0"/>
    <x v="0"/>
    <x v="1"/>
    <x v="115"/>
    <n v="1"/>
  </r>
  <r>
    <n v="564"/>
    <n v="15665956"/>
    <x v="102"/>
    <x v="0"/>
    <x v="0"/>
    <x v="14"/>
    <x v="3"/>
    <x v="0"/>
    <x v="0"/>
    <x v="0"/>
    <x v="1"/>
    <x v="116"/>
    <n v="1"/>
  </r>
  <r>
    <n v="567"/>
    <n v="15651674"/>
    <x v="103"/>
    <x v="1"/>
    <x v="0"/>
    <x v="28"/>
    <x v="0"/>
    <x v="0"/>
    <x v="0"/>
    <x v="1"/>
    <x v="1"/>
    <x v="117"/>
    <n v="1"/>
  </r>
  <r>
    <n v="572"/>
    <n v="15730076"/>
    <x v="104"/>
    <x v="0"/>
    <x v="1"/>
    <x v="6"/>
    <x v="3"/>
    <x v="0"/>
    <x v="0"/>
    <x v="0"/>
    <x v="1"/>
    <x v="118"/>
    <n v="1"/>
  </r>
  <r>
    <n v="574"/>
    <n v="15607312"/>
    <x v="72"/>
    <x v="1"/>
    <x v="0"/>
    <x v="8"/>
    <x v="9"/>
    <x v="0"/>
    <x v="2"/>
    <x v="0"/>
    <x v="0"/>
    <x v="119"/>
    <n v="1"/>
  </r>
  <r>
    <n v="582"/>
    <n v="15737741"/>
    <x v="105"/>
    <x v="1"/>
    <x v="0"/>
    <x v="29"/>
    <x v="0"/>
    <x v="85"/>
    <x v="2"/>
    <x v="1"/>
    <x v="0"/>
    <x v="120"/>
    <n v="1"/>
  </r>
  <r>
    <n v="585"/>
    <n v="15803689"/>
    <x v="19"/>
    <x v="2"/>
    <x v="0"/>
    <x v="7"/>
    <x v="3"/>
    <x v="86"/>
    <x v="2"/>
    <x v="1"/>
    <x v="1"/>
    <x v="121"/>
    <n v="1"/>
  </r>
  <r>
    <n v="586"/>
    <n v="15718057"/>
    <x v="106"/>
    <x v="0"/>
    <x v="0"/>
    <x v="7"/>
    <x v="0"/>
    <x v="87"/>
    <x v="0"/>
    <x v="1"/>
    <x v="1"/>
    <x v="122"/>
    <n v="1"/>
  </r>
  <r>
    <n v="587"/>
    <n v="15722010"/>
    <x v="86"/>
    <x v="1"/>
    <x v="1"/>
    <x v="39"/>
    <x v="6"/>
    <x v="88"/>
    <x v="0"/>
    <x v="0"/>
    <x v="1"/>
    <x v="123"/>
    <n v="1"/>
  </r>
  <r>
    <n v="590"/>
    <n v="15591047"/>
    <x v="107"/>
    <x v="1"/>
    <x v="0"/>
    <x v="26"/>
    <x v="10"/>
    <x v="89"/>
    <x v="2"/>
    <x v="1"/>
    <x v="1"/>
    <x v="124"/>
    <n v="1"/>
  </r>
  <r>
    <n v="591"/>
    <n v="15788291"/>
    <x v="108"/>
    <x v="2"/>
    <x v="0"/>
    <x v="4"/>
    <x v="8"/>
    <x v="90"/>
    <x v="0"/>
    <x v="0"/>
    <x v="0"/>
    <x v="125"/>
    <n v="1"/>
  </r>
  <r>
    <n v="599"/>
    <n v="15637476"/>
    <x v="34"/>
    <x v="2"/>
    <x v="0"/>
    <x v="22"/>
    <x v="7"/>
    <x v="91"/>
    <x v="0"/>
    <x v="1"/>
    <x v="1"/>
    <x v="126"/>
    <n v="1"/>
  </r>
  <r>
    <n v="601"/>
    <n v="15683503"/>
    <x v="13"/>
    <x v="0"/>
    <x v="0"/>
    <x v="27"/>
    <x v="1"/>
    <x v="0"/>
    <x v="1"/>
    <x v="1"/>
    <x v="0"/>
    <x v="127"/>
    <n v="1"/>
  </r>
  <r>
    <n v="604"/>
    <n v="15592387"/>
    <x v="109"/>
    <x v="0"/>
    <x v="1"/>
    <x v="34"/>
    <x v="7"/>
    <x v="0"/>
    <x v="0"/>
    <x v="0"/>
    <x v="1"/>
    <x v="128"/>
    <n v="1"/>
  </r>
  <r>
    <n v="616"/>
    <n v="15745295"/>
    <x v="110"/>
    <x v="1"/>
    <x v="0"/>
    <x v="18"/>
    <x v="5"/>
    <x v="0"/>
    <x v="0"/>
    <x v="0"/>
    <x v="1"/>
    <x v="129"/>
    <n v="1"/>
  </r>
  <r>
    <n v="618"/>
    <n v="15766575"/>
    <x v="111"/>
    <x v="2"/>
    <x v="0"/>
    <x v="33"/>
    <x v="1"/>
    <x v="92"/>
    <x v="0"/>
    <x v="0"/>
    <x v="1"/>
    <x v="130"/>
    <n v="1"/>
  </r>
  <r>
    <n v="631"/>
    <n v="15712403"/>
    <x v="112"/>
    <x v="0"/>
    <x v="0"/>
    <x v="35"/>
    <x v="3"/>
    <x v="0"/>
    <x v="0"/>
    <x v="0"/>
    <x v="1"/>
    <x v="131"/>
    <n v="1"/>
  </r>
  <r>
    <n v="632"/>
    <n v="15811762"/>
    <x v="113"/>
    <x v="2"/>
    <x v="0"/>
    <x v="28"/>
    <x v="10"/>
    <x v="93"/>
    <x v="0"/>
    <x v="0"/>
    <x v="1"/>
    <x v="132"/>
    <n v="1"/>
  </r>
  <r>
    <n v="635"/>
    <n v="15738181"/>
    <x v="48"/>
    <x v="0"/>
    <x v="1"/>
    <x v="18"/>
    <x v="10"/>
    <x v="94"/>
    <x v="2"/>
    <x v="1"/>
    <x v="1"/>
    <x v="133"/>
    <n v="1"/>
  </r>
  <r>
    <n v="641"/>
    <n v="15784844"/>
    <x v="114"/>
    <x v="1"/>
    <x v="1"/>
    <x v="21"/>
    <x v="7"/>
    <x v="95"/>
    <x v="0"/>
    <x v="0"/>
    <x v="1"/>
    <x v="134"/>
    <n v="1"/>
  </r>
  <r>
    <n v="644"/>
    <n v="15640078"/>
    <x v="115"/>
    <x v="2"/>
    <x v="0"/>
    <x v="5"/>
    <x v="7"/>
    <x v="96"/>
    <x v="0"/>
    <x v="0"/>
    <x v="1"/>
    <x v="135"/>
    <n v="1"/>
  </r>
  <r>
    <n v="645"/>
    <n v="15698786"/>
    <x v="116"/>
    <x v="0"/>
    <x v="0"/>
    <x v="5"/>
    <x v="6"/>
    <x v="97"/>
    <x v="0"/>
    <x v="0"/>
    <x v="1"/>
    <x v="136"/>
    <n v="1"/>
  </r>
  <r>
    <n v="646"/>
    <n v="15569807"/>
    <x v="90"/>
    <x v="0"/>
    <x v="0"/>
    <x v="32"/>
    <x v="1"/>
    <x v="98"/>
    <x v="0"/>
    <x v="0"/>
    <x v="1"/>
    <x v="137"/>
    <n v="1"/>
  </r>
  <r>
    <n v="654"/>
    <n v="15664610"/>
    <x v="117"/>
    <x v="2"/>
    <x v="1"/>
    <x v="21"/>
    <x v="2"/>
    <x v="99"/>
    <x v="0"/>
    <x v="0"/>
    <x v="0"/>
    <x v="138"/>
    <n v="1"/>
  </r>
  <r>
    <n v="678"/>
    <n v="15715142"/>
    <x v="56"/>
    <x v="2"/>
    <x v="1"/>
    <x v="6"/>
    <x v="8"/>
    <x v="100"/>
    <x v="0"/>
    <x v="1"/>
    <x v="0"/>
    <x v="139"/>
    <n v="1"/>
  </r>
  <r>
    <n v="686"/>
    <n v="15600337"/>
    <x v="118"/>
    <x v="1"/>
    <x v="1"/>
    <x v="0"/>
    <x v="0"/>
    <x v="101"/>
    <x v="0"/>
    <x v="1"/>
    <x v="1"/>
    <x v="140"/>
    <n v="1"/>
  </r>
  <r>
    <n v="688"/>
    <n v="15579334"/>
    <x v="119"/>
    <x v="2"/>
    <x v="0"/>
    <x v="6"/>
    <x v="7"/>
    <x v="102"/>
    <x v="0"/>
    <x v="0"/>
    <x v="1"/>
    <x v="141"/>
    <n v="1"/>
  </r>
  <r>
    <n v="689"/>
    <n v="15802741"/>
    <x v="27"/>
    <x v="0"/>
    <x v="0"/>
    <x v="7"/>
    <x v="8"/>
    <x v="103"/>
    <x v="0"/>
    <x v="0"/>
    <x v="1"/>
    <x v="142"/>
    <n v="1"/>
  </r>
  <r>
    <n v="697"/>
    <n v="15727299"/>
    <x v="120"/>
    <x v="1"/>
    <x v="1"/>
    <x v="33"/>
    <x v="3"/>
    <x v="104"/>
    <x v="0"/>
    <x v="0"/>
    <x v="0"/>
    <x v="143"/>
    <n v="1"/>
  </r>
  <r>
    <n v="698"/>
    <n v="15620204"/>
    <x v="121"/>
    <x v="2"/>
    <x v="0"/>
    <x v="22"/>
    <x v="3"/>
    <x v="105"/>
    <x v="2"/>
    <x v="0"/>
    <x v="0"/>
    <x v="144"/>
    <n v="1"/>
  </r>
  <r>
    <n v="706"/>
    <n v="15580148"/>
    <x v="17"/>
    <x v="2"/>
    <x v="1"/>
    <x v="31"/>
    <x v="7"/>
    <x v="106"/>
    <x v="1"/>
    <x v="0"/>
    <x v="1"/>
    <x v="145"/>
    <n v="1"/>
  </r>
  <r>
    <n v="715"/>
    <n v="15807609"/>
    <x v="122"/>
    <x v="1"/>
    <x v="0"/>
    <x v="40"/>
    <x v="4"/>
    <x v="107"/>
    <x v="1"/>
    <x v="0"/>
    <x v="1"/>
    <x v="146"/>
    <n v="1"/>
  </r>
  <r>
    <n v="721"/>
    <n v="15721658"/>
    <x v="123"/>
    <x v="1"/>
    <x v="0"/>
    <x v="20"/>
    <x v="0"/>
    <x v="108"/>
    <x v="2"/>
    <x v="0"/>
    <x v="0"/>
    <x v="147"/>
    <n v="1"/>
  </r>
  <r>
    <n v="722"/>
    <n v="15578761"/>
    <x v="117"/>
    <x v="1"/>
    <x v="0"/>
    <x v="0"/>
    <x v="10"/>
    <x v="109"/>
    <x v="2"/>
    <x v="0"/>
    <x v="0"/>
    <x v="148"/>
    <n v="1"/>
  </r>
  <r>
    <n v="730"/>
    <n v="15612525"/>
    <x v="124"/>
    <x v="0"/>
    <x v="0"/>
    <x v="22"/>
    <x v="3"/>
    <x v="0"/>
    <x v="0"/>
    <x v="1"/>
    <x v="1"/>
    <x v="149"/>
    <n v="1"/>
  </r>
  <r>
    <n v="734"/>
    <n v="15744607"/>
    <x v="15"/>
    <x v="2"/>
    <x v="1"/>
    <x v="27"/>
    <x v="6"/>
    <x v="110"/>
    <x v="2"/>
    <x v="0"/>
    <x v="1"/>
    <x v="150"/>
    <n v="1"/>
  </r>
  <r>
    <n v="735"/>
    <n v="15612966"/>
    <x v="79"/>
    <x v="2"/>
    <x v="0"/>
    <x v="36"/>
    <x v="8"/>
    <x v="111"/>
    <x v="0"/>
    <x v="1"/>
    <x v="0"/>
    <x v="151"/>
    <n v="1"/>
  </r>
  <r>
    <n v="744"/>
    <n v="15641675"/>
    <x v="125"/>
    <x v="0"/>
    <x v="0"/>
    <x v="8"/>
    <x v="0"/>
    <x v="112"/>
    <x v="1"/>
    <x v="1"/>
    <x v="1"/>
    <x v="152"/>
    <n v="1"/>
  </r>
  <r>
    <n v="762"/>
    <n v="15582741"/>
    <x v="76"/>
    <x v="0"/>
    <x v="0"/>
    <x v="16"/>
    <x v="7"/>
    <x v="113"/>
    <x v="0"/>
    <x v="0"/>
    <x v="1"/>
    <x v="153"/>
    <n v="1"/>
  </r>
  <r>
    <n v="763"/>
    <n v="15637876"/>
    <x v="126"/>
    <x v="2"/>
    <x v="0"/>
    <x v="40"/>
    <x v="10"/>
    <x v="114"/>
    <x v="0"/>
    <x v="1"/>
    <x v="1"/>
    <x v="154"/>
    <n v="1"/>
  </r>
  <r>
    <n v="765"/>
    <n v="15672056"/>
    <x v="127"/>
    <x v="2"/>
    <x v="1"/>
    <x v="27"/>
    <x v="0"/>
    <x v="115"/>
    <x v="1"/>
    <x v="0"/>
    <x v="0"/>
    <x v="155"/>
    <n v="1"/>
  </r>
  <r>
    <n v="768"/>
    <n v="15677921"/>
    <x v="128"/>
    <x v="2"/>
    <x v="1"/>
    <x v="36"/>
    <x v="6"/>
    <x v="116"/>
    <x v="2"/>
    <x v="1"/>
    <x v="1"/>
    <x v="156"/>
    <n v="1"/>
  </r>
  <r>
    <n v="770"/>
    <n v="15685329"/>
    <x v="89"/>
    <x v="0"/>
    <x v="0"/>
    <x v="41"/>
    <x v="3"/>
    <x v="117"/>
    <x v="0"/>
    <x v="1"/>
    <x v="0"/>
    <x v="157"/>
    <n v="1"/>
  </r>
  <r>
    <n v="771"/>
    <n v="15584091"/>
    <x v="129"/>
    <x v="2"/>
    <x v="0"/>
    <x v="40"/>
    <x v="0"/>
    <x v="118"/>
    <x v="2"/>
    <x v="1"/>
    <x v="1"/>
    <x v="158"/>
    <n v="1"/>
  </r>
  <r>
    <n v="775"/>
    <n v="15789158"/>
    <x v="130"/>
    <x v="2"/>
    <x v="1"/>
    <x v="8"/>
    <x v="10"/>
    <x v="119"/>
    <x v="2"/>
    <x v="0"/>
    <x v="1"/>
    <x v="159"/>
    <n v="1"/>
  </r>
  <r>
    <n v="777"/>
    <n v="15712551"/>
    <x v="21"/>
    <x v="2"/>
    <x v="0"/>
    <x v="3"/>
    <x v="8"/>
    <x v="120"/>
    <x v="0"/>
    <x v="0"/>
    <x v="1"/>
    <x v="160"/>
    <n v="1"/>
  </r>
  <r>
    <n v="778"/>
    <n v="15628936"/>
    <x v="131"/>
    <x v="1"/>
    <x v="1"/>
    <x v="17"/>
    <x v="6"/>
    <x v="121"/>
    <x v="0"/>
    <x v="1"/>
    <x v="1"/>
    <x v="161"/>
    <n v="1"/>
  </r>
  <r>
    <n v="785"/>
    <n v="15571221"/>
    <x v="132"/>
    <x v="2"/>
    <x v="1"/>
    <x v="3"/>
    <x v="8"/>
    <x v="122"/>
    <x v="0"/>
    <x v="0"/>
    <x v="0"/>
    <x v="162"/>
    <n v="1"/>
  </r>
  <r>
    <n v="806"/>
    <n v="15756026"/>
    <x v="133"/>
    <x v="1"/>
    <x v="0"/>
    <x v="14"/>
    <x v="6"/>
    <x v="0"/>
    <x v="0"/>
    <x v="1"/>
    <x v="1"/>
    <x v="163"/>
    <n v="1"/>
  </r>
  <r>
    <n v="814"/>
    <n v="15775306"/>
    <x v="134"/>
    <x v="2"/>
    <x v="1"/>
    <x v="17"/>
    <x v="1"/>
    <x v="123"/>
    <x v="1"/>
    <x v="0"/>
    <x v="0"/>
    <x v="164"/>
    <n v="1"/>
  </r>
  <r>
    <n v="818"/>
    <n v="15806438"/>
    <x v="135"/>
    <x v="2"/>
    <x v="0"/>
    <x v="0"/>
    <x v="0"/>
    <x v="124"/>
    <x v="0"/>
    <x v="1"/>
    <x v="1"/>
    <x v="165"/>
    <n v="1"/>
  </r>
  <r>
    <n v="824"/>
    <n v="15757811"/>
    <x v="136"/>
    <x v="1"/>
    <x v="0"/>
    <x v="42"/>
    <x v="6"/>
    <x v="125"/>
    <x v="0"/>
    <x v="1"/>
    <x v="0"/>
    <x v="166"/>
    <n v="1"/>
  </r>
  <r>
    <n v="839"/>
    <n v="15585888"/>
    <x v="80"/>
    <x v="1"/>
    <x v="0"/>
    <x v="21"/>
    <x v="4"/>
    <x v="0"/>
    <x v="0"/>
    <x v="1"/>
    <x v="0"/>
    <x v="167"/>
    <n v="1"/>
  </r>
  <r>
    <n v="841"/>
    <n v="15707567"/>
    <x v="136"/>
    <x v="2"/>
    <x v="1"/>
    <x v="25"/>
    <x v="10"/>
    <x v="126"/>
    <x v="0"/>
    <x v="1"/>
    <x v="1"/>
    <x v="168"/>
    <n v="1"/>
  </r>
  <r>
    <n v="844"/>
    <n v="15672012"/>
    <x v="137"/>
    <x v="1"/>
    <x v="0"/>
    <x v="10"/>
    <x v="7"/>
    <x v="0"/>
    <x v="0"/>
    <x v="0"/>
    <x v="1"/>
    <x v="169"/>
    <n v="1"/>
  </r>
  <r>
    <n v="852"/>
    <n v="15794048"/>
    <x v="36"/>
    <x v="2"/>
    <x v="0"/>
    <x v="21"/>
    <x v="3"/>
    <x v="127"/>
    <x v="2"/>
    <x v="1"/>
    <x v="1"/>
    <x v="170"/>
    <n v="1"/>
  </r>
  <r>
    <n v="857"/>
    <n v="15693864"/>
    <x v="138"/>
    <x v="2"/>
    <x v="0"/>
    <x v="8"/>
    <x v="7"/>
    <x v="128"/>
    <x v="0"/>
    <x v="0"/>
    <x v="1"/>
    <x v="171"/>
    <n v="1"/>
  </r>
  <r>
    <n v="860"/>
    <n v="15809087"/>
    <x v="101"/>
    <x v="0"/>
    <x v="1"/>
    <x v="43"/>
    <x v="3"/>
    <x v="0"/>
    <x v="2"/>
    <x v="0"/>
    <x v="1"/>
    <x v="172"/>
    <n v="1"/>
  </r>
  <r>
    <n v="861"/>
    <n v="15807663"/>
    <x v="36"/>
    <x v="0"/>
    <x v="1"/>
    <x v="27"/>
    <x v="1"/>
    <x v="129"/>
    <x v="0"/>
    <x v="0"/>
    <x v="1"/>
    <x v="173"/>
    <n v="1"/>
  </r>
  <r>
    <n v="862"/>
    <n v="15809100"/>
    <x v="139"/>
    <x v="0"/>
    <x v="0"/>
    <x v="12"/>
    <x v="0"/>
    <x v="130"/>
    <x v="0"/>
    <x v="0"/>
    <x v="1"/>
    <x v="174"/>
    <n v="1"/>
  </r>
  <r>
    <n v="868"/>
    <n v="15756804"/>
    <x v="130"/>
    <x v="0"/>
    <x v="0"/>
    <x v="21"/>
    <x v="3"/>
    <x v="131"/>
    <x v="0"/>
    <x v="0"/>
    <x v="1"/>
    <x v="175"/>
    <n v="1"/>
  </r>
  <r>
    <n v="869"/>
    <n v="15646810"/>
    <x v="140"/>
    <x v="2"/>
    <x v="1"/>
    <x v="1"/>
    <x v="10"/>
    <x v="132"/>
    <x v="2"/>
    <x v="0"/>
    <x v="1"/>
    <x v="176"/>
    <n v="1"/>
  </r>
  <r>
    <n v="872"/>
    <n v="15692750"/>
    <x v="141"/>
    <x v="2"/>
    <x v="0"/>
    <x v="6"/>
    <x v="8"/>
    <x v="133"/>
    <x v="1"/>
    <x v="0"/>
    <x v="1"/>
    <x v="177"/>
    <n v="1"/>
  </r>
  <r>
    <n v="881"/>
    <n v="15585362"/>
    <x v="64"/>
    <x v="0"/>
    <x v="0"/>
    <x v="36"/>
    <x v="10"/>
    <x v="0"/>
    <x v="0"/>
    <x v="0"/>
    <x v="1"/>
    <x v="178"/>
    <n v="1"/>
  </r>
  <r>
    <n v="882"/>
    <n v="15571928"/>
    <x v="142"/>
    <x v="0"/>
    <x v="0"/>
    <x v="27"/>
    <x v="2"/>
    <x v="0"/>
    <x v="1"/>
    <x v="0"/>
    <x v="1"/>
    <x v="179"/>
    <n v="1"/>
  </r>
  <r>
    <n v="884"/>
    <n v="15743007"/>
    <x v="44"/>
    <x v="0"/>
    <x v="0"/>
    <x v="6"/>
    <x v="2"/>
    <x v="134"/>
    <x v="0"/>
    <x v="0"/>
    <x v="1"/>
    <x v="180"/>
    <n v="1"/>
  </r>
  <r>
    <n v="894"/>
    <n v="15772781"/>
    <x v="85"/>
    <x v="0"/>
    <x v="0"/>
    <x v="7"/>
    <x v="4"/>
    <x v="0"/>
    <x v="1"/>
    <x v="0"/>
    <x v="0"/>
    <x v="181"/>
    <n v="1"/>
  </r>
  <r>
    <n v="895"/>
    <n v="15669987"/>
    <x v="143"/>
    <x v="2"/>
    <x v="0"/>
    <x v="16"/>
    <x v="1"/>
    <x v="135"/>
    <x v="2"/>
    <x v="0"/>
    <x v="1"/>
    <x v="182"/>
    <n v="1"/>
  </r>
  <r>
    <n v="899"/>
    <n v="15654700"/>
    <x v="144"/>
    <x v="0"/>
    <x v="0"/>
    <x v="31"/>
    <x v="0"/>
    <x v="136"/>
    <x v="0"/>
    <x v="0"/>
    <x v="1"/>
    <x v="183"/>
    <n v="1"/>
  </r>
  <r>
    <n v="901"/>
    <n v="15642041"/>
    <x v="110"/>
    <x v="2"/>
    <x v="1"/>
    <x v="31"/>
    <x v="3"/>
    <x v="137"/>
    <x v="2"/>
    <x v="0"/>
    <x v="1"/>
    <x v="184"/>
    <n v="1"/>
  </r>
  <r>
    <n v="905"/>
    <n v="15794580"/>
    <x v="145"/>
    <x v="0"/>
    <x v="1"/>
    <x v="3"/>
    <x v="2"/>
    <x v="0"/>
    <x v="0"/>
    <x v="1"/>
    <x v="1"/>
    <x v="185"/>
    <n v="1"/>
  </r>
  <r>
    <n v="906"/>
    <n v="15675964"/>
    <x v="123"/>
    <x v="0"/>
    <x v="0"/>
    <x v="6"/>
    <x v="6"/>
    <x v="0"/>
    <x v="0"/>
    <x v="0"/>
    <x v="0"/>
    <x v="186"/>
    <n v="1"/>
  </r>
  <r>
    <n v="908"/>
    <n v="15724848"/>
    <x v="41"/>
    <x v="0"/>
    <x v="0"/>
    <x v="14"/>
    <x v="3"/>
    <x v="138"/>
    <x v="0"/>
    <x v="0"/>
    <x v="1"/>
    <x v="187"/>
    <n v="1"/>
  </r>
  <r>
    <n v="917"/>
    <n v="15792328"/>
    <x v="7"/>
    <x v="0"/>
    <x v="1"/>
    <x v="5"/>
    <x v="10"/>
    <x v="0"/>
    <x v="0"/>
    <x v="0"/>
    <x v="0"/>
    <x v="188"/>
    <n v="1"/>
  </r>
  <r>
    <n v="922"/>
    <n v="15743411"/>
    <x v="146"/>
    <x v="1"/>
    <x v="1"/>
    <x v="35"/>
    <x v="3"/>
    <x v="0"/>
    <x v="0"/>
    <x v="0"/>
    <x v="1"/>
    <x v="189"/>
    <n v="1"/>
  </r>
  <r>
    <n v="923"/>
    <n v="15753337"/>
    <x v="147"/>
    <x v="0"/>
    <x v="1"/>
    <x v="7"/>
    <x v="7"/>
    <x v="0"/>
    <x v="1"/>
    <x v="0"/>
    <x v="1"/>
    <x v="190"/>
    <n v="1"/>
  </r>
  <r>
    <n v="934"/>
    <n v="15737795"/>
    <x v="148"/>
    <x v="1"/>
    <x v="1"/>
    <x v="40"/>
    <x v="3"/>
    <x v="0"/>
    <x v="0"/>
    <x v="1"/>
    <x v="0"/>
    <x v="191"/>
    <n v="1"/>
  </r>
  <r>
    <n v="937"/>
    <n v="15613630"/>
    <x v="149"/>
    <x v="0"/>
    <x v="1"/>
    <x v="19"/>
    <x v="1"/>
    <x v="139"/>
    <x v="0"/>
    <x v="0"/>
    <x v="0"/>
    <x v="192"/>
    <n v="1"/>
  </r>
  <r>
    <n v="943"/>
    <n v="15804586"/>
    <x v="3"/>
    <x v="0"/>
    <x v="0"/>
    <x v="14"/>
    <x v="10"/>
    <x v="0"/>
    <x v="0"/>
    <x v="0"/>
    <x v="1"/>
    <x v="193"/>
    <n v="1"/>
  </r>
  <r>
    <n v="947"/>
    <n v="15745324"/>
    <x v="145"/>
    <x v="1"/>
    <x v="0"/>
    <x v="5"/>
    <x v="2"/>
    <x v="0"/>
    <x v="0"/>
    <x v="0"/>
    <x v="1"/>
    <x v="194"/>
    <n v="1"/>
  </r>
  <r>
    <n v="948"/>
    <n v="15741336"/>
    <x v="40"/>
    <x v="0"/>
    <x v="0"/>
    <x v="4"/>
    <x v="7"/>
    <x v="140"/>
    <x v="0"/>
    <x v="0"/>
    <x v="0"/>
    <x v="195"/>
    <n v="1"/>
  </r>
  <r>
    <n v="950"/>
    <n v="15620981"/>
    <x v="150"/>
    <x v="0"/>
    <x v="0"/>
    <x v="21"/>
    <x v="4"/>
    <x v="141"/>
    <x v="0"/>
    <x v="1"/>
    <x v="1"/>
    <x v="196"/>
    <n v="1"/>
  </r>
  <r>
    <n v="955"/>
    <n v="15660429"/>
    <x v="151"/>
    <x v="1"/>
    <x v="0"/>
    <x v="0"/>
    <x v="0"/>
    <x v="142"/>
    <x v="2"/>
    <x v="1"/>
    <x v="0"/>
    <x v="197"/>
    <n v="1"/>
  </r>
  <r>
    <n v="964"/>
    <n v="15731815"/>
    <x v="152"/>
    <x v="1"/>
    <x v="1"/>
    <x v="41"/>
    <x v="2"/>
    <x v="143"/>
    <x v="1"/>
    <x v="0"/>
    <x v="1"/>
    <x v="198"/>
    <n v="1"/>
  </r>
  <r>
    <n v="965"/>
    <n v="15580956"/>
    <x v="34"/>
    <x v="2"/>
    <x v="0"/>
    <x v="27"/>
    <x v="2"/>
    <x v="144"/>
    <x v="0"/>
    <x v="0"/>
    <x v="0"/>
    <x v="199"/>
    <n v="1"/>
  </r>
  <r>
    <n v="977"/>
    <n v="15570060"/>
    <x v="122"/>
    <x v="0"/>
    <x v="0"/>
    <x v="27"/>
    <x v="1"/>
    <x v="145"/>
    <x v="0"/>
    <x v="0"/>
    <x v="1"/>
    <x v="200"/>
    <n v="1"/>
  </r>
  <r>
    <n v="984"/>
    <n v="15807008"/>
    <x v="62"/>
    <x v="2"/>
    <x v="0"/>
    <x v="16"/>
    <x v="10"/>
    <x v="146"/>
    <x v="0"/>
    <x v="1"/>
    <x v="1"/>
    <x v="201"/>
    <n v="1"/>
  </r>
  <r>
    <n v="988"/>
    <n v="15613749"/>
    <x v="153"/>
    <x v="1"/>
    <x v="1"/>
    <x v="32"/>
    <x v="5"/>
    <x v="147"/>
    <x v="0"/>
    <x v="0"/>
    <x v="1"/>
    <x v="202"/>
    <n v="1"/>
  </r>
  <r>
    <n v="990"/>
    <n v="15681206"/>
    <x v="154"/>
    <x v="0"/>
    <x v="0"/>
    <x v="8"/>
    <x v="4"/>
    <x v="148"/>
    <x v="0"/>
    <x v="0"/>
    <x v="1"/>
    <x v="203"/>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1">
  <r>
    <n v="1"/>
    <n v="15634602"/>
    <x v="0"/>
    <x v="0"/>
    <x v="0"/>
    <x v="0"/>
    <x v="0"/>
    <x v="0"/>
    <x v="0"/>
    <x v="0"/>
    <x v="0"/>
    <x v="0"/>
    <x v="0"/>
  </r>
  <r>
    <n v="2"/>
    <n v="15647311"/>
    <x v="1"/>
    <x v="1"/>
    <x v="0"/>
    <x v="1"/>
    <x v="1"/>
    <x v="1"/>
    <x v="0"/>
    <x v="1"/>
    <x v="0"/>
    <x v="1"/>
    <x v="1"/>
  </r>
  <r>
    <n v="3"/>
    <n v="15619304"/>
    <x v="2"/>
    <x v="0"/>
    <x v="0"/>
    <x v="0"/>
    <x v="2"/>
    <x v="2"/>
    <x v="1"/>
    <x v="0"/>
    <x v="1"/>
    <x v="2"/>
    <x v="0"/>
  </r>
  <r>
    <n v="4"/>
    <n v="15701354"/>
    <x v="3"/>
    <x v="0"/>
    <x v="0"/>
    <x v="2"/>
    <x v="1"/>
    <x v="0"/>
    <x v="2"/>
    <x v="1"/>
    <x v="1"/>
    <x v="3"/>
    <x v="1"/>
  </r>
  <r>
    <n v="5"/>
    <n v="15737888"/>
    <x v="4"/>
    <x v="1"/>
    <x v="0"/>
    <x v="3"/>
    <x v="0"/>
    <x v="3"/>
    <x v="0"/>
    <x v="0"/>
    <x v="0"/>
    <x v="4"/>
    <x v="1"/>
  </r>
  <r>
    <n v="6"/>
    <n v="15574012"/>
    <x v="5"/>
    <x v="1"/>
    <x v="1"/>
    <x v="4"/>
    <x v="2"/>
    <x v="4"/>
    <x v="2"/>
    <x v="0"/>
    <x v="1"/>
    <x v="5"/>
    <x v="0"/>
  </r>
  <r>
    <n v="7"/>
    <n v="15592531"/>
    <x v="6"/>
    <x v="0"/>
    <x v="1"/>
    <x v="5"/>
    <x v="3"/>
    <x v="0"/>
    <x v="2"/>
    <x v="0"/>
    <x v="0"/>
    <x v="6"/>
    <x v="1"/>
  </r>
  <r>
    <n v="8"/>
    <n v="15656148"/>
    <x v="7"/>
    <x v="2"/>
    <x v="0"/>
    <x v="6"/>
    <x v="4"/>
    <x v="5"/>
    <x v="3"/>
    <x v="0"/>
    <x v="1"/>
    <x v="7"/>
    <x v="0"/>
  </r>
  <r>
    <n v="9"/>
    <n v="15792365"/>
    <x v="8"/>
    <x v="0"/>
    <x v="1"/>
    <x v="4"/>
    <x v="4"/>
    <x v="6"/>
    <x v="2"/>
    <x v="1"/>
    <x v="0"/>
    <x v="8"/>
    <x v="1"/>
  </r>
  <r>
    <n v="10"/>
    <n v="15592389"/>
    <x v="9"/>
    <x v="0"/>
    <x v="1"/>
    <x v="7"/>
    <x v="0"/>
    <x v="7"/>
    <x v="0"/>
    <x v="0"/>
    <x v="0"/>
    <x v="9"/>
    <x v="1"/>
  </r>
  <r>
    <n v="11"/>
    <n v="15767821"/>
    <x v="10"/>
    <x v="0"/>
    <x v="1"/>
    <x v="8"/>
    <x v="5"/>
    <x v="8"/>
    <x v="2"/>
    <x v="1"/>
    <x v="1"/>
    <x v="10"/>
    <x v="1"/>
  </r>
  <r>
    <n v="12"/>
    <n v="15737173"/>
    <x v="11"/>
    <x v="1"/>
    <x v="1"/>
    <x v="9"/>
    <x v="6"/>
    <x v="0"/>
    <x v="2"/>
    <x v="0"/>
    <x v="1"/>
    <x v="11"/>
    <x v="1"/>
  </r>
  <r>
    <n v="13"/>
    <n v="15632264"/>
    <x v="12"/>
    <x v="0"/>
    <x v="0"/>
    <x v="10"/>
    <x v="7"/>
    <x v="0"/>
    <x v="2"/>
    <x v="0"/>
    <x v="1"/>
    <x v="12"/>
    <x v="1"/>
  </r>
  <r>
    <n v="14"/>
    <n v="15691483"/>
    <x v="13"/>
    <x v="0"/>
    <x v="0"/>
    <x v="11"/>
    <x v="8"/>
    <x v="0"/>
    <x v="2"/>
    <x v="1"/>
    <x v="1"/>
    <x v="13"/>
    <x v="1"/>
  </r>
  <r>
    <n v="15"/>
    <n v="15600882"/>
    <x v="14"/>
    <x v="1"/>
    <x v="0"/>
    <x v="12"/>
    <x v="3"/>
    <x v="0"/>
    <x v="2"/>
    <x v="0"/>
    <x v="0"/>
    <x v="14"/>
    <x v="1"/>
  </r>
  <r>
    <n v="16"/>
    <n v="15643966"/>
    <x v="15"/>
    <x v="2"/>
    <x v="1"/>
    <x v="13"/>
    <x v="6"/>
    <x v="9"/>
    <x v="2"/>
    <x v="1"/>
    <x v="0"/>
    <x v="15"/>
    <x v="1"/>
  </r>
  <r>
    <n v="17"/>
    <n v="15737452"/>
    <x v="16"/>
    <x v="2"/>
    <x v="1"/>
    <x v="14"/>
    <x v="1"/>
    <x v="10"/>
    <x v="0"/>
    <x v="0"/>
    <x v="1"/>
    <x v="16"/>
    <x v="0"/>
  </r>
  <r>
    <n v="18"/>
    <n v="15788218"/>
    <x v="13"/>
    <x v="1"/>
    <x v="0"/>
    <x v="9"/>
    <x v="9"/>
    <x v="0"/>
    <x v="2"/>
    <x v="0"/>
    <x v="0"/>
    <x v="17"/>
    <x v="1"/>
  </r>
  <r>
    <n v="19"/>
    <n v="15661507"/>
    <x v="17"/>
    <x v="1"/>
    <x v="1"/>
    <x v="13"/>
    <x v="5"/>
    <x v="0"/>
    <x v="0"/>
    <x v="1"/>
    <x v="1"/>
    <x v="18"/>
    <x v="1"/>
  </r>
  <r>
    <n v="20"/>
    <n v="15568982"/>
    <x v="18"/>
    <x v="0"/>
    <x v="0"/>
    <x v="9"/>
    <x v="5"/>
    <x v="0"/>
    <x v="2"/>
    <x v="0"/>
    <x v="0"/>
    <x v="19"/>
    <x v="1"/>
  </r>
  <r>
    <n v="21"/>
    <n v="15577657"/>
    <x v="19"/>
    <x v="0"/>
    <x v="1"/>
    <x v="1"/>
    <x v="2"/>
    <x v="0"/>
    <x v="2"/>
    <x v="0"/>
    <x v="0"/>
    <x v="20"/>
    <x v="1"/>
  </r>
  <r>
    <n v="22"/>
    <n v="15597945"/>
    <x v="20"/>
    <x v="1"/>
    <x v="0"/>
    <x v="15"/>
    <x v="2"/>
    <x v="0"/>
    <x v="2"/>
    <x v="0"/>
    <x v="1"/>
    <x v="21"/>
    <x v="1"/>
  </r>
  <r>
    <n v="23"/>
    <n v="15699309"/>
    <x v="21"/>
    <x v="1"/>
    <x v="0"/>
    <x v="16"/>
    <x v="4"/>
    <x v="0"/>
    <x v="0"/>
    <x v="0"/>
    <x v="1"/>
    <x v="22"/>
    <x v="0"/>
  </r>
  <r>
    <n v="24"/>
    <n v="15725737"/>
    <x v="22"/>
    <x v="0"/>
    <x v="1"/>
    <x v="17"/>
    <x v="6"/>
    <x v="0"/>
    <x v="2"/>
    <x v="1"/>
    <x v="0"/>
    <x v="23"/>
    <x v="1"/>
  </r>
  <r>
    <n v="25"/>
    <n v="15625047"/>
    <x v="23"/>
    <x v="0"/>
    <x v="0"/>
    <x v="18"/>
    <x v="8"/>
    <x v="0"/>
    <x v="0"/>
    <x v="0"/>
    <x v="0"/>
    <x v="24"/>
    <x v="1"/>
  </r>
  <r>
    <n v="26"/>
    <n v="15738191"/>
    <x v="24"/>
    <x v="0"/>
    <x v="1"/>
    <x v="11"/>
    <x v="6"/>
    <x v="0"/>
    <x v="2"/>
    <x v="1"/>
    <x v="0"/>
    <x v="25"/>
    <x v="1"/>
  </r>
  <r>
    <n v="27"/>
    <n v="15736816"/>
    <x v="25"/>
    <x v="2"/>
    <x v="1"/>
    <x v="16"/>
    <x v="0"/>
    <x v="11"/>
    <x v="0"/>
    <x v="0"/>
    <x v="0"/>
    <x v="26"/>
    <x v="1"/>
  </r>
  <r>
    <n v="28"/>
    <n v="15700772"/>
    <x v="26"/>
    <x v="0"/>
    <x v="1"/>
    <x v="4"/>
    <x v="9"/>
    <x v="0"/>
    <x v="2"/>
    <x v="1"/>
    <x v="1"/>
    <x v="27"/>
    <x v="1"/>
  </r>
  <r>
    <n v="29"/>
    <n v="15728693"/>
    <x v="27"/>
    <x v="2"/>
    <x v="0"/>
    <x v="3"/>
    <x v="6"/>
    <x v="12"/>
    <x v="0"/>
    <x v="0"/>
    <x v="0"/>
    <x v="28"/>
    <x v="1"/>
  </r>
  <r>
    <n v="30"/>
    <n v="15656300"/>
    <x v="28"/>
    <x v="0"/>
    <x v="1"/>
    <x v="6"/>
    <x v="10"/>
    <x v="13"/>
    <x v="2"/>
    <x v="0"/>
    <x v="0"/>
    <x v="29"/>
    <x v="1"/>
  </r>
  <r>
    <n v="31"/>
    <n v="15589475"/>
    <x v="29"/>
    <x v="1"/>
    <x v="0"/>
    <x v="2"/>
    <x v="6"/>
    <x v="0"/>
    <x v="1"/>
    <x v="0"/>
    <x v="1"/>
    <x v="30"/>
    <x v="0"/>
  </r>
  <r>
    <n v="32"/>
    <n v="15706552"/>
    <x v="30"/>
    <x v="0"/>
    <x v="1"/>
    <x v="16"/>
    <x v="3"/>
    <x v="14"/>
    <x v="0"/>
    <x v="1"/>
    <x v="0"/>
    <x v="31"/>
    <x v="1"/>
  </r>
  <r>
    <n v="33"/>
    <n v="15750181"/>
    <x v="31"/>
    <x v="2"/>
    <x v="1"/>
    <x v="1"/>
    <x v="9"/>
    <x v="15"/>
    <x v="2"/>
    <x v="1"/>
    <x v="1"/>
    <x v="32"/>
    <x v="1"/>
  </r>
  <r>
    <n v="34"/>
    <n v="15659428"/>
    <x v="32"/>
    <x v="1"/>
    <x v="0"/>
    <x v="0"/>
    <x v="5"/>
    <x v="0"/>
    <x v="2"/>
    <x v="0"/>
    <x v="0"/>
    <x v="33"/>
    <x v="1"/>
  </r>
  <r>
    <n v="35"/>
    <n v="15732963"/>
    <x v="33"/>
    <x v="1"/>
    <x v="0"/>
    <x v="6"/>
    <x v="9"/>
    <x v="0"/>
    <x v="2"/>
    <x v="0"/>
    <x v="0"/>
    <x v="34"/>
    <x v="1"/>
  </r>
  <r>
    <n v="36"/>
    <n v="15794171"/>
    <x v="34"/>
    <x v="0"/>
    <x v="0"/>
    <x v="13"/>
    <x v="10"/>
    <x v="16"/>
    <x v="0"/>
    <x v="0"/>
    <x v="1"/>
    <x v="35"/>
    <x v="0"/>
  </r>
  <r>
    <n v="37"/>
    <n v="15788448"/>
    <x v="35"/>
    <x v="1"/>
    <x v="1"/>
    <x v="8"/>
    <x v="6"/>
    <x v="17"/>
    <x v="0"/>
    <x v="1"/>
    <x v="0"/>
    <x v="36"/>
    <x v="1"/>
  </r>
  <r>
    <n v="38"/>
    <n v="15729599"/>
    <x v="36"/>
    <x v="1"/>
    <x v="1"/>
    <x v="19"/>
    <x v="3"/>
    <x v="18"/>
    <x v="0"/>
    <x v="1"/>
    <x v="0"/>
    <x v="37"/>
    <x v="1"/>
  </r>
  <r>
    <n v="39"/>
    <n v="15717426"/>
    <x v="4"/>
    <x v="0"/>
    <x v="1"/>
    <x v="16"/>
    <x v="3"/>
    <x v="0"/>
    <x v="0"/>
    <x v="0"/>
    <x v="0"/>
    <x v="38"/>
    <x v="1"/>
  </r>
  <r>
    <n v="40"/>
    <n v="15585768"/>
    <x v="37"/>
    <x v="2"/>
    <x v="1"/>
    <x v="1"/>
    <x v="5"/>
    <x v="19"/>
    <x v="2"/>
    <x v="1"/>
    <x v="0"/>
    <x v="39"/>
    <x v="1"/>
  </r>
  <r>
    <n v="41"/>
    <n v="15619360"/>
    <x v="38"/>
    <x v="1"/>
    <x v="1"/>
    <x v="20"/>
    <x v="4"/>
    <x v="0"/>
    <x v="0"/>
    <x v="0"/>
    <x v="1"/>
    <x v="40"/>
    <x v="1"/>
  </r>
  <r>
    <n v="42"/>
    <n v="15738148"/>
    <x v="39"/>
    <x v="0"/>
    <x v="0"/>
    <x v="21"/>
    <x v="2"/>
    <x v="20"/>
    <x v="0"/>
    <x v="1"/>
    <x v="1"/>
    <x v="41"/>
    <x v="0"/>
  </r>
  <r>
    <n v="43"/>
    <n v="15687946"/>
    <x v="40"/>
    <x v="0"/>
    <x v="0"/>
    <x v="22"/>
    <x v="0"/>
    <x v="21"/>
    <x v="0"/>
    <x v="0"/>
    <x v="0"/>
    <x v="42"/>
    <x v="1"/>
  </r>
  <r>
    <n v="44"/>
    <n v="15755196"/>
    <x v="41"/>
    <x v="0"/>
    <x v="0"/>
    <x v="23"/>
    <x v="0"/>
    <x v="22"/>
    <x v="0"/>
    <x v="1"/>
    <x v="1"/>
    <x v="43"/>
    <x v="0"/>
  </r>
  <r>
    <n v="45"/>
    <n v="15684171"/>
    <x v="42"/>
    <x v="1"/>
    <x v="0"/>
    <x v="22"/>
    <x v="8"/>
    <x v="23"/>
    <x v="0"/>
    <x v="0"/>
    <x v="0"/>
    <x v="44"/>
    <x v="1"/>
  </r>
  <r>
    <n v="46"/>
    <n v="15754849"/>
    <x v="43"/>
    <x v="2"/>
    <x v="0"/>
    <x v="15"/>
    <x v="4"/>
    <x v="24"/>
    <x v="2"/>
    <x v="0"/>
    <x v="0"/>
    <x v="45"/>
    <x v="1"/>
  </r>
  <r>
    <n v="47"/>
    <n v="15602280"/>
    <x v="44"/>
    <x v="2"/>
    <x v="0"/>
    <x v="7"/>
    <x v="9"/>
    <x v="25"/>
    <x v="0"/>
    <x v="0"/>
    <x v="0"/>
    <x v="46"/>
    <x v="0"/>
  </r>
  <r>
    <n v="48"/>
    <n v="15771573"/>
    <x v="45"/>
    <x v="2"/>
    <x v="0"/>
    <x v="2"/>
    <x v="9"/>
    <x v="26"/>
    <x v="0"/>
    <x v="0"/>
    <x v="0"/>
    <x v="47"/>
    <x v="0"/>
  </r>
  <r>
    <n v="49"/>
    <n v="15766205"/>
    <x v="46"/>
    <x v="2"/>
    <x v="1"/>
    <x v="18"/>
    <x v="0"/>
    <x v="27"/>
    <x v="0"/>
    <x v="1"/>
    <x v="0"/>
    <x v="48"/>
    <x v="1"/>
  </r>
  <r>
    <n v="50"/>
    <n v="15771873"/>
    <x v="43"/>
    <x v="2"/>
    <x v="0"/>
    <x v="24"/>
    <x v="0"/>
    <x v="28"/>
    <x v="2"/>
    <x v="0"/>
    <x v="1"/>
    <x v="49"/>
    <x v="1"/>
  </r>
  <r>
    <n v="51"/>
    <n v="15616550"/>
    <x v="47"/>
    <x v="2"/>
    <x v="1"/>
    <x v="4"/>
    <x v="7"/>
    <x v="29"/>
    <x v="2"/>
    <x v="0"/>
    <x v="1"/>
    <x v="50"/>
    <x v="1"/>
  </r>
  <r>
    <n v="52"/>
    <n v="15768193"/>
    <x v="48"/>
    <x v="2"/>
    <x v="1"/>
    <x v="16"/>
    <x v="8"/>
    <x v="30"/>
    <x v="2"/>
    <x v="1"/>
    <x v="1"/>
    <x v="51"/>
    <x v="1"/>
  </r>
  <r>
    <n v="53"/>
    <n v="15683553"/>
    <x v="49"/>
    <x v="0"/>
    <x v="0"/>
    <x v="19"/>
    <x v="8"/>
    <x v="0"/>
    <x v="2"/>
    <x v="1"/>
    <x v="1"/>
    <x v="52"/>
    <x v="1"/>
  </r>
  <r>
    <n v="54"/>
    <n v="15702298"/>
    <x v="50"/>
    <x v="2"/>
    <x v="1"/>
    <x v="1"/>
    <x v="2"/>
    <x v="31"/>
    <x v="0"/>
    <x v="1"/>
    <x v="1"/>
    <x v="53"/>
    <x v="0"/>
  </r>
  <r>
    <n v="55"/>
    <n v="15569590"/>
    <x v="51"/>
    <x v="2"/>
    <x v="1"/>
    <x v="0"/>
    <x v="1"/>
    <x v="32"/>
    <x v="0"/>
    <x v="0"/>
    <x v="1"/>
    <x v="54"/>
    <x v="0"/>
  </r>
  <r>
    <n v="56"/>
    <n v="15760861"/>
    <x v="0"/>
    <x v="0"/>
    <x v="1"/>
    <x v="3"/>
    <x v="1"/>
    <x v="33"/>
    <x v="0"/>
    <x v="0"/>
    <x v="0"/>
    <x v="55"/>
    <x v="1"/>
  </r>
  <r>
    <n v="57"/>
    <n v="15630053"/>
    <x v="52"/>
    <x v="0"/>
    <x v="1"/>
    <x v="13"/>
    <x v="8"/>
    <x v="34"/>
    <x v="0"/>
    <x v="0"/>
    <x v="1"/>
    <x v="56"/>
    <x v="1"/>
  </r>
  <r>
    <n v="58"/>
    <n v="15647091"/>
    <x v="53"/>
    <x v="2"/>
    <x v="1"/>
    <x v="25"/>
    <x v="10"/>
    <x v="35"/>
    <x v="0"/>
    <x v="1"/>
    <x v="1"/>
    <x v="57"/>
    <x v="1"/>
  </r>
  <r>
    <n v="59"/>
    <n v="15623944"/>
    <x v="54"/>
    <x v="1"/>
    <x v="0"/>
    <x v="26"/>
    <x v="4"/>
    <x v="0"/>
    <x v="0"/>
    <x v="0"/>
    <x v="1"/>
    <x v="58"/>
    <x v="0"/>
  </r>
  <r>
    <n v="60"/>
    <n v="15804771"/>
    <x v="55"/>
    <x v="0"/>
    <x v="1"/>
    <x v="21"/>
    <x v="4"/>
    <x v="36"/>
    <x v="0"/>
    <x v="0"/>
    <x v="0"/>
    <x v="59"/>
    <x v="1"/>
  </r>
  <r>
    <n v="61"/>
    <n v="15651280"/>
    <x v="56"/>
    <x v="2"/>
    <x v="1"/>
    <x v="12"/>
    <x v="8"/>
    <x v="37"/>
    <x v="0"/>
    <x v="1"/>
    <x v="1"/>
    <x v="60"/>
    <x v="1"/>
  </r>
  <r>
    <n v="62"/>
    <n v="15773469"/>
    <x v="57"/>
    <x v="2"/>
    <x v="0"/>
    <x v="7"/>
    <x v="9"/>
    <x v="38"/>
    <x v="2"/>
    <x v="1"/>
    <x v="1"/>
    <x v="61"/>
    <x v="1"/>
  </r>
  <r>
    <n v="63"/>
    <n v="15702014"/>
    <x v="58"/>
    <x v="1"/>
    <x v="1"/>
    <x v="19"/>
    <x v="1"/>
    <x v="39"/>
    <x v="2"/>
    <x v="1"/>
    <x v="1"/>
    <x v="62"/>
    <x v="1"/>
  </r>
  <r>
    <n v="64"/>
    <n v="15751208"/>
    <x v="9"/>
    <x v="1"/>
    <x v="1"/>
    <x v="27"/>
    <x v="2"/>
    <x v="40"/>
    <x v="0"/>
    <x v="0"/>
    <x v="0"/>
    <x v="63"/>
    <x v="1"/>
  </r>
  <r>
    <n v="65"/>
    <n v="15592461"/>
    <x v="59"/>
    <x v="2"/>
    <x v="1"/>
    <x v="28"/>
    <x v="4"/>
    <x v="41"/>
    <x v="0"/>
    <x v="0"/>
    <x v="0"/>
    <x v="64"/>
    <x v="1"/>
  </r>
  <r>
    <n v="66"/>
    <n v="15789484"/>
    <x v="60"/>
    <x v="2"/>
    <x v="0"/>
    <x v="16"/>
    <x v="5"/>
    <x v="42"/>
    <x v="2"/>
    <x v="0"/>
    <x v="0"/>
    <x v="65"/>
    <x v="1"/>
  </r>
  <r>
    <n v="67"/>
    <n v="15696061"/>
    <x v="61"/>
    <x v="2"/>
    <x v="0"/>
    <x v="10"/>
    <x v="1"/>
    <x v="43"/>
    <x v="0"/>
    <x v="0"/>
    <x v="1"/>
    <x v="66"/>
    <x v="1"/>
  </r>
  <r>
    <n v="68"/>
    <n v="15641582"/>
    <x v="62"/>
    <x v="2"/>
    <x v="1"/>
    <x v="3"/>
    <x v="7"/>
    <x v="44"/>
    <x v="2"/>
    <x v="0"/>
    <x v="0"/>
    <x v="67"/>
    <x v="1"/>
  </r>
  <r>
    <n v="69"/>
    <n v="15638424"/>
    <x v="63"/>
    <x v="2"/>
    <x v="0"/>
    <x v="12"/>
    <x v="8"/>
    <x v="45"/>
    <x v="2"/>
    <x v="1"/>
    <x v="0"/>
    <x v="68"/>
    <x v="1"/>
  </r>
  <r>
    <n v="70"/>
    <n v="15755648"/>
    <x v="64"/>
    <x v="0"/>
    <x v="0"/>
    <x v="29"/>
    <x v="2"/>
    <x v="46"/>
    <x v="0"/>
    <x v="0"/>
    <x v="1"/>
    <x v="69"/>
    <x v="1"/>
  </r>
  <r>
    <n v="71"/>
    <n v="15703793"/>
    <x v="65"/>
    <x v="2"/>
    <x v="1"/>
    <x v="14"/>
    <x v="0"/>
    <x v="47"/>
    <x v="3"/>
    <x v="0"/>
    <x v="1"/>
    <x v="70"/>
    <x v="0"/>
  </r>
  <r>
    <n v="72"/>
    <n v="15620344"/>
    <x v="66"/>
    <x v="0"/>
    <x v="1"/>
    <x v="6"/>
    <x v="5"/>
    <x v="0"/>
    <x v="0"/>
    <x v="0"/>
    <x v="1"/>
    <x v="71"/>
    <x v="1"/>
  </r>
  <r>
    <n v="73"/>
    <n v="15812518"/>
    <x v="67"/>
    <x v="1"/>
    <x v="0"/>
    <x v="24"/>
    <x v="10"/>
    <x v="48"/>
    <x v="0"/>
    <x v="1"/>
    <x v="0"/>
    <x v="72"/>
    <x v="1"/>
  </r>
  <r>
    <n v="74"/>
    <n v="15779052"/>
    <x v="68"/>
    <x v="2"/>
    <x v="0"/>
    <x v="11"/>
    <x v="8"/>
    <x v="49"/>
    <x v="2"/>
    <x v="0"/>
    <x v="0"/>
    <x v="73"/>
    <x v="1"/>
  </r>
  <r>
    <n v="75"/>
    <n v="15770811"/>
    <x v="69"/>
    <x v="0"/>
    <x v="1"/>
    <x v="16"/>
    <x v="9"/>
    <x v="0"/>
    <x v="2"/>
    <x v="1"/>
    <x v="0"/>
    <x v="74"/>
    <x v="1"/>
  </r>
  <r>
    <n v="76"/>
    <n v="15780961"/>
    <x v="62"/>
    <x v="0"/>
    <x v="0"/>
    <x v="29"/>
    <x v="1"/>
    <x v="50"/>
    <x v="2"/>
    <x v="0"/>
    <x v="1"/>
    <x v="75"/>
    <x v="1"/>
  </r>
  <r>
    <n v="77"/>
    <n v="15614049"/>
    <x v="70"/>
    <x v="0"/>
    <x v="1"/>
    <x v="30"/>
    <x v="2"/>
    <x v="0"/>
    <x v="2"/>
    <x v="0"/>
    <x v="0"/>
    <x v="76"/>
    <x v="1"/>
  </r>
  <r>
    <n v="78"/>
    <n v="15662085"/>
    <x v="71"/>
    <x v="0"/>
    <x v="0"/>
    <x v="15"/>
    <x v="9"/>
    <x v="0"/>
    <x v="0"/>
    <x v="0"/>
    <x v="0"/>
    <x v="77"/>
    <x v="1"/>
  </r>
  <r>
    <n v="79"/>
    <n v="15575185"/>
    <x v="72"/>
    <x v="1"/>
    <x v="1"/>
    <x v="19"/>
    <x v="8"/>
    <x v="51"/>
    <x v="0"/>
    <x v="1"/>
    <x v="0"/>
    <x v="78"/>
    <x v="1"/>
  </r>
  <r>
    <n v="80"/>
    <n v="15803136"/>
    <x v="73"/>
    <x v="2"/>
    <x v="0"/>
    <x v="1"/>
    <x v="7"/>
    <x v="52"/>
    <x v="2"/>
    <x v="0"/>
    <x v="1"/>
    <x v="79"/>
    <x v="1"/>
  </r>
  <r>
    <n v="81"/>
    <n v="15706021"/>
    <x v="74"/>
    <x v="0"/>
    <x v="0"/>
    <x v="10"/>
    <x v="1"/>
    <x v="53"/>
    <x v="2"/>
    <x v="1"/>
    <x v="1"/>
    <x v="80"/>
    <x v="1"/>
  </r>
  <r>
    <n v="82"/>
    <n v="15663706"/>
    <x v="75"/>
    <x v="0"/>
    <x v="0"/>
    <x v="15"/>
    <x v="0"/>
    <x v="0"/>
    <x v="0"/>
    <x v="0"/>
    <x v="1"/>
    <x v="81"/>
    <x v="0"/>
  </r>
  <r>
    <n v="83"/>
    <n v="15641732"/>
    <x v="76"/>
    <x v="0"/>
    <x v="0"/>
    <x v="16"/>
    <x v="6"/>
    <x v="0"/>
    <x v="2"/>
    <x v="1"/>
    <x v="1"/>
    <x v="82"/>
    <x v="1"/>
  </r>
  <r>
    <n v="84"/>
    <n v="15701164"/>
    <x v="77"/>
    <x v="0"/>
    <x v="0"/>
    <x v="10"/>
    <x v="4"/>
    <x v="54"/>
    <x v="0"/>
    <x v="0"/>
    <x v="0"/>
    <x v="83"/>
    <x v="1"/>
  </r>
  <r>
    <n v="85"/>
    <n v="15738751"/>
    <x v="78"/>
    <x v="0"/>
    <x v="0"/>
    <x v="17"/>
    <x v="4"/>
    <x v="0"/>
    <x v="2"/>
    <x v="0"/>
    <x v="1"/>
    <x v="84"/>
    <x v="1"/>
  </r>
  <r>
    <n v="86"/>
    <n v="15805254"/>
    <x v="79"/>
    <x v="1"/>
    <x v="0"/>
    <x v="31"/>
    <x v="7"/>
    <x v="0"/>
    <x v="2"/>
    <x v="0"/>
    <x v="0"/>
    <x v="85"/>
    <x v="1"/>
  </r>
  <r>
    <n v="87"/>
    <n v="15762418"/>
    <x v="80"/>
    <x v="1"/>
    <x v="1"/>
    <x v="32"/>
    <x v="6"/>
    <x v="55"/>
    <x v="0"/>
    <x v="0"/>
    <x v="1"/>
    <x v="86"/>
    <x v="0"/>
  </r>
  <r>
    <n v="88"/>
    <n v="15625759"/>
    <x v="81"/>
    <x v="0"/>
    <x v="1"/>
    <x v="33"/>
    <x v="9"/>
    <x v="0"/>
    <x v="2"/>
    <x v="0"/>
    <x v="1"/>
    <x v="87"/>
    <x v="1"/>
  </r>
  <r>
    <n v="89"/>
    <n v="15622897"/>
    <x v="82"/>
    <x v="0"/>
    <x v="0"/>
    <x v="17"/>
    <x v="4"/>
    <x v="0"/>
    <x v="1"/>
    <x v="0"/>
    <x v="1"/>
    <x v="88"/>
    <x v="0"/>
  </r>
  <r>
    <n v="90"/>
    <n v="15767954"/>
    <x v="14"/>
    <x v="2"/>
    <x v="0"/>
    <x v="34"/>
    <x v="6"/>
    <x v="56"/>
    <x v="2"/>
    <x v="0"/>
    <x v="0"/>
    <x v="89"/>
    <x v="1"/>
  </r>
  <r>
    <n v="91"/>
    <n v="15757535"/>
    <x v="83"/>
    <x v="1"/>
    <x v="0"/>
    <x v="4"/>
    <x v="8"/>
    <x v="0"/>
    <x v="1"/>
    <x v="0"/>
    <x v="0"/>
    <x v="90"/>
    <x v="0"/>
  </r>
  <r>
    <n v="92"/>
    <n v="15731511"/>
    <x v="84"/>
    <x v="0"/>
    <x v="1"/>
    <x v="13"/>
    <x v="3"/>
    <x v="57"/>
    <x v="2"/>
    <x v="0"/>
    <x v="1"/>
    <x v="91"/>
    <x v="1"/>
  </r>
  <r>
    <n v="93"/>
    <n v="15809248"/>
    <x v="85"/>
    <x v="0"/>
    <x v="0"/>
    <x v="16"/>
    <x v="7"/>
    <x v="0"/>
    <x v="2"/>
    <x v="0"/>
    <x v="1"/>
    <x v="92"/>
    <x v="1"/>
  </r>
  <r>
    <n v="94"/>
    <n v="15640635"/>
    <x v="86"/>
    <x v="0"/>
    <x v="1"/>
    <x v="6"/>
    <x v="2"/>
    <x v="0"/>
    <x v="2"/>
    <x v="0"/>
    <x v="0"/>
    <x v="93"/>
    <x v="1"/>
  </r>
  <r>
    <n v="95"/>
    <n v="15676966"/>
    <x v="87"/>
    <x v="1"/>
    <x v="1"/>
    <x v="0"/>
    <x v="4"/>
    <x v="0"/>
    <x v="2"/>
    <x v="1"/>
    <x v="0"/>
    <x v="94"/>
    <x v="1"/>
  </r>
  <r>
    <n v="96"/>
    <n v="15699461"/>
    <x v="88"/>
    <x v="1"/>
    <x v="1"/>
    <x v="12"/>
    <x v="7"/>
    <x v="58"/>
    <x v="0"/>
    <x v="1"/>
    <x v="0"/>
    <x v="95"/>
    <x v="1"/>
  </r>
  <r>
    <n v="97"/>
    <n v="15738721"/>
    <x v="89"/>
    <x v="1"/>
    <x v="1"/>
    <x v="1"/>
    <x v="9"/>
    <x v="59"/>
    <x v="0"/>
    <x v="1"/>
    <x v="0"/>
    <x v="96"/>
    <x v="1"/>
  </r>
  <r>
    <n v="98"/>
    <n v="15693683"/>
    <x v="90"/>
    <x v="2"/>
    <x v="1"/>
    <x v="6"/>
    <x v="2"/>
    <x v="60"/>
    <x v="2"/>
    <x v="0"/>
    <x v="0"/>
    <x v="97"/>
    <x v="1"/>
  </r>
  <r>
    <n v="99"/>
    <n v="15604348"/>
    <x v="91"/>
    <x v="1"/>
    <x v="1"/>
    <x v="32"/>
    <x v="2"/>
    <x v="0"/>
    <x v="2"/>
    <x v="1"/>
    <x v="1"/>
    <x v="98"/>
    <x v="1"/>
  </r>
  <r>
    <n v="100"/>
    <n v="15633059"/>
    <x v="92"/>
    <x v="0"/>
    <x v="1"/>
    <x v="10"/>
    <x v="9"/>
    <x v="0"/>
    <x v="2"/>
    <x v="1"/>
    <x v="1"/>
    <x v="99"/>
    <x v="1"/>
  </r>
  <r>
    <n v="101"/>
    <n v="15808582"/>
    <x v="74"/>
    <x v="0"/>
    <x v="0"/>
    <x v="20"/>
    <x v="5"/>
    <x v="0"/>
    <x v="0"/>
    <x v="0"/>
    <x v="0"/>
    <x v="100"/>
    <x v="1"/>
  </r>
  <r>
    <n v="102"/>
    <n v="15743192"/>
    <x v="93"/>
    <x v="0"/>
    <x v="0"/>
    <x v="4"/>
    <x v="5"/>
    <x v="0"/>
    <x v="2"/>
    <x v="1"/>
    <x v="1"/>
    <x v="101"/>
    <x v="1"/>
  </r>
  <r>
    <n v="103"/>
    <n v="15580146"/>
    <x v="65"/>
    <x v="0"/>
    <x v="1"/>
    <x v="8"/>
    <x v="9"/>
    <x v="61"/>
    <x v="0"/>
    <x v="0"/>
    <x v="1"/>
    <x v="102"/>
    <x v="1"/>
  </r>
  <r>
    <n v="104"/>
    <n v="15776605"/>
    <x v="10"/>
    <x v="1"/>
    <x v="1"/>
    <x v="16"/>
    <x v="3"/>
    <x v="0"/>
    <x v="2"/>
    <x v="0"/>
    <x v="1"/>
    <x v="103"/>
    <x v="1"/>
  </r>
  <r>
    <n v="105"/>
    <n v="15804919"/>
    <x v="94"/>
    <x v="1"/>
    <x v="0"/>
    <x v="35"/>
    <x v="1"/>
    <x v="0"/>
    <x v="0"/>
    <x v="0"/>
    <x v="0"/>
    <x v="104"/>
    <x v="0"/>
  </r>
  <r>
    <n v="106"/>
    <n v="15613854"/>
    <x v="95"/>
    <x v="1"/>
    <x v="0"/>
    <x v="17"/>
    <x v="4"/>
    <x v="62"/>
    <x v="2"/>
    <x v="0"/>
    <x v="0"/>
    <x v="105"/>
    <x v="0"/>
  </r>
  <r>
    <n v="107"/>
    <n v="15599195"/>
    <x v="37"/>
    <x v="2"/>
    <x v="1"/>
    <x v="15"/>
    <x v="1"/>
    <x v="63"/>
    <x v="0"/>
    <x v="0"/>
    <x v="0"/>
    <x v="106"/>
    <x v="1"/>
  </r>
  <r>
    <n v="108"/>
    <n v="15812878"/>
    <x v="96"/>
    <x v="2"/>
    <x v="0"/>
    <x v="16"/>
    <x v="0"/>
    <x v="64"/>
    <x v="0"/>
    <x v="1"/>
    <x v="0"/>
    <x v="107"/>
    <x v="1"/>
  </r>
  <r>
    <n v="109"/>
    <n v="15602312"/>
    <x v="97"/>
    <x v="1"/>
    <x v="1"/>
    <x v="19"/>
    <x v="8"/>
    <x v="65"/>
    <x v="0"/>
    <x v="1"/>
    <x v="1"/>
    <x v="108"/>
    <x v="1"/>
  </r>
  <r>
    <n v="110"/>
    <n v="15744689"/>
    <x v="98"/>
    <x v="2"/>
    <x v="1"/>
    <x v="12"/>
    <x v="9"/>
    <x v="66"/>
    <x v="0"/>
    <x v="0"/>
    <x v="1"/>
    <x v="109"/>
    <x v="0"/>
  </r>
  <r>
    <n v="111"/>
    <n v="15803526"/>
    <x v="99"/>
    <x v="2"/>
    <x v="1"/>
    <x v="33"/>
    <x v="6"/>
    <x v="67"/>
    <x v="0"/>
    <x v="1"/>
    <x v="0"/>
    <x v="110"/>
    <x v="1"/>
  </r>
  <r>
    <n v="112"/>
    <n v="15665790"/>
    <x v="100"/>
    <x v="2"/>
    <x v="1"/>
    <x v="2"/>
    <x v="3"/>
    <x v="68"/>
    <x v="2"/>
    <x v="0"/>
    <x v="1"/>
    <x v="111"/>
    <x v="1"/>
  </r>
  <r>
    <n v="113"/>
    <n v="15715951"/>
    <x v="101"/>
    <x v="0"/>
    <x v="1"/>
    <x v="0"/>
    <x v="0"/>
    <x v="69"/>
    <x v="0"/>
    <x v="1"/>
    <x v="1"/>
    <x v="112"/>
    <x v="1"/>
  </r>
  <r>
    <n v="114"/>
    <n v="15591100"/>
    <x v="64"/>
    <x v="1"/>
    <x v="1"/>
    <x v="16"/>
    <x v="9"/>
    <x v="70"/>
    <x v="0"/>
    <x v="1"/>
    <x v="0"/>
    <x v="113"/>
    <x v="1"/>
  </r>
  <r>
    <n v="115"/>
    <n v="15609618"/>
    <x v="102"/>
    <x v="2"/>
    <x v="1"/>
    <x v="34"/>
    <x v="9"/>
    <x v="71"/>
    <x v="2"/>
    <x v="1"/>
    <x v="0"/>
    <x v="114"/>
    <x v="0"/>
  </r>
  <r>
    <n v="116"/>
    <n v="15675522"/>
    <x v="103"/>
    <x v="2"/>
    <x v="0"/>
    <x v="33"/>
    <x v="9"/>
    <x v="72"/>
    <x v="2"/>
    <x v="0"/>
    <x v="0"/>
    <x v="115"/>
    <x v="1"/>
  </r>
  <r>
    <n v="117"/>
    <n v="15705512"/>
    <x v="104"/>
    <x v="2"/>
    <x v="0"/>
    <x v="24"/>
    <x v="5"/>
    <x v="73"/>
    <x v="0"/>
    <x v="0"/>
    <x v="1"/>
    <x v="116"/>
    <x v="1"/>
  </r>
  <r>
    <n v="118"/>
    <n v="15698028"/>
    <x v="77"/>
    <x v="0"/>
    <x v="0"/>
    <x v="1"/>
    <x v="1"/>
    <x v="0"/>
    <x v="2"/>
    <x v="0"/>
    <x v="1"/>
    <x v="117"/>
    <x v="1"/>
  </r>
  <r>
    <n v="119"/>
    <n v="15661670"/>
    <x v="85"/>
    <x v="2"/>
    <x v="0"/>
    <x v="8"/>
    <x v="2"/>
    <x v="74"/>
    <x v="0"/>
    <x v="0"/>
    <x v="1"/>
    <x v="118"/>
    <x v="0"/>
  </r>
  <r>
    <n v="120"/>
    <n v="15600781"/>
    <x v="3"/>
    <x v="2"/>
    <x v="1"/>
    <x v="10"/>
    <x v="4"/>
    <x v="75"/>
    <x v="2"/>
    <x v="0"/>
    <x v="1"/>
    <x v="119"/>
    <x v="1"/>
  </r>
  <r>
    <n v="121"/>
    <n v="15682472"/>
    <x v="105"/>
    <x v="0"/>
    <x v="1"/>
    <x v="10"/>
    <x v="2"/>
    <x v="76"/>
    <x v="2"/>
    <x v="1"/>
    <x v="1"/>
    <x v="120"/>
    <x v="1"/>
  </r>
  <r>
    <n v="122"/>
    <n v="15580203"/>
    <x v="106"/>
    <x v="1"/>
    <x v="1"/>
    <x v="2"/>
    <x v="5"/>
    <x v="77"/>
    <x v="0"/>
    <x v="1"/>
    <x v="1"/>
    <x v="121"/>
    <x v="1"/>
  </r>
  <r>
    <n v="123"/>
    <n v="15690673"/>
    <x v="52"/>
    <x v="0"/>
    <x v="0"/>
    <x v="2"/>
    <x v="5"/>
    <x v="0"/>
    <x v="2"/>
    <x v="0"/>
    <x v="1"/>
    <x v="122"/>
    <x v="1"/>
  </r>
  <r>
    <n v="124"/>
    <n v="15760085"/>
    <x v="9"/>
    <x v="2"/>
    <x v="0"/>
    <x v="36"/>
    <x v="7"/>
    <x v="78"/>
    <x v="0"/>
    <x v="0"/>
    <x v="0"/>
    <x v="123"/>
    <x v="1"/>
  </r>
  <r>
    <n v="125"/>
    <n v="15779659"/>
    <x v="107"/>
    <x v="0"/>
    <x v="0"/>
    <x v="34"/>
    <x v="6"/>
    <x v="0"/>
    <x v="0"/>
    <x v="1"/>
    <x v="1"/>
    <x v="124"/>
    <x v="1"/>
  </r>
  <r>
    <n v="126"/>
    <n v="15627360"/>
    <x v="108"/>
    <x v="0"/>
    <x v="1"/>
    <x v="0"/>
    <x v="9"/>
    <x v="79"/>
    <x v="0"/>
    <x v="0"/>
    <x v="1"/>
    <x v="125"/>
    <x v="0"/>
  </r>
  <r>
    <n v="127"/>
    <n v="15671137"/>
    <x v="13"/>
    <x v="0"/>
    <x v="0"/>
    <x v="37"/>
    <x v="1"/>
    <x v="0"/>
    <x v="0"/>
    <x v="1"/>
    <x v="0"/>
    <x v="126"/>
    <x v="0"/>
  </r>
  <r>
    <n v="128"/>
    <n v="15782688"/>
    <x v="107"/>
    <x v="2"/>
    <x v="1"/>
    <x v="27"/>
    <x v="10"/>
    <x v="80"/>
    <x v="0"/>
    <x v="0"/>
    <x v="1"/>
    <x v="127"/>
    <x v="0"/>
  </r>
  <r>
    <n v="129"/>
    <n v="15575492"/>
    <x v="105"/>
    <x v="0"/>
    <x v="0"/>
    <x v="1"/>
    <x v="3"/>
    <x v="0"/>
    <x v="2"/>
    <x v="0"/>
    <x v="1"/>
    <x v="128"/>
    <x v="1"/>
  </r>
  <r>
    <n v="130"/>
    <n v="15591607"/>
    <x v="109"/>
    <x v="0"/>
    <x v="1"/>
    <x v="9"/>
    <x v="9"/>
    <x v="81"/>
    <x v="0"/>
    <x v="0"/>
    <x v="1"/>
    <x v="129"/>
    <x v="1"/>
  </r>
  <r>
    <n v="131"/>
    <n v="15740404"/>
    <x v="110"/>
    <x v="0"/>
    <x v="0"/>
    <x v="10"/>
    <x v="6"/>
    <x v="0"/>
    <x v="2"/>
    <x v="0"/>
    <x v="0"/>
    <x v="130"/>
    <x v="1"/>
  </r>
  <r>
    <n v="132"/>
    <n v="15718369"/>
    <x v="111"/>
    <x v="2"/>
    <x v="0"/>
    <x v="19"/>
    <x v="9"/>
    <x v="82"/>
    <x v="0"/>
    <x v="0"/>
    <x v="0"/>
    <x v="131"/>
    <x v="1"/>
  </r>
  <r>
    <n v="133"/>
    <n v="15677871"/>
    <x v="57"/>
    <x v="0"/>
    <x v="1"/>
    <x v="18"/>
    <x v="9"/>
    <x v="83"/>
    <x v="0"/>
    <x v="0"/>
    <x v="0"/>
    <x v="132"/>
    <x v="1"/>
  </r>
  <r>
    <n v="134"/>
    <n v="15642004"/>
    <x v="112"/>
    <x v="0"/>
    <x v="1"/>
    <x v="11"/>
    <x v="1"/>
    <x v="0"/>
    <x v="2"/>
    <x v="1"/>
    <x v="0"/>
    <x v="133"/>
    <x v="1"/>
  </r>
  <r>
    <n v="135"/>
    <n v="15712543"/>
    <x v="113"/>
    <x v="2"/>
    <x v="1"/>
    <x v="2"/>
    <x v="3"/>
    <x v="84"/>
    <x v="2"/>
    <x v="0"/>
    <x v="0"/>
    <x v="134"/>
    <x v="1"/>
  </r>
  <r>
    <n v="136"/>
    <n v="15584518"/>
    <x v="114"/>
    <x v="2"/>
    <x v="0"/>
    <x v="5"/>
    <x v="8"/>
    <x v="85"/>
    <x v="2"/>
    <x v="0"/>
    <x v="0"/>
    <x v="135"/>
    <x v="1"/>
  </r>
  <r>
    <n v="137"/>
    <n v="15802381"/>
    <x v="115"/>
    <x v="2"/>
    <x v="0"/>
    <x v="10"/>
    <x v="8"/>
    <x v="86"/>
    <x v="0"/>
    <x v="1"/>
    <x v="0"/>
    <x v="136"/>
    <x v="1"/>
  </r>
  <r>
    <n v="138"/>
    <n v="15610156"/>
    <x v="45"/>
    <x v="0"/>
    <x v="1"/>
    <x v="20"/>
    <x v="0"/>
    <x v="87"/>
    <x v="0"/>
    <x v="1"/>
    <x v="0"/>
    <x v="137"/>
    <x v="1"/>
  </r>
  <r>
    <n v="139"/>
    <n v="15594408"/>
    <x v="116"/>
    <x v="1"/>
    <x v="0"/>
    <x v="36"/>
    <x v="0"/>
    <x v="88"/>
    <x v="0"/>
    <x v="0"/>
    <x v="1"/>
    <x v="138"/>
    <x v="0"/>
  </r>
  <r>
    <n v="140"/>
    <n v="15640905"/>
    <x v="117"/>
    <x v="1"/>
    <x v="0"/>
    <x v="12"/>
    <x v="1"/>
    <x v="89"/>
    <x v="2"/>
    <x v="1"/>
    <x v="0"/>
    <x v="139"/>
    <x v="0"/>
  </r>
  <r>
    <n v="141"/>
    <n v="15698932"/>
    <x v="25"/>
    <x v="2"/>
    <x v="1"/>
    <x v="4"/>
    <x v="7"/>
    <x v="90"/>
    <x v="0"/>
    <x v="0"/>
    <x v="1"/>
    <x v="140"/>
    <x v="1"/>
  </r>
  <r>
    <n v="142"/>
    <n v="15724944"/>
    <x v="118"/>
    <x v="0"/>
    <x v="1"/>
    <x v="10"/>
    <x v="3"/>
    <x v="0"/>
    <x v="2"/>
    <x v="0"/>
    <x v="0"/>
    <x v="141"/>
    <x v="1"/>
  </r>
  <r>
    <n v="143"/>
    <n v="15628145"/>
    <x v="119"/>
    <x v="0"/>
    <x v="0"/>
    <x v="3"/>
    <x v="8"/>
    <x v="91"/>
    <x v="0"/>
    <x v="0"/>
    <x v="0"/>
    <x v="142"/>
    <x v="1"/>
  </r>
  <r>
    <n v="144"/>
    <n v="15713483"/>
    <x v="120"/>
    <x v="1"/>
    <x v="1"/>
    <x v="37"/>
    <x v="0"/>
    <x v="0"/>
    <x v="0"/>
    <x v="0"/>
    <x v="1"/>
    <x v="143"/>
    <x v="0"/>
  </r>
  <r>
    <n v="145"/>
    <n v="15612350"/>
    <x v="121"/>
    <x v="0"/>
    <x v="0"/>
    <x v="8"/>
    <x v="8"/>
    <x v="92"/>
    <x v="0"/>
    <x v="0"/>
    <x v="1"/>
    <x v="144"/>
    <x v="0"/>
  </r>
  <r>
    <n v="146"/>
    <n v="15800703"/>
    <x v="122"/>
    <x v="1"/>
    <x v="0"/>
    <x v="29"/>
    <x v="8"/>
    <x v="93"/>
    <x v="0"/>
    <x v="0"/>
    <x v="0"/>
    <x v="145"/>
    <x v="1"/>
  </r>
  <r>
    <n v="147"/>
    <n v="15705707"/>
    <x v="14"/>
    <x v="1"/>
    <x v="0"/>
    <x v="6"/>
    <x v="2"/>
    <x v="94"/>
    <x v="2"/>
    <x v="0"/>
    <x v="1"/>
    <x v="146"/>
    <x v="1"/>
  </r>
  <r>
    <n v="148"/>
    <n v="15754105"/>
    <x v="123"/>
    <x v="0"/>
    <x v="1"/>
    <x v="24"/>
    <x v="8"/>
    <x v="95"/>
    <x v="0"/>
    <x v="1"/>
    <x v="1"/>
    <x v="147"/>
    <x v="1"/>
  </r>
  <r>
    <n v="149"/>
    <n v="15703264"/>
    <x v="62"/>
    <x v="0"/>
    <x v="1"/>
    <x v="4"/>
    <x v="9"/>
    <x v="96"/>
    <x v="0"/>
    <x v="0"/>
    <x v="1"/>
    <x v="148"/>
    <x v="1"/>
  </r>
  <r>
    <n v="150"/>
    <n v="15794413"/>
    <x v="73"/>
    <x v="0"/>
    <x v="1"/>
    <x v="15"/>
    <x v="10"/>
    <x v="0"/>
    <x v="2"/>
    <x v="1"/>
    <x v="0"/>
    <x v="149"/>
    <x v="1"/>
  </r>
  <r>
    <n v="151"/>
    <n v="15650237"/>
    <x v="124"/>
    <x v="1"/>
    <x v="0"/>
    <x v="15"/>
    <x v="3"/>
    <x v="0"/>
    <x v="2"/>
    <x v="0"/>
    <x v="1"/>
    <x v="150"/>
    <x v="1"/>
  </r>
  <r>
    <n v="152"/>
    <n v="15759618"/>
    <x v="125"/>
    <x v="0"/>
    <x v="0"/>
    <x v="36"/>
    <x v="9"/>
    <x v="0"/>
    <x v="0"/>
    <x v="0"/>
    <x v="1"/>
    <x v="151"/>
    <x v="0"/>
  </r>
  <r>
    <n v="153"/>
    <n v="15811589"/>
    <x v="126"/>
    <x v="1"/>
    <x v="1"/>
    <x v="0"/>
    <x v="2"/>
    <x v="0"/>
    <x v="2"/>
    <x v="0"/>
    <x v="1"/>
    <x v="152"/>
    <x v="1"/>
  </r>
  <r>
    <n v="154"/>
    <n v="15689044"/>
    <x v="127"/>
    <x v="0"/>
    <x v="1"/>
    <x v="24"/>
    <x v="0"/>
    <x v="97"/>
    <x v="0"/>
    <x v="0"/>
    <x v="1"/>
    <x v="153"/>
    <x v="1"/>
  </r>
  <r>
    <n v="155"/>
    <n v="15709368"/>
    <x v="55"/>
    <x v="0"/>
    <x v="0"/>
    <x v="3"/>
    <x v="5"/>
    <x v="0"/>
    <x v="2"/>
    <x v="0"/>
    <x v="0"/>
    <x v="154"/>
    <x v="1"/>
  </r>
  <r>
    <n v="156"/>
    <n v="15679145"/>
    <x v="128"/>
    <x v="1"/>
    <x v="1"/>
    <x v="38"/>
    <x v="3"/>
    <x v="0"/>
    <x v="0"/>
    <x v="0"/>
    <x v="1"/>
    <x v="155"/>
    <x v="0"/>
  </r>
  <r>
    <n v="157"/>
    <n v="15655007"/>
    <x v="110"/>
    <x v="0"/>
    <x v="0"/>
    <x v="19"/>
    <x v="3"/>
    <x v="0"/>
    <x v="2"/>
    <x v="1"/>
    <x v="1"/>
    <x v="156"/>
    <x v="1"/>
  </r>
  <r>
    <n v="158"/>
    <n v="15623595"/>
    <x v="129"/>
    <x v="1"/>
    <x v="0"/>
    <x v="34"/>
    <x v="0"/>
    <x v="0"/>
    <x v="2"/>
    <x v="0"/>
    <x v="0"/>
    <x v="157"/>
    <x v="1"/>
  </r>
  <r>
    <n v="159"/>
    <n v="15589975"/>
    <x v="82"/>
    <x v="0"/>
    <x v="0"/>
    <x v="39"/>
    <x v="5"/>
    <x v="98"/>
    <x v="0"/>
    <x v="1"/>
    <x v="0"/>
    <x v="158"/>
    <x v="1"/>
  </r>
  <r>
    <n v="160"/>
    <n v="15804017"/>
    <x v="130"/>
    <x v="2"/>
    <x v="0"/>
    <x v="19"/>
    <x v="4"/>
    <x v="99"/>
    <x v="0"/>
    <x v="1"/>
    <x v="1"/>
    <x v="159"/>
    <x v="1"/>
  </r>
  <r>
    <n v="161"/>
    <n v="15692132"/>
    <x v="131"/>
    <x v="1"/>
    <x v="0"/>
    <x v="32"/>
    <x v="5"/>
    <x v="100"/>
    <x v="0"/>
    <x v="1"/>
    <x v="0"/>
    <x v="160"/>
    <x v="1"/>
  </r>
  <r>
    <n v="162"/>
    <n v="15641122"/>
    <x v="9"/>
    <x v="0"/>
    <x v="1"/>
    <x v="33"/>
    <x v="0"/>
    <x v="0"/>
    <x v="2"/>
    <x v="0"/>
    <x v="1"/>
    <x v="161"/>
    <x v="1"/>
  </r>
  <r>
    <n v="163"/>
    <n v="15630910"/>
    <x v="132"/>
    <x v="0"/>
    <x v="0"/>
    <x v="23"/>
    <x v="3"/>
    <x v="101"/>
    <x v="0"/>
    <x v="1"/>
    <x v="1"/>
    <x v="162"/>
    <x v="1"/>
  </r>
  <r>
    <n v="164"/>
    <n v="15680772"/>
    <x v="102"/>
    <x v="1"/>
    <x v="0"/>
    <x v="16"/>
    <x v="0"/>
    <x v="0"/>
    <x v="2"/>
    <x v="0"/>
    <x v="0"/>
    <x v="163"/>
    <x v="1"/>
  </r>
  <r>
    <n v="165"/>
    <n v="15658929"/>
    <x v="133"/>
    <x v="1"/>
    <x v="1"/>
    <x v="6"/>
    <x v="10"/>
    <x v="102"/>
    <x v="0"/>
    <x v="0"/>
    <x v="1"/>
    <x v="164"/>
    <x v="0"/>
  </r>
  <r>
    <n v="166"/>
    <n v="15585388"/>
    <x v="42"/>
    <x v="2"/>
    <x v="1"/>
    <x v="8"/>
    <x v="9"/>
    <x v="103"/>
    <x v="2"/>
    <x v="0"/>
    <x v="0"/>
    <x v="165"/>
    <x v="1"/>
  </r>
  <r>
    <n v="167"/>
    <n v="15724623"/>
    <x v="134"/>
    <x v="2"/>
    <x v="0"/>
    <x v="9"/>
    <x v="3"/>
    <x v="104"/>
    <x v="0"/>
    <x v="0"/>
    <x v="1"/>
    <x v="166"/>
    <x v="0"/>
  </r>
  <r>
    <n v="168"/>
    <n v="15588537"/>
    <x v="135"/>
    <x v="1"/>
    <x v="0"/>
    <x v="1"/>
    <x v="9"/>
    <x v="105"/>
    <x v="0"/>
    <x v="0"/>
    <x v="1"/>
    <x v="167"/>
    <x v="1"/>
  </r>
  <r>
    <n v="169"/>
    <n v="15574692"/>
    <x v="136"/>
    <x v="1"/>
    <x v="0"/>
    <x v="2"/>
    <x v="0"/>
    <x v="0"/>
    <x v="2"/>
    <x v="0"/>
    <x v="1"/>
    <x v="168"/>
    <x v="0"/>
  </r>
  <r>
    <n v="170"/>
    <n v="15611325"/>
    <x v="119"/>
    <x v="2"/>
    <x v="1"/>
    <x v="9"/>
    <x v="9"/>
    <x v="106"/>
    <x v="2"/>
    <x v="1"/>
    <x v="1"/>
    <x v="169"/>
    <x v="1"/>
  </r>
  <r>
    <n v="171"/>
    <n v="15587562"/>
    <x v="137"/>
    <x v="0"/>
    <x v="0"/>
    <x v="6"/>
    <x v="4"/>
    <x v="107"/>
    <x v="0"/>
    <x v="0"/>
    <x v="1"/>
    <x v="170"/>
    <x v="1"/>
  </r>
  <r>
    <n v="172"/>
    <n v="15613172"/>
    <x v="103"/>
    <x v="2"/>
    <x v="1"/>
    <x v="7"/>
    <x v="8"/>
    <x v="108"/>
    <x v="2"/>
    <x v="0"/>
    <x v="1"/>
    <x v="171"/>
    <x v="1"/>
  </r>
  <r>
    <n v="173"/>
    <n v="15651022"/>
    <x v="138"/>
    <x v="2"/>
    <x v="1"/>
    <x v="4"/>
    <x v="7"/>
    <x v="109"/>
    <x v="0"/>
    <x v="0"/>
    <x v="1"/>
    <x v="172"/>
    <x v="0"/>
  </r>
  <r>
    <n v="174"/>
    <n v="15586310"/>
    <x v="139"/>
    <x v="0"/>
    <x v="1"/>
    <x v="33"/>
    <x v="4"/>
    <x v="110"/>
    <x v="0"/>
    <x v="0"/>
    <x v="1"/>
    <x v="173"/>
    <x v="1"/>
  </r>
  <r>
    <n v="175"/>
    <n v="15625524"/>
    <x v="140"/>
    <x v="0"/>
    <x v="1"/>
    <x v="20"/>
    <x v="8"/>
    <x v="0"/>
    <x v="2"/>
    <x v="0"/>
    <x v="0"/>
    <x v="174"/>
    <x v="1"/>
  </r>
  <r>
    <n v="176"/>
    <n v="15755209"/>
    <x v="137"/>
    <x v="1"/>
    <x v="0"/>
    <x v="12"/>
    <x v="3"/>
    <x v="111"/>
    <x v="0"/>
    <x v="0"/>
    <x v="0"/>
    <x v="175"/>
    <x v="1"/>
  </r>
  <r>
    <n v="177"/>
    <n v="15645248"/>
    <x v="21"/>
    <x v="0"/>
    <x v="0"/>
    <x v="33"/>
    <x v="10"/>
    <x v="0"/>
    <x v="2"/>
    <x v="0"/>
    <x v="0"/>
    <x v="176"/>
    <x v="1"/>
  </r>
  <r>
    <n v="178"/>
    <n v="15790355"/>
    <x v="141"/>
    <x v="2"/>
    <x v="1"/>
    <x v="16"/>
    <x v="8"/>
    <x v="112"/>
    <x v="2"/>
    <x v="1"/>
    <x v="1"/>
    <x v="177"/>
    <x v="1"/>
  </r>
  <r>
    <n v="179"/>
    <n v="15762615"/>
    <x v="142"/>
    <x v="1"/>
    <x v="0"/>
    <x v="20"/>
    <x v="2"/>
    <x v="113"/>
    <x v="0"/>
    <x v="1"/>
    <x v="0"/>
    <x v="178"/>
    <x v="1"/>
  </r>
  <r>
    <n v="180"/>
    <n v="15625426"/>
    <x v="124"/>
    <x v="2"/>
    <x v="0"/>
    <x v="30"/>
    <x v="6"/>
    <x v="114"/>
    <x v="0"/>
    <x v="0"/>
    <x v="1"/>
    <x v="179"/>
    <x v="0"/>
  </r>
  <r>
    <n v="181"/>
    <n v="15716334"/>
    <x v="4"/>
    <x v="1"/>
    <x v="0"/>
    <x v="13"/>
    <x v="0"/>
    <x v="115"/>
    <x v="0"/>
    <x v="0"/>
    <x v="0"/>
    <x v="180"/>
    <x v="1"/>
  </r>
  <r>
    <n v="182"/>
    <n v="15789669"/>
    <x v="21"/>
    <x v="0"/>
    <x v="1"/>
    <x v="35"/>
    <x v="0"/>
    <x v="0"/>
    <x v="2"/>
    <x v="0"/>
    <x v="0"/>
    <x v="181"/>
    <x v="1"/>
  </r>
  <r>
    <n v="183"/>
    <n v="15621075"/>
    <x v="143"/>
    <x v="2"/>
    <x v="0"/>
    <x v="13"/>
    <x v="1"/>
    <x v="116"/>
    <x v="2"/>
    <x v="0"/>
    <x v="1"/>
    <x v="182"/>
    <x v="1"/>
  </r>
  <r>
    <n v="184"/>
    <n v="15810845"/>
    <x v="20"/>
    <x v="0"/>
    <x v="1"/>
    <x v="0"/>
    <x v="0"/>
    <x v="0"/>
    <x v="2"/>
    <x v="0"/>
    <x v="0"/>
    <x v="183"/>
    <x v="1"/>
  </r>
  <r>
    <n v="185"/>
    <n v="15719377"/>
    <x v="36"/>
    <x v="0"/>
    <x v="0"/>
    <x v="5"/>
    <x v="4"/>
    <x v="0"/>
    <x v="0"/>
    <x v="0"/>
    <x v="0"/>
    <x v="184"/>
    <x v="0"/>
  </r>
  <r>
    <n v="186"/>
    <n v="15654506"/>
    <x v="144"/>
    <x v="0"/>
    <x v="1"/>
    <x v="15"/>
    <x v="2"/>
    <x v="0"/>
    <x v="2"/>
    <x v="0"/>
    <x v="1"/>
    <x v="185"/>
    <x v="1"/>
  </r>
  <r>
    <n v="187"/>
    <n v="15771977"/>
    <x v="87"/>
    <x v="0"/>
    <x v="0"/>
    <x v="2"/>
    <x v="1"/>
    <x v="117"/>
    <x v="0"/>
    <x v="0"/>
    <x v="1"/>
    <x v="186"/>
    <x v="1"/>
  </r>
  <r>
    <n v="188"/>
    <n v="15708710"/>
    <x v="145"/>
    <x v="1"/>
    <x v="0"/>
    <x v="24"/>
    <x v="10"/>
    <x v="0"/>
    <x v="0"/>
    <x v="1"/>
    <x v="0"/>
    <x v="187"/>
    <x v="1"/>
  </r>
  <r>
    <n v="189"/>
    <n v="15726676"/>
    <x v="15"/>
    <x v="1"/>
    <x v="1"/>
    <x v="33"/>
    <x v="8"/>
    <x v="0"/>
    <x v="2"/>
    <x v="1"/>
    <x v="0"/>
    <x v="188"/>
    <x v="1"/>
  </r>
  <r>
    <n v="190"/>
    <n v="15587421"/>
    <x v="57"/>
    <x v="2"/>
    <x v="0"/>
    <x v="10"/>
    <x v="3"/>
    <x v="118"/>
    <x v="2"/>
    <x v="0"/>
    <x v="1"/>
    <x v="189"/>
    <x v="1"/>
  </r>
  <r>
    <n v="191"/>
    <n v="15726931"/>
    <x v="146"/>
    <x v="0"/>
    <x v="0"/>
    <x v="1"/>
    <x v="2"/>
    <x v="119"/>
    <x v="2"/>
    <x v="1"/>
    <x v="1"/>
    <x v="190"/>
    <x v="0"/>
  </r>
  <r>
    <n v="192"/>
    <n v="15771086"/>
    <x v="140"/>
    <x v="0"/>
    <x v="0"/>
    <x v="16"/>
    <x v="6"/>
    <x v="120"/>
    <x v="2"/>
    <x v="0"/>
    <x v="1"/>
    <x v="191"/>
    <x v="1"/>
  </r>
  <r>
    <n v="193"/>
    <n v="15756850"/>
    <x v="98"/>
    <x v="0"/>
    <x v="1"/>
    <x v="20"/>
    <x v="1"/>
    <x v="0"/>
    <x v="2"/>
    <x v="1"/>
    <x v="1"/>
    <x v="192"/>
    <x v="1"/>
  </r>
  <r>
    <n v="194"/>
    <n v="15702741"/>
    <x v="51"/>
    <x v="0"/>
    <x v="1"/>
    <x v="15"/>
    <x v="2"/>
    <x v="121"/>
    <x v="0"/>
    <x v="0"/>
    <x v="1"/>
    <x v="193"/>
    <x v="1"/>
  </r>
  <r>
    <n v="195"/>
    <n v="15679200"/>
    <x v="147"/>
    <x v="1"/>
    <x v="1"/>
    <x v="6"/>
    <x v="9"/>
    <x v="122"/>
    <x v="2"/>
    <x v="0"/>
    <x v="1"/>
    <x v="194"/>
    <x v="1"/>
  </r>
  <r>
    <n v="196"/>
    <n v="15594815"/>
    <x v="148"/>
    <x v="0"/>
    <x v="1"/>
    <x v="12"/>
    <x v="6"/>
    <x v="123"/>
    <x v="0"/>
    <x v="0"/>
    <x v="0"/>
    <x v="195"/>
    <x v="1"/>
  </r>
  <r>
    <n v="197"/>
    <n v="15635905"/>
    <x v="15"/>
    <x v="1"/>
    <x v="0"/>
    <x v="15"/>
    <x v="5"/>
    <x v="0"/>
    <x v="2"/>
    <x v="0"/>
    <x v="0"/>
    <x v="196"/>
    <x v="1"/>
  </r>
  <r>
    <n v="198"/>
    <n v="15777892"/>
    <x v="102"/>
    <x v="2"/>
    <x v="1"/>
    <x v="24"/>
    <x v="6"/>
    <x v="124"/>
    <x v="0"/>
    <x v="0"/>
    <x v="0"/>
    <x v="197"/>
    <x v="1"/>
  </r>
  <r>
    <n v="199"/>
    <n v="15656176"/>
    <x v="8"/>
    <x v="0"/>
    <x v="1"/>
    <x v="38"/>
    <x v="7"/>
    <x v="0"/>
    <x v="2"/>
    <x v="0"/>
    <x v="0"/>
    <x v="198"/>
    <x v="1"/>
  </r>
  <r>
    <n v="200"/>
    <n v="15811127"/>
    <x v="149"/>
    <x v="0"/>
    <x v="1"/>
    <x v="12"/>
    <x v="5"/>
    <x v="125"/>
    <x v="0"/>
    <x v="0"/>
    <x v="1"/>
    <x v="199"/>
    <x v="1"/>
  </r>
  <r>
    <n v="201"/>
    <n v="15604482"/>
    <x v="4"/>
    <x v="1"/>
    <x v="1"/>
    <x v="33"/>
    <x v="0"/>
    <x v="126"/>
    <x v="0"/>
    <x v="0"/>
    <x v="0"/>
    <x v="200"/>
    <x v="1"/>
  </r>
  <r>
    <n v="202"/>
    <n v="15622911"/>
    <x v="150"/>
    <x v="0"/>
    <x v="1"/>
    <x v="0"/>
    <x v="4"/>
    <x v="127"/>
    <x v="0"/>
    <x v="1"/>
    <x v="0"/>
    <x v="201"/>
    <x v="1"/>
  </r>
  <r>
    <n v="203"/>
    <n v="15600974"/>
    <x v="151"/>
    <x v="1"/>
    <x v="1"/>
    <x v="5"/>
    <x v="8"/>
    <x v="0"/>
    <x v="0"/>
    <x v="1"/>
    <x v="0"/>
    <x v="202"/>
    <x v="0"/>
  </r>
  <r>
    <n v="204"/>
    <n v="15727868"/>
    <x v="152"/>
    <x v="0"/>
    <x v="0"/>
    <x v="18"/>
    <x v="0"/>
    <x v="128"/>
    <x v="2"/>
    <x v="0"/>
    <x v="0"/>
    <x v="203"/>
    <x v="0"/>
  </r>
  <r>
    <n v="205"/>
    <n v="15627801"/>
    <x v="153"/>
    <x v="1"/>
    <x v="1"/>
    <x v="19"/>
    <x v="6"/>
    <x v="129"/>
    <x v="0"/>
    <x v="0"/>
    <x v="1"/>
    <x v="204"/>
    <x v="1"/>
  </r>
  <r>
    <n v="206"/>
    <n v="15773039"/>
    <x v="46"/>
    <x v="0"/>
    <x v="1"/>
    <x v="24"/>
    <x v="6"/>
    <x v="0"/>
    <x v="0"/>
    <x v="0"/>
    <x v="0"/>
    <x v="205"/>
    <x v="1"/>
  </r>
  <r>
    <n v="207"/>
    <n v="15755262"/>
    <x v="1"/>
    <x v="1"/>
    <x v="0"/>
    <x v="1"/>
    <x v="6"/>
    <x v="130"/>
    <x v="0"/>
    <x v="1"/>
    <x v="1"/>
    <x v="206"/>
    <x v="0"/>
  </r>
  <r>
    <n v="208"/>
    <n v="15679531"/>
    <x v="154"/>
    <x v="0"/>
    <x v="1"/>
    <x v="10"/>
    <x v="8"/>
    <x v="131"/>
    <x v="0"/>
    <x v="0"/>
    <x v="0"/>
    <x v="207"/>
    <x v="1"/>
  </r>
  <r>
    <n v="209"/>
    <n v="15684181"/>
    <x v="155"/>
    <x v="0"/>
    <x v="1"/>
    <x v="13"/>
    <x v="8"/>
    <x v="0"/>
    <x v="0"/>
    <x v="0"/>
    <x v="1"/>
    <x v="208"/>
    <x v="0"/>
  </r>
  <r>
    <n v="210"/>
    <n v="15612087"/>
    <x v="156"/>
    <x v="0"/>
    <x v="1"/>
    <x v="13"/>
    <x v="0"/>
    <x v="132"/>
    <x v="0"/>
    <x v="1"/>
    <x v="0"/>
    <x v="209"/>
    <x v="1"/>
  </r>
  <r>
    <n v="211"/>
    <n v="15752047"/>
    <x v="157"/>
    <x v="2"/>
    <x v="1"/>
    <x v="19"/>
    <x v="0"/>
    <x v="133"/>
    <x v="2"/>
    <x v="0"/>
    <x v="1"/>
    <x v="210"/>
    <x v="1"/>
  </r>
  <r>
    <n v="212"/>
    <n v="15624592"/>
    <x v="59"/>
    <x v="0"/>
    <x v="1"/>
    <x v="8"/>
    <x v="2"/>
    <x v="0"/>
    <x v="2"/>
    <x v="0"/>
    <x v="0"/>
    <x v="211"/>
    <x v="1"/>
  </r>
  <r>
    <n v="213"/>
    <n v="15573152"/>
    <x v="158"/>
    <x v="0"/>
    <x v="0"/>
    <x v="1"/>
    <x v="9"/>
    <x v="0"/>
    <x v="2"/>
    <x v="1"/>
    <x v="1"/>
    <x v="212"/>
    <x v="1"/>
  </r>
  <r>
    <n v="214"/>
    <n v="15594917"/>
    <x v="159"/>
    <x v="0"/>
    <x v="0"/>
    <x v="10"/>
    <x v="1"/>
    <x v="134"/>
    <x v="0"/>
    <x v="0"/>
    <x v="0"/>
    <x v="213"/>
    <x v="1"/>
  </r>
  <r>
    <n v="215"/>
    <n v="15785542"/>
    <x v="153"/>
    <x v="2"/>
    <x v="1"/>
    <x v="28"/>
    <x v="4"/>
    <x v="135"/>
    <x v="2"/>
    <x v="1"/>
    <x v="1"/>
    <x v="214"/>
    <x v="1"/>
  </r>
  <r>
    <n v="216"/>
    <n v="15723488"/>
    <x v="104"/>
    <x v="2"/>
    <x v="1"/>
    <x v="40"/>
    <x v="3"/>
    <x v="136"/>
    <x v="0"/>
    <x v="1"/>
    <x v="0"/>
    <x v="215"/>
    <x v="0"/>
  </r>
  <r>
    <n v="217"/>
    <n v="15680920"/>
    <x v="160"/>
    <x v="0"/>
    <x v="1"/>
    <x v="17"/>
    <x v="3"/>
    <x v="137"/>
    <x v="0"/>
    <x v="0"/>
    <x v="1"/>
    <x v="216"/>
    <x v="1"/>
  </r>
  <r>
    <n v="218"/>
    <n v="15786308"/>
    <x v="87"/>
    <x v="1"/>
    <x v="0"/>
    <x v="19"/>
    <x v="9"/>
    <x v="0"/>
    <x v="2"/>
    <x v="1"/>
    <x v="1"/>
    <x v="217"/>
    <x v="1"/>
  </r>
  <r>
    <n v="219"/>
    <n v="15659366"/>
    <x v="148"/>
    <x v="0"/>
    <x v="1"/>
    <x v="3"/>
    <x v="1"/>
    <x v="138"/>
    <x v="2"/>
    <x v="0"/>
    <x v="1"/>
    <x v="218"/>
    <x v="0"/>
  </r>
  <r>
    <n v="220"/>
    <n v="15774854"/>
    <x v="161"/>
    <x v="0"/>
    <x v="1"/>
    <x v="41"/>
    <x v="2"/>
    <x v="0"/>
    <x v="0"/>
    <x v="0"/>
    <x v="0"/>
    <x v="219"/>
    <x v="0"/>
  </r>
  <r>
    <n v="221"/>
    <n v="15725311"/>
    <x v="18"/>
    <x v="0"/>
    <x v="0"/>
    <x v="8"/>
    <x v="9"/>
    <x v="139"/>
    <x v="2"/>
    <x v="0"/>
    <x v="0"/>
    <x v="220"/>
    <x v="1"/>
  </r>
  <r>
    <n v="222"/>
    <n v="15787155"/>
    <x v="144"/>
    <x v="1"/>
    <x v="1"/>
    <x v="33"/>
    <x v="3"/>
    <x v="0"/>
    <x v="0"/>
    <x v="1"/>
    <x v="0"/>
    <x v="221"/>
    <x v="1"/>
  </r>
  <r>
    <n v="223"/>
    <n v="15727829"/>
    <x v="162"/>
    <x v="0"/>
    <x v="1"/>
    <x v="0"/>
    <x v="0"/>
    <x v="0"/>
    <x v="2"/>
    <x v="0"/>
    <x v="0"/>
    <x v="222"/>
    <x v="1"/>
  </r>
  <r>
    <n v="224"/>
    <n v="15733247"/>
    <x v="4"/>
    <x v="0"/>
    <x v="1"/>
    <x v="19"/>
    <x v="7"/>
    <x v="0"/>
    <x v="0"/>
    <x v="0"/>
    <x v="1"/>
    <x v="223"/>
    <x v="0"/>
  </r>
  <r>
    <n v="225"/>
    <n v="15568748"/>
    <x v="156"/>
    <x v="2"/>
    <x v="1"/>
    <x v="13"/>
    <x v="5"/>
    <x v="140"/>
    <x v="0"/>
    <x v="0"/>
    <x v="0"/>
    <x v="224"/>
    <x v="0"/>
  </r>
  <r>
    <n v="226"/>
    <n v="15699029"/>
    <x v="94"/>
    <x v="0"/>
    <x v="1"/>
    <x v="24"/>
    <x v="4"/>
    <x v="141"/>
    <x v="2"/>
    <x v="0"/>
    <x v="1"/>
    <x v="225"/>
    <x v="1"/>
  </r>
  <r>
    <n v="227"/>
    <n v="15774393"/>
    <x v="163"/>
    <x v="0"/>
    <x v="0"/>
    <x v="33"/>
    <x v="9"/>
    <x v="0"/>
    <x v="2"/>
    <x v="0"/>
    <x v="0"/>
    <x v="226"/>
    <x v="1"/>
  </r>
  <r>
    <n v="228"/>
    <n v="15676895"/>
    <x v="164"/>
    <x v="2"/>
    <x v="0"/>
    <x v="2"/>
    <x v="5"/>
    <x v="142"/>
    <x v="1"/>
    <x v="0"/>
    <x v="0"/>
    <x v="227"/>
    <x v="0"/>
  </r>
  <r>
    <n v="229"/>
    <n v="15637753"/>
    <x v="60"/>
    <x v="2"/>
    <x v="1"/>
    <x v="5"/>
    <x v="0"/>
    <x v="143"/>
    <x v="0"/>
    <x v="0"/>
    <x v="1"/>
    <x v="228"/>
    <x v="0"/>
  </r>
  <r>
    <n v="230"/>
    <n v="15605461"/>
    <x v="165"/>
    <x v="2"/>
    <x v="0"/>
    <x v="6"/>
    <x v="6"/>
    <x v="144"/>
    <x v="0"/>
    <x v="0"/>
    <x v="1"/>
    <x v="229"/>
    <x v="1"/>
  </r>
  <r>
    <n v="231"/>
    <n v="15808473"/>
    <x v="166"/>
    <x v="0"/>
    <x v="1"/>
    <x v="42"/>
    <x v="1"/>
    <x v="0"/>
    <x v="2"/>
    <x v="1"/>
    <x v="0"/>
    <x v="230"/>
    <x v="1"/>
  </r>
  <r>
    <n v="232"/>
    <n v="15627000"/>
    <x v="167"/>
    <x v="0"/>
    <x v="1"/>
    <x v="20"/>
    <x v="10"/>
    <x v="0"/>
    <x v="2"/>
    <x v="0"/>
    <x v="1"/>
    <x v="231"/>
    <x v="1"/>
  </r>
  <r>
    <n v="233"/>
    <n v="15787174"/>
    <x v="140"/>
    <x v="0"/>
    <x v="0"/>
    <x v="24"/>
    <x v="1"/>
    <x v="0"/>
    <x v="2"/>
    <x v="1"/>
    <x v="0"/>
    <x v="232"/>
    <x v="1"/>
  </r>
  <r>
    <n v="234"/>
    <n v="15723886"/>
    <x v="168"/>
    <x v="2"/>
    <x v="1"/>
    <x v="43"/>
    <x v="6"/>
    <x v="145"/>
    <x v="2"/>
    <x v="1"/>
    <x v="0"/>
    <x v="233"/>
    <x v="1"/>
  </r>
  <r>
    <n v="235"/>
    <n v="15704769"/>
    <x v="48"/>
    <x v="0"/>
    <x v="0"/>
    <x v="44"/>
    <x v="8"/>
    <x v="146"/>
    <x v="2"/>
    <x v="1"/>
    <x v="0"/>
    <x v="234"/>
    <x v="1"/>
  </r>
  <r>
    <n v="236"/>
    <n v="15772896"/>
    <x v="169"/>
    <x v="2"/>
    <x v="1"/>
    <x v="0"/>
    <x v="5"/>
    <x v="147"/>
    <x v="0"/>
    <x v="0"/>
    <x v="1"/>
    <x v="235"/>
    <x v="0"/>
  </r>
  <r>
    <n v="237"/>
    <n v="15711540"/>
    <x v="170"/>
    <x v="0"/>
    <x v="0"/>
    <x v="6"/>
    <x v="0"/>
    <x v="0"/>
    <x v="0"/>
    <x v="0"/>
    <x v="0"/>
    <x v="236"/>
    <x v="1"/>
  </r>
  <r>
    <n v="238"/>
    <n v="15764866"/>
    <x v="127"/>
    <x v="2"/>
    <x v="0"/>
    <x v="3"/>
    <x v="6"/>
    <x v="148"/>
    <x v="1"/>
    <x v="0"/>
    <x v="1"/>
    <x v="237"/>
    <x v="0"/>
  </r>
  <r>
    <n v="239"/>
    <n v="15794056"/>
    <x v="104"/>
    <x v="0"/>
    <x v="0"/>
    <x v="17"/>
    <x v="0"/>
    <x v="0"/>
    <x v="1"/>
    <x v="0"/>
    <x v="1"/>
    <x v="238"/>
    <x v="0"/>
  </r>
  <r>
    <n v="240"/>
    <n v="15795149"/>
    <x v="171"/>
    <x v="0"/>
    <x v="1"/>
    <x v="34"/>
    <x v="0"/>
    <x v="149"/>
    <x v="2"/>
    <x v="1"/>
    <x v="0"/>
    <x v="239"/>
    <x v="1"/>
  </r>
  <r>
    <n v="241"/>
    <n v="15812009"/>
    <x v="172"/>
    <x v="1"/>
    <x v="1"/>
    <x v="18"/>
    <x v="4"/>
    <x v="0"/>
    <x v="2"/>
    <x v="0"/>
    <x v="1"/>
    <x v="240"/>
    <x v="1"/>
  </r>
  <r>
    <n v="242"/>
    <n v="15651001"/>
    <x v="53"/>
    <x v="2"/>
    <x v="0"/>
    <x v="2"/>
    <x v="8"/>
    <x v="150"/>
    <x v="0"/>
    <x v="0"/>
    <x v="1"/>
    <x v="241"/>
    <x v="1"/>
  </r>
  <r>
    <n v="243"/>
    <n v="15813844"/>
    <x v="171"/>
    <x v="0"/>
    <x v="1"/>
    <x v="24"/>
    <x v="2"/>
    <x v="151"/>
    <x v="2"/>
    <x v="1"/>
    <x v="0"/>
    <x v="242"/>
    <x v="1"/>
  </r>
  <r>
    <n v="244"/>
    <n v="15596175"/>
    <x v="173"/>
    <x v="2"/>
    <x v="1"/>
    <x v="44"/>
    <x v="5"/>
    <x v="152"/>
    <x v="0"/>
    <x v="0"/>
    <x v="0"/>
    <x v="243"/>
    <x v="0"/>
  </r>
  <r>
    <n v="245"/>
    <n v="15576269"/>
    <x v="174"/>
    <x v="1"/>
    <x v="1"/>
    <x v="10"/>
    <x v="3"/>
    <x v="0"/>
    <x v="2"/>
    <x v="0"/>
    <x v="1"/>
    <x v="244"/>
    <x v="1"/>
  </r>
  <r>
    <n v="246"/>
    <n v="15797219"/>
    <x v="14"/>
    <x v="0"/>
    <x v="0"/>
    <x v="20"/>
    <x v="7"/>
    <x v="153"/>
    <x v="0"/>
    <x v="0"/>
    <x v="1"/>
    <x v="245"/>
    <x v="0"/>
  </r>
  <r>
    <n v="247"/>
    <n v="15685500"/>
    <x v="175"/>
    <x v="2"/>
    <x v="1"/>
    <x v="28"/>
    <x v="3"/>
    <x v="154"/>
    <x v="2"/>
    <x v="0"/>
    <x v="1"/>
    <x v="246"/>
    <x v="1"/>
  </r>
  <r>
    <n v="248"/>
    <n v="15599792"/>
    <x v="176"/>
    <x v="0"/>
    <x v="0"/>
    <x v="28"/>
    <x v="1"/>
    <x v="0"/>
    <x v="2"/>
    <x v="0"/>
    <x v="0"/>
    <x v="247"/>
    <x v="1"/>
  </r>
  <r>
    <n v="249"/>
    <n v="15657566"/>
    <x v="177"/>
    <x v="2"/>
    <x v="1"/>
    <x v="9"/>
    <x v="2"/>
    <x v="155"/>
    <x v="0"/>
    <x v="0"/>
    <x v="0"/>
    <x v="248"/>
    <x v="1"/>
  </r>
  <r>
    <n v="250"/>
    <n v="15772423"/>
    <x v="178"/>
    <x v="2"/>
    <x v="1"/>
    <x v="41"/>
    <x v="2"/>
    <x v="156"/>
    <x v="0"/>
    <x v="0"/>
    <x v="1"/>
    <x v="249"/>
    <x v="0"/>
  </r>
  <r>
    <n v="251"/>
    <n v="15628112"/>
    <x v="179"/>
    <x v="2"/>
    <x v="0"/>
    <x v="16"/>
    <x v="8"/>
    <x v="157"/>
    <x v="0"/>
    <x v="1"/>
    <x v="1"/>
    <x v="250"/>
    <x v="1"/>
  </r>
  <r>
    <n v="252"/>
    <n v="15753754"/>
    <x v="17"/>
    <x v="1"/>
    <x v="0"/>
    <x v="10"/>
    <x v="1"/>
    <x v="0"/>
    <x v="2"/>
    <x v="0"/>
    <x v="0"/>
    <x v="251"/>
    <x v="1"/>
  </r>
  <r>
    <n v="253"/>
    <n v="15793726"/>
    <x v="180"/>
    <x v="0"/>
    <x v="0"/>
    <x v="45"/>
    <x v="10"/>
    <x v="0"/>
    <x v="2"/>
    <x v="1"/>
    <x v="0"/>
    <x v="252"/>
    <x v="1"/>
  </r>
  <r>
    <n v="254"/>
    <n v="15694717"/>
    <x v="181"/>
    <x v="2"/>
    <x v="1"/>
    <x v="24"/>
    <x v="0"/>
    <x v="158"/>
    <x v="0"/>
    <x v="0"/>
    <x v="0"/>
    <x v="253"/>
    <x v="1"/>
  </r>
  <r>
    <n v="255"/>
    <n v="15665834"/>
    <x v="182"/>
    <x v="1"/>
    <x v="1"/>
    <x v="34"/>
    <x v="2"/>
    <x v="0"/>
    <x v="0"/>
    <x v="1"/>
    <x v="1"/>
    <x v="254"/>
    <x v="1"/>
  </r>
  <r>
    <n v="256"/>
    <n v="15765297"/>
    <x v="183"/>
    <x v="1"/>
    <x v="1"/>
    <x v="1"/>
    <x v="10"/>
    <x v="0"/>
    <x v="2"/>
    <x v="1"/>
    <x v="0"/>
    <x v="255"/>
    <x v="1"/>
  </r>
  <r>
    <n v="257"/>
    <n v="15636684"/>
    <x v="184"/>
    <x v="0"/>
    <x v="1"/>
    <x v="10"/>
    <x v="7"/>
    <x v="0"/>
    <x v="2"/>
    <x v="0"/>
    <x v="0"/>
    <x v="256"/>
    <x v="1"/>
  </r>
  <r>
    <n v="258"/>
    <n v="15592979"/>
    <x v="156"/>
    <x v="2"/>
    <x v="0"/>
    <x v="10"/>
    <x v="5"/>
    <x v="159"/>
    <x v="2"/>
    <x v="1"/>
    <x v="1"/>
    <x v="257"/>
    <x v="1"/>
  </r>
  <r>
    <n v="259"/>
    <n v="15750803"/>
    <x v="185"/>
    <x v="0"/>
    <x v="0"/>
    <x v="33"/>
    <x v="5"/>
    <x v="160"/>
    <x v="0"/>
    <x v="0"/>
    <x v="0"/>
    <x v="258"/>
    <x v="1"/>
  </r>
  <r>
    <n v="260"/>
    <n v="15607178"/>
    <x v="4"/>
    <x v="2"/>
    <x v="1"/>
    <x v="18"/>
    <x v="6"/>
    <x v="161"/>
    <x v="0"/>
    <x v="0"/>
    <x v="0"/>
    <x v="259"/>
    <x v="1"/>
  </r>
  <r>
    <n v="261"/>
    <n v="15713853"/>
    <x v="19"/>
    <x v="2"/>
    <x v="1"/>
    <x v="0"/>
    <x v="9"/>
    <x v="162"/>
    <x v="2"/>
    <x v="0"/>
    <x v="0"/>
    <x v="260"/>
    <x v="1"/>
  </r>
  <r>
    <n v="262"/>
    <n v="15673481"/>
    <x v="18"/>
    <x v="1"/>
    <x v="0"/>
    <x v="36"/>
    <x v="5"/>
    <x v="163"/>
    <x v="0"/>
    <x v="0"/>
    <x v="1"/>
    <x v="261"/>
    <x v="1"/>
  </r>
  <r>
    <n v="263"/>
    <n v="15686776"/>
    <x v="186"/>
    <x v="0"/>
    <x v="0"/>
    <x v="15"/>
    <x v="5"/>
    <x v="164"/>
    <x v="2"/>
    <x v="0"/>
    <x v="1"/>
    <x v="262"/>
    <x v="1"/>
  </r>
  <r>
    <n v="264"/>
    <n v="15673693"/>
    <x v="119"/>
    <x v="0"/>
    <x v="0"/>
    <x v="28"/>
    <x v="10"/>
    <x v="165"/>
    <x v="0"/>
    <x v="1"/>
    <x v="0"/>
    <x v="263"/>
    <x v="1"/>
  </r>
  <r>
    <n v="265"/>
    <n v="15700696"/>
    <x v="65"/>
    <x v="1"/>
    <x v="1"/>
    <x v="8"/>
    <x v="9"/>
    <x v="166"/>
    <x v="0"/>
    <x v="0"/>
    <x v="0"/>
    <x v="264"/>
    <x v="1"/>
  </r>
  <r>
    <n v="266"/>
    <n v="15813163"/>
    <x v="187"/>
    <x v="1"/>
    <x v="0"/>
    <x v="16"/>
    <x v="9"/>
    <x v="167"/>
    <x v="0"/>
    <x v="0"/>
    <x v="1"/>
    <x v="265"/>
    <x v="1"/>
  </r>
  <r>
    <n v="267"/>
    <n v="15653857"/>
    <x v="188"/>
    <x v="0"/>
    <x v="1"/>
    <x v="10"/>
    <x v="0"/>
    <x v="0"/>
    <x v="2"/>
    <x v="0"/>
    <x v="0"/>
    <x v="266"/>
    <x v="1"/>
  </r>
  <r>
    <n v="268"/>
    <n v="15777076"/>
    <x v="189"/>
    <x v="0"/>
    <x v="1"/>
    <x v="16"/>
    <x v="3"/>
    <x v="0"/>
    <x v="2"/>
    <x v="0"/>
    <x v="1"/>
    <x v="267"/>
    <x v="1"/>
  </r>
  <r>
    <n v="269"/>
    <n v="15717398"/>
    <x v="13"/>
    <x v="1"/>
    <x v="0"/>
    <x v="2"/>
    <x v="3"/>
    <x v="0"/>
    <x v="0"/>
    <x v="1"/>
    <x v="1"/>
    <x v="268"/>
    <x v="0"/>
  </r>
  <r>
    <n v="270"/>
    <n v="15799217"/>
    <x v="190"/>
    <x v="2"/>
    <x v="0"/>
    <x v="12"/>
    <x v="3"/>
    <x v="168"/>
    <x v="0"/>
    <x v="0"/>
    <x v="1"/>
    <x v="269"/>
    <x v="1"/>
  </r>
  <r>
    <n v="271"/>
    <n v="15787071"/>
    <x v="123"/>
    <x v="1"/>
    <x v="1"/>
    <x v="1"/>
    <x v="9"/>
    <x v="0"/>
    <x v="2"/>
    <x v="1"/>
    <x v="0"/>
    <x v="270"/>
    <x v="1"/>
  </r>
  <r>
    <n v="272"/>
    <n v="15619955"/>
    <x v="191"/>
    <x v="2"/>
    <x v="1"/>
    <x v="10"/>
    <x v="6"/>
    <x v="169"/>
    <x v="1"/>
    <x v="0"/>
    <x v="1"/>
    <x v="271"/>
    <x v="0"/>
  </r>
  <r>
    <n v="273"/>
    <n v="15796505"/>
    <x v="192"/>
    <x v="2"/>
    <x v="0"/>
    <x v="10"/>
    <x v="1"/>
    <x v="170"/>
    <x v="2"/>
    <x v="0"/>
    <x v="0"/>
    <x v="272"/>
    <x v="1"/>
  </r>
  <r>
    <n v="274"/>
    <n v="15725166"/>
    <x v="193"/>
    <x v="0"/>
    <x v="1"/>
    <x v="33"/>
    <x v="2"/>
    <x v="0"/>
    <x v="2"/>
    <x v="0"/>
    <x v="1"/>
    <x v="273"/>
    <x v="1"/>
  </r>
  <r>
    <n v="275"/>
    <n v="15800116"/>
    <x v="170"/>
    <x v="2"/>
    <x v="1"/>
    <x v="34"/>
    <x v="4"/>
    <x v="171"/>
    <x v="0"/>
    <x v="1"/>
    <x v="0"/>
    <x v="274"/>
    <x v="1"/>
  </r>
  <r>
    <n v="276"/>
    <n v="15758685"/>
    <x v="128"/>
    <x v="1"/>
    <x v="0"/>
    <x v="24"/>
    <x v="3"/>
    <x v="0"/>
    <x v="2"/>
    <x v="0"/>
    <x v="0"/>
    <x v="275"/>
    <x v="1"/>
  </r>
  <r>
    <n v="277"/>
    <n v="15694456"/>
    <x v="25"/>
    <x v="0"/>
    <x v="1"/>
    <x v="46"/>
    <x v="6"/>
    <x v="0"/>
    <x v="0"/>
    <x v="0"/>
    <x v="0"/>
    <x v="276"/>
    <x v="0"/>
  </r>
  <r>
    <n v="278"/>
    <n v="15767339"/>
    <x v="75"/>
    <x v="0"/>
    <x v="0"/>
    <x v="47"/>
    <x v="7"/>
    <x v="0"/>
    <x v="2"/>
    <x v="0"/>
    <x v="1"/>
    <x v="277"/>
    <x v="1"/>
  </r>
  <r>
    <n v="279"/>
    <n v="15683562"/>
    <x v="82"/>
    <x v="0"/>
    <x v="1"/>
    <x v="12"/>
    <x v="5"/>
    <x v="172"/>
    <x v="0"/>
    <x v="1"/>
    <x v="0"/>
    <x v="278"/>
    <x v="1"/>
  </r>
  <r>
    <n v="280"/>
    <n v="15782210"/>
    <x v="194"/>
    <x v="0"/>
    <x v="1"/>
    <x v="17"/>
    <x v="1"/>
    <x v="0"/>
    <x v="0"/>
    <x v="0"/>
    <x v="1"/>
    <x v="279"/>
    <x v="0"/>
  </r>
  <r>
    <n v="281"/>
    <n v="15668893"/>
    <x v="195"/>
    <x v="0"/>
    <x v="1"/>
    <x v="2"/>
    <x v="2"/>
    <x v="0"/>
    <x v="2"/>
    <x v="0"/>
    <x v="0"/>
    <x v="280"/>
    <x v="1"/>
  </r>
  <r>
    <n v="282"/>
    <n v="15669169"/>
    <x v="196"/>
    <x v="1"/>
    <x v="1"/>
    <x v="6"/>
    <x v="7"/>
    <x v="0"/>
    <x v="2"/>
    <x v="0"/>
    <x v="0"/>
    <x v="281"/>
    <x v="1"/>
  </r>
  <r>
    <n v="283"/>
    <n v="15643024"/>
    <x v="98"/>
    <x v="2"/>
    <x v="1"/>
    <x v="12"/>
    <x v="4"/>
    <x v="173"/>
    <x v="0"/>
    <x v="0"/>
    <x v="0"/>
    <x v="282"/>
    <x v="0"/>
  </r>
  <r>
    <n v="284"/>
    <n v="15699389"/>
    <x v="148"/>
    <x v="0"/>
    <x v="1"/>
    <x v="0"/>
    <x v="3"/>
    <x v="174"/>
    <x v="0"/>
    <x v="0"/>
    <x v="0"/>
    <x v="283"/>
    <x v="1"/>
  </r>
  <r>
    <n v="285"/>
    <n v="15708608"/>
    <x v="197"/>
    <x v="0"/>
    <x v="0"/>
    <x v="32"/>
    <x v="2"/>
    <x v="175"/>
    <x v="2"/>
    <x v="1"/>
    <x v="0"/>
    <x v="284"/>
    <x v="1"/>
  </r>
  <r>
    <n v="286"/>
    <n v="15626144"/>
    <x v="64"/>
    <x v="0"/>
    <x v="1"/>
    <x v="20"/>
    <x v="3"/>
    <x v="176"/>
    <x v="2"/>
    <x v="0"/>
    <x v="1"/>
    <x v="285"/>
    <x v="1"/>
  </r>
  <r>
    <n v="287"/>
    <n v="15573112"/>
    <x v="198"/>
    <x v="1"/>
    <x v="1"/>
    <x v="6"/>
    <x v="8"/>
    <x v="177"/>
    <x v="0"/>
    <x v="0"/>
    <x v="1"/>
    <x v="286"/>
    <x v="1"/>
  </r>
  <r>
    <n v="288"/>
    <n v="15790678"/>
    <x v="34"/>
    <x v="0"/>
    <x v="0"/>
    <x v="15"/>
    <x v="2"/>
    <x v="178"/>
    <x v="0"/>
    <x v="0"/>
    <x v="1"/>
    <x v="287"/>
    <x v="1"/>
  </r>
  <r>
    <n v="289"/>
    <n v="15727556"/>
    <x v="199"/>
    <x v="1"/>
    <x v="0"/>
    <x v="28"/>
    <x v="8"/>
    <x v="179"/>
    <x v="0"/>
    <x v="0"/>
    <x v="0"/>
    <x v="288"/>
    <x v="1"/>
  </r>
  <r>
    <n v="290"/>
    <n v="15697307"/>
    <x v="200"/>
    <x v="1"/>
    <x v="1"/>
    <x v="10"/>
    <x v="7"/>
    <x v="0"/>
    <x v="2"/>
    <x v="0"/>
    <x v="1"/>
    <x v="289"/>
    <x v="1"/>
  </r>
  <r>
    <n v="291"/>
    <n v="15652266"/>
    <x v="171"/>
    <x v="2"/>
    <x v="1"/>
    <x v="0"/>
    <x v="9"/>
    <x v="180"/>
    <x v="0"/>
    <x v="1"/>
    <x v="0"/>
    <x v="290"/>
    <x v="1"/>
  </r>
  <r>
    <n v="292"/>
    <n v="15607098"/>
    <x v="201"/>
    <x v="1"/>
    <x v="0"/>
    <x v="1"/>
    <x v="8"/>
    <x v="181"/>
    <x v="2"/>
    <x v="0"/>
    <x v="1"/>
    <x v="291"/>
    <x v="1"/>
  </r>
  <r>
    <n v="293"/>
    <n v="15655774"/>
    <x v="202"/>
    <x v="0"/>
    <x v="1"/>
    <x v="7"/>
    <x v="3"/>
    <x v="0"/>
    <x v="2"/>
    <x v="0"/>
    <x v="1"/>
    <x v="292"/>
    <x v="1"/>
  </r>
  <r>
    <n v="294"/>
    <n v="15590241"/>
    <x v="80"/>
    <x v="1"/>
    <x v="0"/>
    <x v="10"/>
    <x v="9"/>
    <x v="182"/>
    <x v="0"/>
    <x v="1"/>
    <x v="1"/>
    <x v="293"/>
    <x v="0"/>
  </r>
  <r>
    <n v="295"/>
    <n v="15785819"/>
    <x v="180"/>
    <x v="0"/>
    <x v="1"/>
    <x v="18"/>
    <x v="6"/>
    <x v="0"/>
    <x v="2"/>
    <x v="0"/>
    <x v="0"/>
    <x v="294"/>
    <x v="1"/>
  </r>
  <r>
    <n v="296"/>
    <n v="15723654"/>
    <x v="89"/>
    <x v="0"/>
    <x v="1"/>
    <x v="11"/>
    <x v="0"/>
    <x v="183"/>
    <x v="0"/>
    <x v="0"/>
    <x v="1"/>
    <x v="295"/>
    <x v="1"/>
  </r>
  <r>
    <n v="297"/>
    <n v="15774510"/>
    <x v="194"/>
    <x v="0"/>
    <x v="0"/>
    <x v="8"/>
    <x v="4"/>
    <x v="184"/>
    <x v="0"/>
    <x v="0"/>
    <x v="0"/>
    <x v="296"/>
    <x v="1"/>
  </r>
  <r>
    <n v="298"/>
    <n v="15684173"/>
    <x v="57"/>
    <x v="1"/>
    <x v="0"/>
    <x v="4"/>
    <x v="3"/>
    <x v="0"/>
    <x v="1"/>
    <x v="0"/>
    <x v="1"/>
    <x v="297"/>
    <x v="0"/>
  </r>
  <r>
    <n v="299"/>
    <n v="15650068"/>
    <x v="54"/>
    <x v="0"/>
    <x v="1"/>
    <x v="14"/>
    <x v="10"/>
    <x v="185"/>
    <x v="0"/>
    <x v="0"/>
    <x v="0"/>
    <x v="298"/>
    <x v="1"/>
  </r>
  <r>
    <n v="300"/>
    <n v="15811490"/>
    <x v="203"/>
    <x v="0"/>
    <x v="1"/>
    <x v="19"/>
    <x v="8"/>
    <x v="0"/>
    <x v="2"/>
    <x v="0"/>
    <x v="0"/>
    <x v="299"/>
    <x v="1"/>
  </r>
  <r>
    <n v="301"/>
    <n v="15803976"/>
    <x v="163"/>
    <x v="0"/>
    <x v="0"/>
    <x v="8"/>
    <x v="7"/>
    <x v="0"/>
    <x v="2"/>
    <x v="0"/>
    <x v="1"/>
    <x v="300"/>
    <x v="1"/>
  </r>
  <r>
    <n v="302"/>
    <n v="15682541"/>
    <x v="15"/>
    <x v="1"/>
    <x v="0"/>
    <x v="16"/>
    <x v="5"/>
    <x v="186"/>
    <x v="0"/>
    <x v="1"/>
    <x v="1"/>
    <x v="301"/>
    <x v="1"/>
  </r>
  <r>
    <n v="303"/>
    <n v="15695699"/>
    <x v="57"/>
    <x v="0"/>
    <x v="1"/>
    <x v="12"/>
    <x v="2"/>
    <x v="0"/>
    <x v="2"/>
    <x v="0"/>
    <x v="1"/>
    <x v="302"/>
    <x v="1"/>
  </r>
  <r>
    <n v="304"/>
    <n v="15624188"/>
    <x v="170"/>
    <x v="0"/>
    <x v="0"/>
    <x v="19"/>
    <x v="5"/>
    <x v="0"/>
    <x v="2"/>
    <x v="0"/>
    <x v="0"/>
    <x v="303"/>
    <x v="1"/>
  </r>
  <r>
    <n v="305"/>
    <n v="15812191"/>
    <x v="31"/>
    <x v="0"/>
    <x v="1"/>
    <x v="19"/>
    <x v="4"/>
    <x v="187"/>
    <x v="0"/>
    <x v="1"/>
    <x v="1"/>
    <x v="304"/>
    <x v="1"/>
  </r>
  <r>
    <n v="306"/>
    <n v="15636673"/>
    <x v="136"/>
    <x v="0"/>
    <x v="1"/>
    <x v="8"/>
    <x v="1"/>
    <x v="188"/>
    <x v="0"/>
    <x v="0"/>
    <x v="0"/>
    <x v="305"/>
    <x v="1"/>
  </r>
  <r>
    <n v="307"/>
    <n v="15594898"/>
    <x v="204"/>
    <x v="0"/>
    <x v="1"/>
    <x v="3"/>
    <x v="0"/>
    <x v="0"/>
    <x v="0"/>
    <x v="0"/>
    <x v="0"/>
    <x v="306"/>
    <x v="0"/>
  </r>
  <r>
    <n v="308"/>
    <n v="15660211"/>
    <x v="205"/>
    <x v="2"/>
    <x v="1"/>
    <x v="12"/>
    <x v="3"/>
    <x v="189"/>
    <x v="2"/>
    <x v="0"/>
    <x v="1"/>
    <x v="307"/>
    <x v="1"/>
  </r>
  <r>
    <n v="309"/>
    <n v="15773972"/>
    <x v="55"/>
    <x v="0"/>
    <x v="1"/>
    <x v="5"/>
    <x v="4"/>
    <x v="190"/>
    <x v="0"/>
    <x v="0"/>
    <x v="1"/>
    <x v="308"/>
    <x v="0"/>
  </r>
  <r>
    <n v="310"/>
    <n v="15746726"/>
    <x v="206"/>
    <x v="2"/>
    <x v="1"/>
    <x v="8"/>
    <x v="2"/>
    <x v="191"/>
    <x v="0"/>
    <x v="0"/>
    <x v="1"/>
    <x v="309"/>
    <x v="1"/>
  </r>
  <r>
    <n v="311"/>
    <n v="15712287"/>
    <x v="79"/>
    <x v="0"/>
    <x v="0"/>
    <x v="48"/>
    <x v="4"/>
    <x v="0"/>
    <x v="2"/>
    <x v="0"/>
    <x v="0"/>
    <x v="310"/>
    <x v="1"/>
  </r>
  <r>
    <n v="312"/>
    <n v="15702919"/>
    <x v="81"/>
    <x v="2"/>
    <x v="1"/>
    <x v="33"/>
    <x v="5"/>
    <x v="192"/>
    <x v="0"/>
    <x v="0"/>
    <x v="1"/>
    <x v="311"/>
    <x v="1"/>
  </r>
  <r>
    <n v="313"/>
    <n v="15674398"/>
    <x v="207"/>
    <x v="0"/>
    <x v="1"/>
    <x v="18"/>
    <x v="6"/>
    <x v="0"/>
    <x v="2"/>
    <x v="1"/>
    <x v="1"/>
    <x v="312"/>
    <x v="1"/>
  </r>
  <r>
    <n v="314"/>
    <n v="15797960"/>
    <x v="208"/>
    <x v="2"/>
    <x v="0"/>
    <x v="49"/>
    <x v="10"/>
    <x v="193"/>
    <x v="0"/>
    <x v="0"/>
    <x v="1"/>
    <x v="313"/>
    <x v="1"/>
  </r>
  <r>
    <n v="315"/>
    <n v="15631868"/>
    <x v="199"/>
    <x v="1"/>
    <x v="1"/>
    <x v="16"/>
    <x v="0"/>
    <x v="194"/>
    <x v="0"/>
    <x v="0"/>
    <x v="0"/>
    <x v="314"/>
    <x v="1"/>
  </r>
  <r>
    <n v="316"/>
    <n v="15581539"/>
    <x v="209"/>
    <x v="1"/>
    <x v="1"/>
    <x v="24"/>
    <x v="6"/>
    <x v="0"/>
    <x v="2"/>
    <x v="1"/>
    <x v="1"/>
    <x v="315"/>
    <x v="1"/>
  </r>
  <r>
    <n v="317"/>
    <n v="15662736"/>
    <x v="210"/>
    <x v="0"/>
    <x v="1"/>
    <x v="23"/>
    <x v="0"/>
    <x v="195"/>
    <x v="0"/>
    <x v="0"/>
    <x v="1"/>
    <x v="316"/>
    <x v="0"/>
  </r>
  <r>
    <n v="318"/>
    <n v="15666252"/>
    <x v="128"/>
    <x v="1"/>
    <x v="1"/>
    <x v="0"/>
    <x v="9"/>
    <x v="0"/>
    <x v="2"/>
    <x v="0"/>
    <x v="0"/>
    <x v="317"/>
    <x v="1"/>
  </r>
  <r>
    <n v="319"/>
    <n v="15677512"/>
    <x v="103"/>
    <x v="1"/>
    <x v="0"/>
    <x v="32"/>
    <x v="6"/>
    <x v="0"/>
    <x v="0"/>
    <x v="0"/>
    <x v="1"/>
    <x v="318"/>
    <x v="1"/>
  </r>
  <r>
    <n v="320"/>
    <n v="15626114"/>
    <x v="211"/>
    <x v="0"/>
    <x v="1"/>
    <x v="9"/>
    <x v="4"/>
    <x v="196"/>
    <x v="0"/>
    <x v="0"/>
    <x v="1"/>
    <x v="319"/>
    <x v="1"/>
  </r>
  <r>
    <n v="321"/>
    <n v="15810834"/>
    <x v="145"/>
    <x v="1"/>
    <x v="0"/>
    <x v="38"/>
    <x v="0"/>
    <x v="197"/>
    <x v="0"/>
    <x v="0"/>
    <x v="0"/>
    <x v="320"/>
    <x v="1"/>
  </r>
  <r>
    <n v="322"/>
    <n v="15678910"/>
    <x v="212"/>
    <x v="0"/>
    <x v="0"/>
    <x v="33"/>
    <x v="2"/>
    <x v="198"/>
    <x v="0"/>
    <x v="0"/>
    <x v="0"/>
    <x v="321"/>
    <x v="1"/>
  </r>
  <r>
    <n v="323"/>
    <n v="15694408"/>
    <x v="213"/>
    <x v="0"/>
    <x v="1"/>
    <x v="20"/>
    <x v="1"/>
    <x v="199"/>
    <x v="0"/>
    <x v="0"/>
    <x v="1"/>
    <x v="322"/>
    <x v="0"/>
  </r>
  <r>
    <n v="324"/>
    <n v="15585215"/>
    <x v="169"/>
    <x v="0"/>
    <x v="0"/>
    <x v="8"/>
    <x v="4"/>
    <x v="0"/>
    <x v="2"/>
    <x v="1"/>
    <x v="1"/>
    <x v="323"/>
    <x v="1"/>
  </r>
  <r>
    <n v="325"/>
    <n v="15682757"/>
    <x v="214"/>
    <x v="0"/>
    <x v="1"/>
    <x v="33"/>
    <x v="6"/>
    <x v="0"/>
    <x v="2"/>
    <x v="0"/>
    <x v="1"/>
    <x v="324"/>
    <x v="1"/>
  </r>
  <r>
    <n v="326"/>
    <n v="15736601"/>
    <x v="126"/>
    <x v="0"/>
    <x v="1"/>
    <x v="12"/>
    <x v="4"/>
    <x v="200"/>
    <x v="0"/>
    <x v="0"/>
    <x v="1"/>
    <x v="325"/>
    <x v="1"/>
  </r>
  <r>
    <n v="327"/>
    <n v="15601848"/>
    <x v="165"/>
    <x v="0"/>
    <x v="1"/>
    <x v="12"/>
    <x v="0"/>
    <x v="0"/>
    <x v="2"/>
    <x v="0"/>
    <x v="1"/>
    <x v="326"/>
    <x v="1"/>
  </r>
  <r>
    <n v="328"/>
    <n v="15736008"/>
    <x v="215"/>
    <x v="0"/>
    <x v="0"/>
    <x v="17"/>
    <x v="9"/>
    <x v="201"/>
    <x v="0"/>
    <x v="0"/>
    <x v="1"/>
    <x v="327"/>
    <x v="0"/>
  </r>
  <r>
    <n v="329"/>
    <n v="15669064"/>
    <x v="156"/>
    <x v="2"/>
    <x v="1"/>
    <x v="12"/>
    <x v="1"/>
    <x v="202"/>
    <x v="0"/>
    <x v="0"/>
    <x v="0"/>
    <x v="328"/>
    <x v="1"/>
  </r>
  <r>
    <n v="330"/>
    <n v="15624528"/>
    <x v="70"/>
    <x v="2"/>
    <x v="1"/>
    <x v="28"/>
    <x v="3"/>
    <x v="203"/>
    <x v="2"/>
    <x v="0"/>
    <x v="0"/>
    <x v="329"/>
    <x v="1"/>
  </r>
  <r>
    <n v="331"/>
    <n v="15598493"/>
    <x v="52"/>
    <x v="0"/>
    <x v="1"/>
    <x v="5"/>
    <x v="3"/>
    <x v="0"/>
    <x v="2"/>
    <x v="1"/>
    <x v="0"/>
    <x v="330"/>
    <x v="1"/>
  </r>
  <r>
    <n v="332"/>
    <n v="15601274"/>
    <x v="136"/>
    <x v="1"/>
    <x v="0"/>
    <x v="20"/>
    <x v="1"/>
    <x v="204"/>
    <x v="0"/>
    <x v="0"/>
    <x v="1"/>
    <x v="331"/>
    <x v="1"/>
  </r>
  <r>
    <n v="333"/>
    <n v="15702669"/>
    <x v="118"/>
    <x v="2"/>
    <x v="1"/>
    <x v="4"/>
    <x v="0"/>
    <x v="205"/>
    <x v="2"/>
    <x v="1"/>
    <x v="0"/>
    <x v="332"/>
    <x v="1"/>
  </r>
  <r>
    <n v="334"/>
    <n v="15728669"/>
    <x v="116"/>
    <x v="2"/>
    <x v="0"/>
    <x v="33"/>
    <x v="2"/>
    <x v="206"/>
    <x v="0"/>
    <x v="0"/>
    <x v="1"/>
    <x v="333"/>
    <x v="0"/>
  </r>
  <r>
    <n v="335"/>
    <n v="15742668"/>
    <x v="216"/>
    <x v="1"/>
    <x v="0"/>
    <x v="24"/>
    <x v="5"/>
    <x v="207"/>
    <x v="0"/>
    <x v="0"/>
    <x v="1"/>
    <x v="334"/>
    <x v="1"/>
  </r>
  <r>
    <n v="336"/>
    <n v="15697441"/>
    <x v="122"/>
    <x v="0"/>
    <x v="1"/>
    <x v="6"/>
    <x v="3"/>
    <x v="208"/>
    <x v="0"/>
    <x v="0"/>
    <x v="1"/>
    <x v="335"/>
    <x v="0"/>
  </r>
  <r>
    <n v="337"/>
    <n v="15740476"/>
    <x v="173"/>
    <x v="2"/>
    <x v="0"/>
    <x v="15"/>
    <x v="6"/>
    <x v="209"/>
    <x v="2"/>
    <x v="1"/>
    <x v="0"/>
    <x v="336"/>
    <x v="1"/>
  </r>
  <r>
    <n v="338"/>
    <n v="15648064"/>
    <x v="217"/>
    <x v="0"/>
    <x v="1"/>
    <x v="19"/>
    <x v="0"/>
    <x v="0"/>
    <x v="2"/>
    <x v="0"/>
    <x v="1"/>
    <x v="337"/>
    <x v="1"/>
  </r>
  <r>
    <n v="339"/>
    <n v="15636624"/>
    <x v="218"/>
    <x v="1"/>
    <x v="0"/>
    <x v="2"/>
    <x v="8"/>
    <x v="210"/>
    <x v="0"/>
    <x v="0"/>
    <x v="1"/>
    <x v="338"/>
    <x v="0"/>
  </r>
  <r>
    <n v="340"/>
    <n v="15807923"/>
    <x v="126"/>
    <x v="2"/>
    <x v="0"/>
    <x v="2"/>
    <x v="7"/>
    <x v="211"/>
    <x v="0"/>
    <x v="0"/>
    <x v="1"/>
    <x v="339"/>
    <x v="0"/>
  </r>
  <r>
    <n v="341"/>
    <n v="15745844"/>
    <x v="207"/>
    <x v="2"/>
    <x v="0"/>
    <x v="20"/>
    <x v="5"/>
    <x v="212"/>
    <x v="2"/>
    <x v="1"/>
    <x v="0"/>
    <x v="340"/>
    <x v="0"/>
  </r>
  <r>
    <n v="342"/>
    <n v="15786170"/>
    <x v="173"/>
    <x v="0"/>
    <x v="1"/>
    <x v="8"/>
    <x v="4"/>
    <x v="213"/>
    <x v="0"/>
    <x v="1"/>
    <x v="1"/>
    <x v="341"/>
    <x v="1"/>
  </r>
  <r>
    <n v="343"/>
    <n v="15681081"/>
    <x v="176"/>
    <x v="1"/>
    <x v="0"/>
    <x v="40"/>
    <x v="8"/>
    <x v="0"/>
    <x v="2"/>
    <x v="0"/>
    <x v="0"/>
    <x v="342"/>
    <x v="1"/>
  </r>
  <r>
    <n v="344"/>
    <n v="15684484"/>
    <x v="76"/>
    <x v="0"/>
    <x v="1"/>
    <x v="32"/>
    <x v="2"/>
    <x v="0"/>
    <x v="2"/>
    <x v="1"/>
    <x v="1"/>
    <x v="343"/>
    <x v="1"/>
  </r>
  <r>
    <n v="345"/>
    <n v="15785869"/>
    <x v="219"/>
    <x v="0"/>
    <x v="0"/>
    <x v="11"/>
    <x v="3"/>
    <x v="0"/>
    <x v="2"/>
    <x v="0"/>
    <x v="1"/>
    <x v="344"/>
    <x v="1"/>
  </r>
  <r>
    <n v="346"/>
    <n v="15763859"/>
    <x v="220"/>
    <x v="0"/>
    <x v="0"/>
    <x v="3"/>
    <x v="3"/>
    <x v="0"/>
    <x v="2"/>
    <x v="0"/>
    <x v="1"/>
    <x v="345"/>
    <x v="1"/>
  </r>
  <r>
    <n v="347"/>
    <n v="15658935"/>
    <x v="221"/>
    <x v="2"/>
    <x v="0"/>
    <x v="10"/>
    <x v="9"/>
    <x v="214"/>
    <x v="2"/>
    <x v="0"/>
    <x v="1"/>
    <x v="346"/>
    <x v="1"/>
  </r>
  <r>
    <n v="348"/>
    <n v="15747358"/>
    <x v="155"/>
    <x v="2"/>
    <x v="1"/>
    <x v="49"/>
    <x v="6"/>
    <x v="215"/>
    <x v="0"/>
    <x v="0"/>
    <x v="0"/>
    <x v="347"/>
    <x v="1"/>
  </r>
  <r>
    <n v="349"/>
    <n v="15735203"/>
    <x v="222"/>
    <x v="2"/>
    <x v="0"/>
    <x v="15"/>
    <x v="1"/>
    <x v="216"/>
    <x v="0"/>
    <x v="0"/>
    <x v="0"/>
    <x v="348"/>
    <x v="1"/>
  </r>
  <r>
    <n v="350"/>
    <n v="15576256"/>
    <x v="37"/>
    <x v="0"/>
    <x v="1"/>
    <x v="2"/>
    <x v="8"/>
    <x v="0"/>
    <x v="2"/>
    <x v="0"/>
    <x v="0"/>
    <x v="349"/>
    <x v="1"/>
  </r>
  <r>
    <n v="351"/>
    <n v="15659420"/>
    <x v="173"/>
    <x v="1"/>
    <x v="1"/>
    <x v="15"/>
    <x v="6"/>
    <x v="217"/>
    <x v="2"/>
    <x v="0"/>
    <x v="0"/>
    <x v="350"/>
    <x v="1"/>
  </r>
  <r>
    <n v="352"/>
    <n v="15593365"/>
    <x v="223"/>
    <x v="1"/>
    <x v="1"/>
    <x v="2"/>
    <x v="0"/>
    <x v="218"/>
    <x v="0"/>
    <x v="0"/>
    <x v="0"/>
    <x v="351"/>
    <x v="1"/>
  </r>
  <r>
    <n v="353"/>
    <n v="15777352"/>
    <x v="224"/>
    <x v="1"/>
    <x v="0"/>
    <x v="15"/>
    <x v="3"/>
    <x v="219"/>
    <x v="0"/>
    <x v="0"/>
    <x v="1"/>
    <x v="352"/>
    <x v="1"/>
  </r>
  <r>
    <n v="354"/>
    <n v="15812007"/>
    <x v="94"/>
    <x v="1"/>
    <x v="1"/>
    <x v="11"/>
    <x v="5"/>
    <x v="0"/>
    <x v="2"/>
    <x v="0"/>
    <x v="0"/>
    <x v="353"/>
    <x v="1"/>
  </r>
  <r>
    <n v="355"/>
    <n v="15625461"/>
    <x v="225"/>
    <x v="0"/>
    <x v="0"/>
    <x v="13"/>
    <x v="1"/>
    <x v="220"/>
    <x v="2"/>
    <x v="0"/>
    <x v="0"/>
    <x v="354"/>
    <x v="1"/>
  </r>
  <r>
    <n v="356"/>
    <n v="15739438"/>
    <x v="127"/>
    <x v="0"/>
    <x v="1"/>
    <x v="33"/>
    <x v="10"/>
    <x v="0"/>
    <x v="2"/>
    <x v="0"/>
    <x v="1"/>
    <x v="355"/>
    <x v="1"/>
  </r>
  <r>
    <n v="357"/>
    <n v="15611759"/>
    <x v="4"/>
    <x v="1"/>
    <x v="0"/>
    <x v="38"/>
    <x v="2"/>
    <x v="221"/>
    <x v="2"/>
    <x v="0"/>
    <x v="0"/>
    <x v="356"/>
    <x v="1"/>
  </r>
  <r>
    <n v="358"/>
    <n v="15661629"/>
    <x v="226"/>
    <x v="1"/>
    <x v="1"/>
    <x v="10"/>
    <x v="9"/>
    <x v="222"/>
    <x v="0"/>
    <x v="0"/>
    <x v="1"/>
    <x v="357"/>
    <x v="0"/>
  </r>
  <r>
    <n v="359"/>
    <n v="15633950"/>
    <x v="227"/>
    <x v="0"/>
    <x v="1"/>
    <x v="1"/>
    <x v="1"/>
    <x v="223"/>
    <x v="0"/>
    <x v="0"/>
    <x v="0"/>
    <x v="358"/>
    <x v="1"/>
  </r>
  <r>
    <n v="360"/>
    <n v="15592386"/>
    <x v="32"/>
    <x v="0"/>
    <x v="1"/>
    <x v="14"/>
    <x v="6"/>
    <x v="0"/>
    <x v="2"/>
    <x v="1"/>
    <x v="0"/>
    <x v="359"/>
    <x v="1"/>
  </r>
  <r>
    <n v="361"/>
    <n v="15803716"/>
    <x v="128"/>
    <x v="1"/>
    <x v="1"/>
    <x v="34"/>
    <x v="6"/>
    <x v="0"/>
    <x v="2"/>
    <x v="1"/>
    <x v="0"/>
    <x v="360"/>
    <x v="1"/>
  </r>
  <r>
    <n v="362"/>
    <n v="15696674"/>
    <x v="155"/>
    <x v="2"/>
    <x v="0"/>
    <x v="13"/>
    <x v="0"/>
    <x v="224"/>
    <x v="0"/>
    <x v="1"/>
    <x v="0"/>
    <x v="361"/>
    <x v="0"/>
  </r>
  <r>
    <n v="363"/>
    <n v="15706365"/>
    <x v="153"/>
    <x v="0"/>
    <x v="0"/>
    <x v="5"/>
    <x v="9"/>
    <x v="225"/>
    <x v="0"/>
    <x v="0"/>
    <x v="0"/>
    <x v="362"/>
    <x v="1"/>
  </r>
  <r>
    <n v="364"/>
    <n v="15745088"/>
    <x v="228"/>
    <x v="2"/>
    <x v="0"/>
    <x v="6"/>
    <x v="9"/>
    <x v="226"/>
    <x v="2"/>
    <x v="0"/>
    <x v="1"/>
    <x v="363"/>
    <x v="1"/>
  </r>
  <r>
    <n v="365"/>
    <n v="15676715"/>
    <x v="229"/>
    <x v="0"/>
    <x v="1"/>
    <x v="50"/>
    <x v="9"/>
    <x v="0"/>
    <x v="2"/>
    <x v="0"/>
    <x v="0"/>
    <x v="364"/>
    <x v="1"/>
  </r>
  <r>
    <n v="366"/>
    <n v="15613085"/>
    <x v="103"/>
    <x v="1"/>
    <x v="0"/>
    <x v="19"/>
    <x v="6"/>
    <x v="0"/>
    <x v="0"/>
    <x v="0"/>
    <x v="0"/>
    <x v="365"/>
    <x v="1"/>
  </r>
  <r>
    <n v="367"/>
    <n v="15633537"/>
    <x v="230"/>
    <x v="2"/>
    <x v="0"/>
    <x v="0"/>
    <x v="9"/>
    <x v="227"/>
    <x v="2"/>
    <x v="0"/>
    <x v="1"/>
    <x v="366"/>
    <x v="1"/>
  </r>
  <r>
    <n v="368"/>
    <n v="15594720"/>
    <x v="231"/>
    <x v="2"/>
    <x v="0"/>
    <x v="12"/>
    <x v="2"/>
    <x v="228"/>
    <x v="2"/>
    <x v="0"/>
    <x v="0"/>
    <x v="367"/>
    <x v="1"/>
  </r>
  <r>
    <n v="369"/>
    <n v="15684042"/>
    <x v="20"/>
    <x v="2"/>
    <x v="1"/>
    <x v="10"/>
    <x v="0"/>
    <x v="229"/>
    <x v="2"/>
    <x v="1"/>
    <x v="0"/>
    <x v="368"/>
    <x v="1"/>
  </r>
  <r>
    <n v="370"/>
    <n v="15583303"/>
    <x v="232"/>
    <x v="0"/>
    <x v="0"/>
    <x v="6"/>
    <x v="0"/>
    <x v="230"/>
    <x v="0"/>
    <x v="0"/>
    <x v="1"/>
    <x v="369"/>
    <x v="1"/>
  </r>
  <r>
    <n v="371"/>
    <n v="15611579"/>
    <x v="233"/>
    <x v="1"/>
    <x v="1"/>
    <x v="0"/>
    <x v="4"/>
    <x v="231"/>
    <x v="0"/>
    <x v="0"/>
    <x v="0"/>
    <x v="370"/>
    <x v="1"/>
  </r>
  <r>
    <n v="372"/>
    <n v="15774696"/>
    <x v="229"/>
    <x v="2"/>
    <x v="0"/>
    <x v="31"/>
    <x v="1"/>
    <x v="232"/>
    <x v="2"/>
    <x v="1"/>
    <x v="0"/>
    <x v="371"/>
    <x v="1"/>
  </r>
  <r>
    <n v="373"/>
    <n v="15694506"/>
    <x v="234"/>
    <x v="2"/>
    <x v="1"/>
    <x v="8"/>
    <x v="10"/>
    <x v="233"/>
    <x v="2"/>
    <x v="0"/>
    <x v="0"/>
    <x v="372"/>
    <x v="1"/>
  </r>
  <r>
    <n v="374"/>
    <n v="15688074"/>
    <x v="235"/>
    <x v="2"/>
    <x v="1"/>
    <x v="8"/>
    <x v="1"/>
    <x v="234"/>
    <x v="0"/>
    <x v="0"/>
    <x v="0"/>
    <x v="373"/>
    <x v="1"/>
  </r>
  <r>
    <n v="375"/>
    <n v="15759537"/>
    <x v="131"/>
    <x v="2"/>
    <x v="1"/>
    <x v="12"/>
    <x v="3"/>
    <x v="235"/>
    <x v="2"/>
    <x v="0"/>
    <x v="0"/>
    <x v="374"/>
    <x v="1"/>
  </r>
  <r>
    <n v="376"/>
    <n v="15758449"/>
    <x v="86"/>
    <x v="0"/>
    <x v="0"/>
    <x v="2"/>
    <x v="2"/>
    <x v="0"/>
    <x v="0"/>
    <x v="1"/>
    <x v="0"/>
    <x v="375"/>
    <x v="1"/>
  </r>
  <r>
    <n v="377"/>
    <n v="15583456"/>
    <x v="236"/>
    <x v="2"/>
    <x v="1"/>
    <x v="13"/>
    <x v="7"/>
    <x v="236"/>
    <x v="1"/>
    <x v="0"/>
    <x v="0"/>
    <x v="376"/>
    <x v="0"/>
  </r>
  <r>
    <n v="378"/>
    <n v="15667871"/>
    <x v="237"/>
    <x v="1"/>
    <x v="1"/>
    <x v="12"/>
    <x v="4"/>
    <x v="237"/>
    <x v="0"/>
    <x v="0"/>
    <x v="1"/>
    <x v="377"/>
    <x v="1"/>
  </r>
  <r>
    <n v="379"/>
    <n v="15677371"/>
    <x v="205"/>
    <x v="1"/>
    <x v="0"/>
    <x v="33"/>
    <x v="0"/>
    <x v="238"/>
    <x v="0"/>
    <x v="0"/>
    <x v="1"/>
    <x v="378"/>
    <x v="1"/>
  </r>
  <r>
    <n v="380"/>
    <n v="15629677"/>
    <x v="57"/>
    <x v="1"/>
    <x v="0"/>
    <x v="2"/>
    <x v="0"/>
    <x v="0"/>
    <x v="1"/>
    <x v="1"/>
    <x v="1"/>
    <x v="379"/>
    <x v="0"/>
  </r>
  <r>
    <n v="381"/>
    <n v="15713578"/>
    <x v="238"/>
    <x v="0"/>
    <x v="0"/>
    <x v="5"/>
    <x v="9"/>
    <x v="0"/>
    <x v="2"/>
    <x v="0"/>
    <x v="0"/>
    <x v="380"/>
    <x v="1"/>
  </r>
  <r>
    <n v="382"/>
    <n v="15591509"/>
    <x v="239"/>
    <x v="0"/>
    <x v="1"/>
    <x v="16"/>
    <x v="3"/>
    <x v="239"/>
    <x v="2"/>
    <x v="0"/>
    <x v="1"/>
    <x v="381"/>
    <x v="1"/>
  </r>
  <r>
    <n v="383"/>
    <n v="15568240"/>
    <x v="240"/>
    <x v="2"/>
    <x v="0"/>
    <x v="33"/>
    <x v="7"/>
    <x v="240"/>
    <x v="2"/>
    <x v="1"/>
    <x v="0"/>
    <x v="382"/>
    <x v="1"/>
  </r>
  <r>
    <n v="384"/>
    <n v="15622993"/>
    <x v="241"/>
    <x v="2"/>
    <x v="1"/>
    <x v="34"/>
    <x v="2"/>
    <x v="241"/>
    <x v="2"/>
    <x v="0"/>
    <x v="1"/>
    <x v="383"/>
    <x v="1"/>
  </r>
  <r>
    <n v="385"/>
    <n v="15689294"/>
    <x v="242"/>
    <x v="2"/>
    <x v="1"/>
    <x v="4"/>
    <x v="6"/>
    <x v="242"/>
    <x v="0"/>
    <x v="0"/>
    <x v="1"/>
    <x v="384"/>
    <x v="1"/>
  </r>
  <r>
    <n v="386"/>
    <n v="15720910"/>
    <x v="243"/>
    <x v="0"/>
    <x v="0"/>
    <x v="26"/>
    <x v="9"/>
    <x v="0"/>
    <x v="0"/>
    <x v="0"/>
    <x v="0"/>
    <x v="385"/>
    <x v="1"/>
  </r>
  <r>
    <n v="387"/>
    <n v="15721181"/>
    <x v="234"/>
    <x v="1"/>
    <x v="1"/>
    <x v="17"/>
    <x v="5"/>
    <x v="0"/>
    <x v="2"/>
    <x v="0"/>
    <x v="1"/>
    <x v="386"/>
    <x v="1"/>
  </r>
  <r>
    <n v="388"/>
    <n v="15776433"/>
    <x v="87"/>
    <x v="1"/>
    <x v="1"/>
    <x v="46"/>
    <x v="0"/>
    <x v="0"/>
    <x v="2"/>
    <x v="0"/>
    <x v="0"/>
    <x v="387"/>
    <x v="1"/>
  </r>
  <r>
    <n v="389"/>
    <n v="15748936"/>
    <x v="241"/>
    <x v="1"/>
    <x v="0"/>
    <x v="13"/>
    <x v="0"/>
    <x v="0"/>
    <x v="2"/>
    <x v="1"/>
    <x v="0"/>
    <x v="388"/>
    <x v="1"/>
  </r>
  <r>
    <n v="390"/>
    <n v="15717225"/>
    <x v="181"/>
    <x v="0"/>
    <x v="0"/>
    <x v="29"/>
    <x v="7"/>
    <x v="243"/>
    <x v="2"/>
    <x v="0"/>
    <x v="1"/>
    <x v="389"/>
    <x v="1"/>
  </r>
  <r>
    <n v="391"/>
    <n v="15685226"/>
    <x v="170"/>
    <x v="2"/>
    <x v="0"/>
    <x v="6"/>
    <x v="3"/>
    <x v="244"/>
    <x v="0"/>
    <x v="0"/>
    <x v="0"/>
    <x v="390"/>
    <x v="1"/>
  </r>
  <r>
    <n v="392"/>
    <n v="15785611"/>
    <x v="244"/>
    <x v="2"/>
    <x v="1"/>
    <x v="18"/>
    <x v="6"/>
    <x v="245"/>
    <x v="0"/>
    <x v="0"/>
    <x v="0"/>
    <x v="391"/>
    <x v="1"/>
  </r>
  <r>
    <n v="393"/>
    <n v="15573456"/>
    <x v="153"/>
    <x v="1"/>
    <x v="1"/>
    <x v="17"/>
    <x v="9"/>
    <x v="246"/>
    <x v="2"/>
    <x v="0"/>
    <x v="1"/>
    <x v="392"/>
    <x v="0"/>
  </r>
  <r>
    <n v="394"/>
    <n v="15684548"/>
    <x v="40"/>
    <x v="1"/>
    <x v="1"/>
    <x v="18"/>
    <x v="2"/>
    <x v="0"/>
    <x v="2"/>
    <x v="1"/>
    <x v="1"/>
    <x v="393"/>
    <x v="0"/>
  </r>
  <r>
    <n v="395"/>
    <n v="15620505"/>
    <x v="165"/>
    <x v="1"/>
    <x v="0"/>
    <x v="9"/>
    <x v="10"/>
    <x v="247"/>
    <x v="0"/>
    <x v="0"/>
    <x v="0"/>
    <x v="394"/>
    <x v="1"/>
  </r>
  <r>
    <n v="396"/>
    <n v="15807432"/>
    <x v="5"/>
    <x v="2"/>
    <x v="0"/>
    <x v="24"/>
    <x v="0"/>
    <x v="248"/>
    <x v="2"/>
    <x v="1"/>
    <x v="0"/>
    <x v="395"/>
    <x v="1"/>
  </r>
  <r>
    <n v="397"/>
    <n v="15584766"/>
    <x v="186"/>
    <x v="0"/>
    <x v="1"/>
    <x v="19"/>
    <x v="6"/>
    <x v="249"/>
    <x v="0"/>
    <x v="0"/>
    <x v="0"/>
    <x v="396"/>
    <x v="1"/>
  </r>
  <r>
    <n v="398"/>
    <n v="15612187"/>
    <x v="164"/>
    <x v="2"/>
    <x v="1"/>
    <x v="15"/>
    <x v="2"/>
    <x v="250"/>
    <x v="0"/>
    <x v="0"/>
    <x v="1"/>
    <x v="397"/>
    <x v="1"/>
  </r>
  <r>
    <n v="399"/>
    <n v="15762218"/>
    <x v="245"/>
    <x v="0"/>
    <x v="0"/>
    <x v="2"/>
    <x v="9"/>
    <x v="0"/>
    <x v="2"/>
    <x v="1"/>
    <x v="0"/>
    <x v="398"/>
    <x v="1"/>
  </r>
  <r>
    <n v="400"/>
    <n v="15646372"/>
    <x v="15"/>
    <x v="0"/>
    <x v="0"/>
    <x v="26"/>
    <x v="1"/>
    <x v="251"/>
    <x v="0"/>
    <x v="0"/>
    <x v="1"/>
    <x v="399"/>
    <x v="0"/>
  </r>
  <r>
    <n v="401"/>
    <n v="15690452"/>
    <x v="97"/>
    <x v="0"/>
    <x v="1"/>
    <x v="37"/>
    <x v="1"/>
    <x v="252"/>
    <x v="0"/>
    <x v="0"/>
    <x v="1"/>
    <x v="400"/>
    <x v="1"/>
  </r>
  <r>
    <n v="402"/>
    <n v="15747795"/>
    <x v="232"/>
    <x v="2"/>
    <x v="0"/>
    <x v="18"/>
    <x v="4"/>
    <x v="253"/>
    <x v="0"/>
    <x v="0"/>
    <x v="0"/>
    <x v="401"/>
    <x v="1"/>
  </r>
  <r>
    <n v="403"/>
    <n v="15781589"/>
    <x v="60"/>
    <x v="1"/>
    <x v="1"/>
    <x v="37"/>
    <x v="2"/>
    <x v="0"/>
    <x v="2"/>
    <x v="1"/>
    <x v="0"/>
    <x v="402"/>
    <x v="1"/>
  </r>
  <r>
    <n v="404"/>
    <n v="15732674"/>
    <x v="228"/>
    <x v="1"/>
    <x v="1"/>
    <x v="16"/>
    <x v="5"/>
    <x v="254"/>
    <x v="2"/>
    <x v="1"/>
    <x v="0"/>
    <x v="403"/>
    <x v="1"/>
  </r>
  <r>
    <n v="405"/>
    <n v="15642291"/>
    <x v="99"/>
    <x v="0"/>
    <x v="1"/>
    <x v="51"/>
    <x v="2"/>
    <x v="0"/>
    <x v="2"/>
    <x v="0"/>
    <x v="0"/>
    <x v="404"/>
    <x v="1"/>
  </r>
  <r>
    <n v="406"/>
    <n v="15692761"/>
    <x v="219"/>
    <x v="0"/>
    <x v="1"/>
    <x v="16"/>
    <x v="9"/>
    <x v="0"/>
    <x v="0"/>
    <x v="0"/>
    <x v="1"/>
    <x v="405"/>
    <x v="1"/>
  </r>
  <r>
    <n v="407"/>
    <n v="15578045"/>
    <x v="100"/>
    <x v="1"/>
    <x v="0"/>
    <x v="23"/>
    <x v="9"/>
    <x v="255"/>
    <x v="0"/>
    <x v="1"/>
    <x v="1"/>
    <x v="406"/>
    <x v="0"/>
  </r>
  <r>
    <n v="408"/>
    <n v="15745354"/>
    <x v="234"/>
    <x v="1"/>
    <x v="0"/>
    <x v="24"/>
    <x v="4"/>
    <x v="0"/>
    <x v="2"/>
    <x v="0"/>
    <x v="1"/>
    <x v="407"/>
    <x v="1"/>
  </r>
  <r>
    <n v="409"/>
    <n v="15701376"/>
    <x v="104"/>
    <x v="2"/>
    <x v="1"/>
    <x v="24"/>
    <x v="7"/>
    <x v="256"/>
    <x v="2"/>
    <x v="0"/>
    <x v="0"/>
    <x v="408"/>
    <x v="1"/>
  </r>
  <r>
    <n v="410"/>
    <n v="15691625"/>
    <x v="246"/>
    <x v="2"/>
    <x v="0"/>
    <x v="1"/>
    <x v="6"/>
    <x v="257"/>
    <x v="0"/>
    <x v="0"/>
    <x v="1"/>
    <x v="409"/>
    <x v="1"/>
  </r>
  <r>
    <n v="411"/>
    <n v="15566594"/>
    <x v="241"/>
    <x v="1"/>
    <x v="1"/>
    <x v="51"/>
    <x v="7"/>
    <x v="0"/>
    <x v="2"/>
    <x v="1"/>
    <x v="1"/>
    <x v="410"/>
    <x v="1"/>
  </r>
  <r>
    <n v="412"/>
    <n v="15760431"/>
    <x v="4"/>
    <x v="0"/>
    <x v="1"/>
    <x v="18"/>
    <x v="1"/>
    <x v="0"/>
    <x v="2"/>
    <x v="0"/>
    <x v="0"/>
    <x v="411"/>
    <x v="1"/>
  </r>
  <r>
    <n v="413"/>
    <n v="15686302"/>
    <x v="236"/>
    <x v="1"/>
    <x v="0"/>
    <x v="8"/>
    <x v="6"/>
    <x v="258"/>
    <x v="0"/>
    <x v="0"/>
    <x v="0"/>
    <x v="412"/>
    <x v="1"/>
  </r>
  <r>
    <n v="414"/>
    <n v="15801559"/>
    <x v="185"/>
    <x v="2"/>
    <x v="0"/>
    <x v="1"/>
    <x v="9"/>
    <x v="259"/>
    <x v="1"/>
    <x v="0"/>
    <x v="0"/>
    <x v="413"/>
    <x v="0"/>
  </r>
  <r>
    <n v="415"/>
    <n v="15810432"/>
    <x v="111"/>
    <x v="1"/>
    <x v="1"/>
    <x v="12"/>
    <x v="2"/>
    <x v="0"/>
    <x v="2"/>
    <x v="0"/>
    <x v="1"/>
    <x v="414"/>
    <x v="1"/>
  </r>
  <r>
    <n v="416"/>
    <n v="15809616"/>
    <x v="216"/>
    <x v="1"/>
    <x v="1"/>
    <x v="28"/>
    <x v="2"/>
    <x v="0"/>
    <x v="2"/>
    <x v="1"/>
    <x v="1"/>
    <x v="415"/>
    <x v="1"/>
  </r>
  <r>
    <n v="417"/>
    <n v="15720559"/>
    <x v="247"/>
    <x v="2"/>
    <x v="0"/>
    <x v="22"/>
    <x v="8"/>
    <x v="260"/>
    <x v="0"/>
    <x v="1"/>
    <x v="1"/>
    <x v="416"/>
    <x v="0"/>
  </r>
  <r>
    <n v="418"/>
    <n v="15695632"/>
    <x v="40"/>
    <x v="0"/>
    <x v="0"/>
    <x v="2"/>
    <x v="9"/>
    <x v="261"/>
    <x v="0"/>
    <x v="0"/>
    <x v="0"/>
    <x v="417"/>
    <x v="1"/>
  </r>
  <r>
    <n v="419"/>
    <n v="15659843"/>
    <x v="155"/>
    <x v="0"/>
    <x v="0"/>
    <x v="17"/>
    <x v="5"/>
    <x v="0"/>
    <x v="2"/>
    <x v="1"/>
    <x v="1"/>
    <x v="418"/>
    <x v="1"/>
  </r>
  <r>
    <n v="420"/>
    <n v="15615624"/>
    <x v="97"/>
    <x v="0"/>
    <x v="0"/>
    <x v="34"/>
    <x v="5"/>
    <x v="0"/>
    <x v="2"/>
    <x v="1"/>
    <x v="1"/>
    <x v="419"/>
    <x v="1"/>
  </r>
  <r>
    <n v="421"/>
    <n v="15810418"/>
    <x v="25"/>
    <x v="2"/>
    <x v="0"/>
    <x v="52"/>
    <x v="6"/>
    <x v="262"/>
    <x v="0"/>
    <x v="0"/>
    <x v="1"/>
    <x v="420"/>
    <x v="0"/>
  </r>
  <r>
    <n v="422"/>
    <n v="15716186"/>
    <x v="129"/>
    <x v="0"/>
    <x v="0"/>
    <x v="18"/>
    <x v="0"/>
    <x v="0"/>
    <x v="2"/>
    <x v="0"/>
    <x v="1"/>
    <x v="421"/>
    <x v="1"/>
  </r>
  <r>
    <n v="423"/>
    <n v="15674551"/>
    <x v="125"/>
    <x v="2"/>
    <x v="1"/>
    <x v="20"/>
    <x v="3"/>
    <x v="263"/>
    <x v="0"/>
    <x v="0"/>
    <x v="1"/>
    <x v="422"/>
    <x v="0"/>
  </r>
  <r>
    <n v="424"/>
    <n v="15622834"/>
    <x v="71"/>
    <x v="0"/>
    <x v="0"/>
    <x v="12"/>
    <x v="4"/>
    <x v="0"/>
    <x v="0"/>
    <x v="0"/>
    <x v="1"/>
    <x v="423"/>
    <x v="1"/>
  </r>
  <r>
    <n v="425"/>
    <n v="15566111"/>
    <x v="248"/>
    <x v="0"/>
    <x v="1"/>
    <x v="2"/>
    <x v="9"/>
    <x v="0"/>
    <x v="0"/>
    <x v="0"/>
    <x v="1"/>
    <x v="424"/>
    <x v="1"/>
  </r>
  <r>
    <n v="426"/>
    <n v="15784597"/>
    <x v="153"/>
    <x v="0"/>
    <x v="1"/>
    <x v="28"/>
    <x v="9"/>
    <x v="264"/>
    <x v="0"/>
    <x v="0"/>
    <x v="1"/>
    <x v="425"/>
    <x v="1"/>
  </r>
  <r>
    <n v="427"/>
    <n v="15652883"/>
    <x v="240"/>
    <x v="2"/>
    <x v="1"/>
    <x v="2"/>
    <x v="7"/>
    <x v="265"/>
    <x v="2"/>
    <x v="0"/>
    <x v="1"/>
    <x v="426"/>
    <x v="1"/>
  </r>
  <r>
    <n v="428"/>
    <n v="15806964"/>
    <x v="249"/>
    <x v="0"/>
    <x v="1"/>
    <x v="13"/>
    <x v="10"/>
    <x v="266"/>
    <x v="0"/>
    <x v="0"/>
    <x v="0"/>
    <x v="427"/>
    <x v="1"/>
  </r>
  <r>
    <n v="429"/>
    <n v="15576313"/>
    <x v="250"/>
    <x v="2"/>
    <x v="0"/>
    <x v="20"/>
    <x v="9"/>
    <x v="267"/>
    <x v="0"/>
    <x v="0"/>
    <x v="1"/>
    <x v="428"/>
    <x v="1"/>
  </r>
  <r>
    <n v="430"/>
    <n v="15806467"/>
    <x v="224"/>
    <x v="2"/>
    <x v="1"/>
    <x v="20"/>
    <x v="1"/>
    <x v="268"/>
    <x v="0"/>
    <x v="1"/>
    <x v="1"/>
    <x v="429"/>
    <x v="0"/>
  </r>
  <r>
    <n v="431"/>
    <n v="15597602"/>
    <x v="0"/>
    <x v="2"/>
    <x v="1"/>
    <x v="38"/>
    <x v="6"/>
    <x v="269"/>
    <x v="0"/>
    <x v="0"/>
    <x v="0"/>
    <x v="430"/>
    <x v="0"/>
  </r>
  <r>
    <n v="432"/>
    <n v="15743040"/>
    <x v="251"/>
    <x v="2"/>
    <x v="1"/>
    <x v="1"/>
    <x v="0"/>
    <x v="270"/>
    <x v="2"/>
    <x v="1"/>
    <x v="0"/>
    <x v="431"/>
    <x v="1"/>
  </r>
  <r>
    <n v="433"/>
    <n v="15705521"/>
    <x v="252"/>
    <x v="2"/>
    <x v="0"/>
    <x v="19"/>
    <x v="10"/>
    <x v="271"/>
    <x v="0"/>
    <x v="0"/>
    <x v="1"/>
    <x v="432"/>
    <x v="1"/>
  </r>
  <r>
    <n v="434"/>
    <n v="15595039"/>
    <x v="176"/>
    <x v="2"/>
    <x v="0"/>
    <x v="24"/>
    <x v="2"/>
    <x v="272"/>
    <x v="0"/>
    <x v="0"/>
    <x v="1"/>
    <x v="433"/>
    <x v="0"/>
  </r>
  <r>
    <n v="435"/>
    <n v="15799384"/>
    <x v="133"/>
    <x v="0"/>
    <x v="1"/>
    <x v="19"/>
    <x v="2"/>
    <x v="0"/>
    <x v="0"/>
    <x v="1"/>
    <x v="1"/>
    <x v="434"/>
    <x v="1"/>
  </r>
  <r>
    <n v="436"/>
    <n v="15581197"/>
    <x v="223"/>
    <x v="0"/>
    <x v="0"/>
    <x v="21"/>
    <x v="6"/>
    <x v="273"/>
    <x v="0"/>
    <x v="1"/>
    <x v="0"/>
    <x v="435"/>
    <x v="1"/>
  </r>
  <r>
    <n v="437"/>
    <n v="15693737"/>
    <x v="203"/>
    <x v="2"/>
    <x v="0"/>
    <x v="33"/>
    <x v="4"/>
    <x v="274"/>
    <x v="2"/>
    <x v="0"/>
    <x v="1"/>
    <x v="436"/>
    <x v="1"/>
  </r>
  <r>
    <n v="438"/>
    <n v="15624623"/>
    <x v="151"/>
    <x v="0"/>
    <x v="1"/>
    <x v="12"/>
    <x v="7"/>
    <x v="275"/>
    <x v="2"/>
    <x v="1"/>
    <x v="1"/>
    <x v="437"/>
    <x v="1"/>
  </r>
  <r>
    <n v="439"/>
    <n v="15783501"/>
    <x v="132"/>
    <x v="0"/>
    <x v="0"/>
    <x v="18"/>
    <x v="0"/>
    <x v="276"/>
    <x v="2"/>
    <x v="0"/>
    <x v="1"/>
    <x v="438"/>
    <x v="1"/>
  </r>
  <r>
    <n v="440"/>
    <n v="15690134"/>
    <x v="253"/>
    <x v="2"/>
    <x v="0"/>
    <x v="0"/>
    <x v="6"/>
    <x v="277"/>
    <x v="0"/>
    <x v="0"/>
    <x v="0"/>
    <x v="439"/>
    <x v="1"/>
  </r>
  <r>
    <n v="441"/>
    <n v="15782735"/>
    <x v="216"/>
    <x v="0"/>
    <x v="0"/>
    <x v="12"/>
    <x v="6"/>
    <x v="0"/>
    <x v="0"/>
    <x v="1"/>
    <x v="1"/>
    <x v="440"/>
    <x v="1"/>
  </r>
  <r>
    <n v="442"/>
    <n v="15611088"/>
    <x v="254"/>
    <x v="0"/>
    <x v="0"/>
    <x v="8"/>
    <x v="9"/>
    <x v="0"/>
    <x v="2"/>
    <x v="0"/>
    <x v="1"/>
    <x v="441"/>
    <x v="1"/>
  </r>
  <r>
    <n v="443"/>
    <n v="15672145"/>
    <x v="255"/>
    <x v="0"/>
    <x v="0"/>
    <x v="10"/>
    <x v="3"/>
    <x v="278"/>
    <x v="2"/>
    <x v="0"/>
    <x v="0"/>
    <x v="442"/>
    <x v="1"/>
  </r>
  <r>
    <n v="444"/>
    <n v="15732628"/>
    <x v="236"/>
    <x v="0"/>
    <x v="1"/>
    <x v="17"/>
    <x v="0"/>
    <x v="279"/>
    <x v="0"/>
    <x v="0"/>
    <x v="0"/>
    <x v="443"/>
    <x v="1"/>
  </r>
  <r>
    <n v="445"/>
    <n v="15787470"/>
    <x v="31"/>
    <x v="1"/>
    <x v="1"/>
    <x v="40"/>
    <x v="6"/>
    <x v="280"/>
    <x v="0"/>
    <x v="1"/>
    <x v="1"/>
    <x v="444"/>
    <x v="0"/>
  </r>
  <r>
    <n v="446"/>
    <n v="15803406"/>
    <x v="256"/>
    <x v="0"/>
    <x v="0"/>
    <x v="28"/>
    <x v="1"/>
    <x v="281"/>
    <x v="0"/>
    <x v="1"/>
    <x v="0"/>
    <x v="445"/>
    <x v="1"/>
  </r>
  <r>
    <n v="447"/>
    <n v="15730460"/>
    <x v="33"/>
    <x v="0"/>
    <x v="1"/>
    <x v="24"/>
    <x v="0"/>
    <x v="0"/>
    <x v="0"/>
    <x v="1"/>
    <x v="1"/>
    <x v="446"/>
    <x v="1"/>
  </r>
  <r>
    <n v="448"/>
    <n v="15644572"/>
    <x v="8"/>
    <x v="0"/>
    <x v="1"/>
    <x v="20"/>
    <x v="4"/>
    <x v="282"/>
    <x v="0"/>
    <x v="0"/>
    <x v="0"/>
    <x v="447"/>
    <x v="1"/>
  </r>
  <r>
    <n v="449"/>
    <n v="15694860"/>
    <x v="64"/>
    <x v="0"/>
    <x v="0"/>
    <x v="18"/>
    <x v="5"/>
    <x v="283"/>
    <x v="0"/>
    <x v="1"/>
    <x v="1"/>
    <x v="448"/>
    <x v="0"/>
  </r>
  <r>
    <n v="450"/>
    <n v="15658169"/>
    <x v="143"/>
    <x v="1"/>
    <x v="0"/>
    <x v="40"/>
    <x v="5"/>
    <x v="284"/>
    <x v="2"/>
    <x v="0"/>
    <x v="1"/>
    <x v="449"/>
    <x v="1"/>
  </r>
  <r>
    <n v="451"/>
    <n v="15794396"/>
    <x v="257"/>
    <x v="2"/>
    <x v="0"/>
    <x v="18"/>
    <x v="3"/>
    <x v="285"/>
    <x v="0"/>
    <x v="0"/>
    <x v="1"/>
    <x v="450"/>
    <x v="1"/>
  </r>
  <r>
    <n v="452"/>
    <n v="15785798"/>
    <x v="4"/>
    <x v="0"/>
    <x v="1"/>
    <x v="20"/>
    <x v="9"/>
    <x v="0"/>
    <x v="2"/>
    <x v="1"/>
    <x v="0"/>
    <x v="451"/>
    <x v="1"/>
  </r>
  <r>
    <n v="453"/>
    <n v="15710825"/>
    <x v="161"/>
    <x v="1"/>
    <x v="1"/>
    <x v="8"/>
    <x v="3"/>
    <x v="286"/>
    <x v="0"/>
    <x v="1"/>
    <x v="1"/>
    <x v="452"/>
    <x v="1"/>
  </r>
  <r>
    <n v="454"/>
    <n v="15668444"/>
    <x v="258"/>
    <x v="1"/>
    <x v="0"/>
    <x v="4"/>
    <x v="6"/>
    <x v="287"/>
    <x v="0"/>
    <x v="0"/>
    <x v="1"/>
    <x v="453"/>
    <x v="1"/>
  </r>
  <r>
    <n v="455"/>
    <n v="15726631"/>
    <x v="110"/>
    <x v="0"/>
    <x v="0"/>
    <x v="2"/>
    <x v="5"/>
    <x v="288"/>
    <x v="0"/>
    <x v="1"/>
    <x v="0"/>
    <x v="454"/>
    <x v="1"/>
  </r>
  <r>
    <n v="456"/>
    <n v="15733797"/>
    <x v="77"/>
    <x v="0"/>
    <x v="1"/>
    <x v="16"/>
    <x v="8"/>
    <x v="0"/>
    <x v="2"/>
    <x v="0"/>
    <x v="1"/>
    <x v="455"/>
    <x v="1"/>
  </r>
  <r>
    <n v="457"/>
    <n v="15747960"/>
    <x v="191"/>
    <x v="0"/>
    <x v="1"/>
    <x v="19"/>
    <x v="6"/>
    <x v="0"/>
    <x v="0"/>
    <x v="0"/>
    <x v="0"/>
    <x v="456"/>
    <x v="1"/>
  </r>
  <r>
    <n v="458"/>
    <n v="15634632"/>
    <x v="152"/>
    <x v="0"/>
    <x v="1"/>
    <x v="18"/>
    <x v="6"/>
    <x v="0"/>
    <x v="2"/>
    <x v="0"/>
    <x v="1"/>
    <x v="457"/>
    <x v="1"/>
  </r>
  <r>
    <n v="459"/>
    <n v="15707362"/>
    <x v="144"/>
    <x v="2"/>
    <x v="1"/>
    <x v="3"/>
    <x v="1"/>
    <x v="289"/>
    <x v="0"/>
    <x v="1"/>
    <x v="0"/>
    <x v="458"/>
    <x v="0"/>
  </r>
  <r>
    <n v="460"/>
    <n v="15662976"/>
    <x v="45"/>
    <x v="1"/>
    <x v="1"/>
    <x v="24"/>
    <x v="2"/>
    <x v="0"/>
    <x v="0"/>
    <x v="0"/>
    <x v="0"/>
    <x v="459"/>
    <x v="1"/>
  </r>
  <r>
    <n v="461"/>
    <n v="15732778"/>
    <x v="259"/>
    <x v="2"/>
    <x v="1"/>
    <x v="6"/>
    <x v="1"/>
    <x v="290"/>
    <x v="2"/>
    <x v="0"/>
    <x v="0"/>
    <x v="460"/>
    <x v="1"/>
  </r>
  <r>
    <n v="462"/>
    <n v="15718443"/>
    <x v="127"/>
    <x v="0"/>
    <x v="1"/>
    <x v="2"/>
    <x v="6"/>
    <x v="0"/>
    <x v="2"/>
    <x v="0"/>
    <x v="1"/>
    <x v="461"/>
    <x v="1"/>
  </r>
  <r>
    <n v="463"/>
    <n v="15670039"/>
    <x v="260"/>
    <x v="1"/>
    <x v="0"/>
    <x v="11"/>
    <x v="6"/>
    <x v="291"/>
    <x v="2"/>
    <x v="0"/>
    <x v="1"/>
    <x v="462"/>
    <x v="1"/>
  </r>
  <r>
    <n v="464"/>
    <n v="15773792"/>
    <x v="172"/>
    <x v="0"/>
    <x v="0"/>
    <x v="15"/>
    <x v="4"/>
    <x v="292"/>
    <x v="0"/>
    <x v="0"/>
    <x v="0"/>
    <x v="463"/>
    <x v="0"/>
  </r>
  <r>
    <n v="465"/>
    <n v="15613786"/>
    <x v="261"/>
    <x v="1"/>
    <x v="1"/>
    <x v="28"/>
    <x v="4"/>
    <x v="0"/>
    <x v="2"/>
    <x v="0"/>
    <x v="0"/>
    <x v="464"/>
    <x v="1"/>
  </r>
  <r>
    <n v="466"/>
    <n v="15726032"/>
    <x v="1"/>
    <x v="0"/>
    <x v="1"/>
    <x v="19"/>
    <x v="9"/>
    <x v="293"/>
    <x v="0"/>
    <x v="0"/>
    <x v="1"/>
    <x v="465"/>
    <x v="1"/>
  </r>
  <r>
    <n v="467"/>
    <n v="15663252"/>
    <x v="4"/>
    <x v="1"/>
    <x v="0"/>
    <x v="15"/>
    <x v="9"/>
    <x v="0"/>
    <x v="2"/>
    <x v="0"/>
    <x v="0"/>
    <x v="466"/>
    <x v="1"/>
  </r>
  <r>
    <n v="468"/>
    <n v="15593782"/>
    <x v="262"/>
    <x v="2"/>
    <x v="0"/>
    <x v="18"/>
    <x v="8"/>
    <x v="294"/>
    <x v="1"/>
    <x v="0"/>
    <x v="1"/>
    <x v="467"/>
    <x v="0"/>
  </r>
  <r>
    <n v="469"/>
    <n v="15633283"/>
    <x v="263"/>
    <x v="0"/>
    <x v="1"/>
    <x v="12"/>
    <x v="2"/>
    <x v="0"/>
    <x v="2"/>
    <x v="0"/>
    <x v="1"/>
    <x v="468"/>
    <x v="1"/>
  </r>
  <r>
    <n v="470"/>
    <n v="15749167"/>
    <x v="264"/>
    <x v="0"/>
    <x v="1"/>
    <x v="12"/>
    <x v="6"/>
    <x v="0"/>
    <x v="2"/>
    <x v="0"/>
    <x v="0"/>
    <x v="469"/>
    <x v="1"/>
  </r>
  <r>
    <n v="471"/>
    <n v="15759298"/>
    <x v="130"/>
    <x v="1"/>
    <x v="1"/>
    <x v="7"/>
    <x v="7"/>
    <x v="295"/>
    <x v="0"/>
    <x v="0"/>
    <x v="0"/>
    <x v="470"/>
    <x v="1"/>
  </r>
  <r>
    <n v="472"/>
    <n v="15683625"/>
    <x v="171"/>
    <x v="0"/>
    <x v="1"/>
    <x v="24"/>
    <x v="1"/>
    <x v="296"/>
    <x v="0"/>
    <x v="0"/>
    <x v="1"/>
    <x v="471"/>
    <x v="0"/>
  </r>
  <r>
    <n v="473"/>
    <n v="15635367"/>
    <x v="265"/>
    <x v="0"/>
    <x v="1"/>
    <x v="28"/>
    <x v="0"/>
    <x v="297"/>
    <x v="0"/>
    <x v="0"/>
    <x v="1"/>
    <x v="472"/>
    <x v="1"/>
  </r>
  <r>
    <n v="474"/>
    <n v="15681705"/>
    <x v="96"/>
    <x v="0"/>
    <x v="1"/>
    <x v="34"/>
    <x v="2"/>
    <x v="0"/>
    <x v="2"/>
    <x v="0"/>
    <x v="1"/>
    <x v="473"/>
    <x v="1"/>
  </r>
  <r>
    <n v="475"/>
    <n v="15603156"/>
    <x v="26"/>
    <x v="0"/>
    <x v="0"/>
    <x v="19"/>
    <x v="1"/>
    <x v="0"/>
    <x v="2"/>
    <x v="0"/>
    <x v="1"/>
    <x v="474"/>
    <x v="1"/>
  </r>
  <r>
    <n v="476"/>
    <n v="15591986"/>
    <x v="266"/>
    <x v="2"/>
    <x v="1"/>
    <x v="17"/>
    <x v="5"/>
    <x v="298"/>
    <x v="0"/>
    <x v="1"/>
    <x v="1"/>
    <x v="475"/>
    <x v="0"/>
  </r>
  <r>
    <n v="477"/>
    <n v="15798888"/>
    <x v="97"/>
    <x v="2"/>
    <x v="0"/>
    <x v="8"/>
    <x v="1"/>
    <x v="299"/>
    <x v="0"/>
    <x v="0"/>
    <x v="0"/>
    <x v="476"/>
    <x v="1"/>
  </r>
  <r>
    <n v="478"/>
    <n v="15809722"/>
    <x v="234"/>
    <x v="0"/>
    <x v="0"/>
    <x v="20"/>
    <x v="2"/>
    <x v="300"/>
    <x v="2"/>
    <x v="0"/>
    <x v="1"/>
    <x v="477"/>
    <x v="1"/>
  </r>
  <r>
    <n v="479"/>
    <n v="15677538"/>
    <x v="267"/>
    <x v="0"/>
    <x v="1"/>
    <x v="18"/>
    <x v="3"/>
    <x v="0"/>
    <x v="0"/>
    <x v="0"/>
    <x v="0"/>
    <x v="478"/>
    <x v="1"/>
  </r>
  <r>
    <n v="480"/>
    <n v="15797736"/>
    <x v="268"/>
    <x v="0"/>
    <x v="1"/>
    <x v="6"/>
    <x v="4"/>
    <x v="301"/>
    <x v="0"/>
    <x v="0"/>
    <x v="0"/>
    <x v="479"/>
    <x v="1"/>
  </r>
  <r>
    <n v="481"/>
    <n v="15695585"/>
    <x v="49"/>
    <x v="1"/>
    <x v="1"/>
    <x v="10"/>
    <x v="5"/>
    <x v="302"/>
    <x v="0"/>
    <x v="1"/>
    <x v="0"/>
    <x v="480"/>
    <x v="1"/>
  </r>
  <r>
    <n v="482"/>
    <n v="15744398"/>
    <x v="145"/>
    <x v="0"/>
    <x v="0"/>
    <x v="51"/>
    <x v="8"/>
    <x v="0"/>
    <x v="2"/>
    <x v="0"/>
    <x v="1"/>
    <x v="481"/>
    <x v="1"/>
  </r>
  <r>
    <n v="483"/>
    <n v="15750658"/>
    <x v="269"/>
    <x v="0"/>
    <x v="1"/>
    <x v="24"/>
    <x v="2"/>
    <x v="0"/>
    <x v="1"/>
    <x v="1"/>
    <x v="1"/>
    <x v="482"/>
    <x v="1"/>
  </r>
  <r>
    <n v="484"/>
    <n v="15578186"/>
    <x v="250"/>
    <x v="2"/>
    <x v="1"/>
    <x v="24"/>
    <x v="9"/>
    <x v="303"/>
    <x v="2"/>
    <x v="0"/>
    <x v="1"/>
    <x v="483"/>
    <x v="1"/>
  </r>
  <r>
    <n v="485"/>
    <n v="15676519"/>
    <x v="135"/>
    <x v="1"/>
    <x v="1"/>
    <x v="22"/>
    <x v="9"/>
    <x v="0"/>
    <x v="2"/>
    <x v="0"/>
    <x v="1"/>
    <x v="484"/>
    <x v="0"/>
  </r>
  <r>
    <n v="486"/>
    <n v="15637954"/>
    <x v="87"/>
    <x v="0"/>
    <x v="0"/>
    <x v="12"/>
    <x v="10"/>
    <x v="304"/>
    <x v="0"/>
    <x v="0"/>
    <x v="0"/>
    <x v="485"/>
    <x v="1"/>
  </r>
  <r>
    <n v="487"/>
    <n v="15758639"/>
    <x v="270"/>
    <x v="0"/>
    <x v="1"/>
    <x v="24"/>
    <x v="3"/>
    <x v="0"/>
    <x v="2"/>
    <x v="0"/>
    <x v="1"/>
    <x v="486"/>
    <x v="1"/>
  </r>
  <r>
    <n v="488"/>
    <n v="15613772"/>
    <x v="271"/>
    <x v="0"/>
    <x v="1"/>
    <x v="2"/>
    <x v="6"/>
    <x v="305"/>
    <x v="0"/>
    <x v="0"/>
    <x v="0"/>
    <x v="487"/>
    <x v="0"/>
  </r>
  <r>
    <n v="489"/>
    <n v="15731744"/>
    <x v="272"/>
    <x v="0"/>
    <x v="1"/>
    <x v="33"/>
    <x v="0"/>
    <x v="0"/>
    <x v="2"/>
    <x v="1"/>
    <x v="0"/>
    <x v="488"/>
    <x v="1"/>
  </r>
  <r>
    <n v="490"/>
    <n v="15807709"/>
    <x v="194"/>
    <x v="2"/>
    <x v="0"/>
    <x v="30"/>
    <x v="9"/>
    <x v="306"/>
    <x v="0"/>
    <x v="0"/>
    <x v="0"/>
    <x v="489"/>
    <x v="1"/>
  </r>
  <r>
    <n v="491"/>
    <n v="15714689"/>
    <x v="29"/>
    <x v="1"/>
    <x v="1"/>
    <x v="6"/>
    <x v="1"/>
    <x v="307"/>
    <x v="0"/>
    <x v="0"/>
    <x v="0"/>
    <x v="490"/>
    <x v="1"/>
  </r>
  <r>
    <n v="492"/>
    <n v="15699005"/>
    <x v="91"/>
    <x v="0"/>
    <x v="0"/>
    <x v="1"/>
    <x v="0"/>
    <x v="308"/>
    <x v="0"/>
    <x v="0"/>
    <x v="0"/>
    <x v="491"/>
    <x v="1"/>
  </r>
  <r>
    <n v="493"/>
    <n v="15624170"/>
    <x v="273"/>
    <x v="0"/>
    <x v="0"/>
    <x v="18"/>
    <x v="4"/>
    <x v="309"/>
    <x v="2"/>
    <x v="1"/>
    <x v="0"/>
    <x v="492"/>
    <x v="1"/>
  </r>
  <r>
    <n v="494"/>
    <n v="15725679"/>
    <x v="187"/>
    <x v="0"/>
    <x v="0"/>
    <x v="40"/>
    <x v="5"/>
    <x v="0"/>
    <x v="0"/>
    <x v="1"/>
    <x v="1"/>
    <x v="493"/>
    <x v="0"/>
  </r>
  <r>
    <n v="495"/>
    <n v="15585865"/>
    <x v="166"/>
    <x v="0"/>
    <x v="0"/>
    <x v="18"/>
    <x v="0"/>
    <x v="310"/>
    <x v="2"/>
    <x v="1"/>
    <x v="1"/>
    <x v="494"/>
    <x v="0"/>
  </r>
  <r>
    <n v="496"/>
    <n v="15804256"/>
    <x v="274"/>
    <x v="2"/>
    <x v="1"/>
    <x v="16"/>
    <x v="2"/>
    <x v="311"/>
    <x v="2"/>
    <x v="0"/>
    <x v="0"/>
    <x v="495"/>
    <x v="1"/>
  </r>
  <r>
    <n v="497"/>
    <n v="15662403"/>
    <x v="95"/>
    <x v="0"/>
    <x v="0"/>
    <x v="15"/>
    <x v="5"/>
    <x v="312"/>
    <x v="2"/>
    <x v="0"/>
    <x v="1"/>
    <x v="496"/>
    <x v="1"/>
  </r>
  <r>
    <n v="498"/>
    <n v="15733616"/>
    <x v="208"/>
    <x v="0"/>
    <x v="1"/>
    <x v="20"/>
    <x v="8"/>
    <x v="313"/>
    <x v="0"/>
    <x v="0"/>
    <x v="0"/>
    <x v="497"/>
    <x v="1"/>
  </r>
  <r>
    <n v="499"/>
    <n v="15591995"/>
    <x v="72"/>
    <x v="2"/>
    <x v="1"/>
    <x v="28"/>
    <x v="2"/>
    <x v="314"/>
    <x v="2"/>
    <x v="0"/>
    <x v="0"/>
    <x v="498"/>
    <x v="1"/>
  </r>
  <r>
    <n v="500"/>
    <n v="15677020"/>
    <x v="275"/>
    <x v="0"/>
    <x v="0"/>
    <x v="14"/>
    <x v="2"/>
    <x v="0"/>
    <x v="0"/>
    <x v="1"/>
    <x v="0"/>
    <x v="499"/>
    <x v="0"/>
  </r>
  <r>
    <n v="501"/>
    <n v="15727688"/>
    <x v="58"/>
    <x v="1"/>
    <x v="1"/>
    <x v="15"/>
    <x v="4"/>
    <x v="0"/>
    <x v="2"/>
    <x v="0"/>
    <x v="0"/>
    <x v="500"/>
    <x v="1"/>
  </r>
  <r>
    <n v="502"/>
    <n v="15715941"/>
    <x v="272"/>
    <x v="0"/>
    <x v="1"/>
    <x v="41"/>
    <x v="8"/>
    <x v="0"/>
    <x v="2"/>
    <x v="0"/>
    <x v="0"/>
    <x v="501"/>
    <x v="1"/>
  </r>
  <r>
    <n v="503"/>
    <n v="15714485"/>
    <x v="265"/>
    <x v="0"/>
    <x v="1"/>
    <x v="52"/>
    <x v="8"/>
    <x v="315"/>
    <x v="0"/>
    <x v="0"/>
    <x v="1"/>
    <x v="502"/>
    <x v="0"/>
  </r>
  <r>
    <n v="504"/>
    <n v="15730059"/>
    <x v="276"/>
    <x v="1"/>
    <x v="1"/>
    <x v="4"/>
    <x v="9"/>
    <x v="316"/>
    <x v="2"/>
    <x v="0"/>
    <x v="0"/>
    <x v="503"/>
    <x v="1"/>
  </r>
  <r>
    <n v="505"/>
    <n v="15715527"/>
    <x v="76"/>
    <x v="1"/>
    <x v="0"/>
    <x v="1"/>
    <x v="4"/>
    <x v="0"/>
    <x v="0"/>
    <x v="1"/>
    <x v="1"/>
    <x v="504"/>
    <x v="1"/>
  </r>
  <r>
    <n v="506"/>
    <n v="15576623"/>
    <x v="116"/>
    <x v="0"/>
    <x v="1"/>
    <x v="8"/>
    <x v="8"/>
    <x v="0"/>
    <x v="2"/>
    <x v="0"/>
    <x v="1"/>
    <x v="505"/>
    <x v="1"/>
  </r>
  <r>
    <n v="507"/>
    <n v="15805565"/>
    <x v="121"/>
    <x v="2"/>
    <x v="1"/>
    <x v="33"/>
    <x v="3"/>
    <x v="317"/>
    <x v="0"/>
    <x v="0"/>
    <x v="1"/>
    <x v="506"/>
    <x v="1"/>
  </r>
  <r>
    <n v="508"/>
    <n v="15677307"/>
    <x v="9"/>
    <x v="2"/>
    <x v="0"/>
    <x v="20"/>
    <x v="5"/>
    <x v="318"/>
    <x v="0"/>
    <x v="0"/>
    <x v="1"/>
    <x v="507"/>
    <x v="1"/>
  </r>
  <r>
    <n v="509"/>
    <n v="15773890"/>
    <x v="191"/>
    <x v="0"/>
    <x v="1"/>
    <x v="32"/>
    <x v="8"/>
    <x v="0"/>
    <x v="2"/>
    <x v="0"/>
    <x v="0"/>
    <x v="508"/>
    <x v="1"/>
  </r>
  <r>
    <n v="510"/>
    <n v="15598883"/>
    <x v="277"/>
    <x v="1"/>
    <x v="0"/>
    <x v="24"/>
    <x v="0"/>
    <x v="0"/>
    <x v="2"/>
    <x v="0"/>
    <x v="0"/>
    <x v="509"/>
    <x v="1"/>
  </r>
  <r>
    <n v="511"/>
    <n v="15568506"/>
    <x v="85"/>
    <x v="2"/>
    <x v="0"/>
    <x v="8"/>
    <x v="7"/>
    <x v="319"/>
    <x v="2"/>
    <x v="0"/>
    <x v="0"/>
    <x v="510"/>
    <x v="1"/>
  </r>
  <r>
    <n v="512"/>
    <n v="15761043"/>
    <x v="278"/>
    <x v="2"/>
    <x v="0"/>
    <x v="18"/>
    <x v="5"/>
    <x v="320"/>
    <x v="2"/>
    <x v="0"/>
    <x v="1"/>
    <x v="511"/>
    <x v="1"/>
  </r>
  <r>
    <n v="513"/>
    <n v="15782236"/>
    <x v="62"/>
    <x v="1"/>
    <x v="1"/>
    <x v="10"/>
    <x v="8"/>
    <x v="0"/>
    <x v="2"/>
    <x v="1"/>
    <x v="1"/>
    <x v="512"/>
    <x v="1"/>
  </r>
  <r>
    <n v="514"/>
    <n v="15593601"/>
    <x v="214"/>
    <x v="0"/>
    <x v="1"/>
    <x v="10"/>
    <x v="5"/>
    <x v="321"/>
    <x v="0"/>
    <x v="0"/>
    <x v="0"/>
    <x v="513"/>
    <x v="1"/>
  </r>
  <r>
    <n v="515"/>
    <n v="15682048"/>
    <x v="97"/>
    <x v="0"/>
    <x v="0"/>
    <x v="21"/>
    <x v="6"/>
    <x v="322"/>
    <x v="0"/>
    <x v="0"/>
    <x v="0"/>
    <x v="514"/>
    <x v="0"/>
  </r>
  <r>
    <n v="516"/>
    <n v="15746902"/>
    <x v="120"/>
    <x v="1"/>
    <x v="1"/>
    <x v="18"/>
    <x v="9"/>
    <x v="0"/>
    <x v="2"/>
    <x v="0"/>
    <x v="1"/>
    <x v="515"/>
    <x v="1"/>
  </r>
  <r>
    <n v="517"/>
    <n v="15752081"/>
    <x v="259"/>
    <x v="0"/>
    <x v="0"/>
    <x v="27"/>
    <x v="7"/>
    <x v="0"/>
    <x v="1"/>
    <x v="1"/>
    <x v="0"/>
    <x v="516"/>
    <x v="0"/>
  </r>
  <r>
    <n v="518"/>
    <n v="15781307"/>
    <x v="279"/>
    <x v="2"/>
    <x v="1"/>
    <x v="24"/>
    <x v="3"/>
    <x v="323"/>
    <x v="2"/>
    <x v="0"/>
    <x v="1"/>
    <x v="517"/>
    <x v="1"/>
  </r>
  <r>
    <n v="519"/>
    <n v="15775912"/>
    <x v="47"/>
    <x v="0"/>
    <x v="1"/>
    <x v="36"/>
    <x v="4"/>
    <x v="324"/>
    <x v="2"/>
    <x v="1"/>
    <x v="0"/>
    <x v="518"/>
    <x v="0"/>
  </r>
  <r>
    <n v="520"/>
    <n v="15745417"/>
    <x v="193"/>
    <x v="0"/>
    <x v="1"/>
    <x v="14"/>
    <x v="5"/>
    <x v="325"/>
    <x v="0"/>
    <x v="1"/>
    <x v="0"/>
    <x v="519"/>
    <x v="1"/>
  </r>
  <r>
    <n v="521"/>
    <n v="15671256"/>
    <x v="4"/>
    <x v="0"/>
    <x v="0"/>
    <x v="12"/>
    <x v="1"/>
    <x v="326"/>
    <x v="0"/>
    <x v="0"/>
    <x v="1"/>
    <x v="520"/>
    <x v="0"/>
  </r>
  <r>
    <n v="522"/>
    <n v="15653547"/>
    <x v="4"/>
    <x v="0"/>
    <x v="1"/>
    <x v="27"/>
    <x v="3"/>
    <x v="327"/>
    <x v="0"/>
    <x v="0"/>
    <x v="0"/>
    <x v="521"/>
    <x v="1"/>
  </r>
  <r>
    <n v="523"/>
    <n v="15595766"/>
    <x v="280"/>
    <x v="1"/>
    <x v="1"/>
    <x v="24"/>
    <x v="8"/>
    <x v="328"/>
    <x v="2"/>
    <x v="0"/>
    <x v="0"/>
    <x v="522"/>
    <x v="1"/>
  </r>
  <r>
    <n v="524"/>
    <n v="15742358"/>
    <x v="182"/>
    <x v="2"/>
    <x v="1"/>
    <x v="15"/>
    <x v="2"/>
    <x v="329"/>
    <x v="0"/>
    <x v="0"/>
    <x v="0"/>
    <x v="523"/>
    <x v="1"/>
  </r>
  <r>
    <n v="525"/>
    <n v="15763274"/>
    <x v="63"/>
    <x v="0"/>
    <x v="1"/>
    <x v="36"/>
    <x v="6"/>
    <x v="330"/>
    <x v="0"/>
    <x v="1"/>
    <x v="1"/>
    <x v="524"/>
    <x v="1"/>
  </r>
  <r>
    <n v="526"/>
    <n v="15786063"/>
    <x v="43"/>
    <x v="0"/>
    <x v="0"/>
    <x v="8"/>
    <x v="0"/>
    <x v="0"/>
    <x v="2"/>
    <x v="0"/>
    <x v="0"/>
    <x v="525"/>
    <x v="1"/>
  </r>
  <r>
    <n v="527"/>
    <n v="15600258"/>
    <x v="245"/>
    <x v="0"/>
    <x v="1"/>
    <x v="3"/>
    <x v="0"/>
    <x v="0"/>
    <x v="2"/>
    <x v="0"/>
    <x v="0"/>
    <x v="526"/>
    <x v="1"/>
  </r>
  <r>
    <n v="528"/>
    <n v="15573318"/>
    <x v="167"/>
    <x v="0"/>
    <x v="1"/>
    <x v="28"/>
    <x v="2"/>
    <x v="0"/>
    <x v="2"/>
    <x v="0"/>
    <x v="1"/>
    <x v="527"/>
    <x v="1"/>
  </r>
  <r>
    <n v="529"/>
    <n v="15653849"/>
    <x v="237"/>
    <x v="2"/>
    <x v="0"/>
    <x v="36"/>
    <x v="6"/>
    <x v="331"/>
    <x v="0"/>
    <x v="0"/>
    <x v="1"/>
    <x v="528"/>
    <x v="0"/>
  </r>
  <r>
    <n v="530"/>
    <n v="15694272"/>
    <x v="166"/>
    <x v="0"/>
    <x v="1"/>
    <x v="33"/>
    <x v="1"/>
    <x v="332"/>
    <x v="0"/>
    <x v="0"/>
    <x v="0"/>
    <x v="529"/>
    <x v="1"/>
  </r>
  <r>
    <n v="531"/>
    <n v="15736112"/>
    <x v="69"/>
    <x v="1"/>
    <x v="0"/>
    <x v="38"/>
    <x v="0"/>
    <x v="333"/>
    <x v="2"/>
    <x v="0"/>
    <x v="0"/>
    <x v="530"/>
    <x v="1"/>
  </r>
  <r>
    <n v="532"/>
    <n v="15749851"/>
    <x v="249"/>
    <x v="1"/>
    <x v="0"/>
    <x v="28"/>
    <x v="4"/>
    <x v="334"/>
    <x v="0"/>
    <x v="1"/>
    <x v="0"/>
    <x v="531"/>
    <x v="1"/>
  </r>
  <r>
    <n v="533"/>
    <n v="15663478"/>
    <x v="81"/>
    <x v="0"/>
    <x v="1"/>
    <x v="15"/>
    <x v="5"/>
    <x v="335"/>
    <x v="0"/>
    <x v="0"/>
    <x v="0"/>
    <x v="532"/>
    <x v="1"/>
  </r>
  <r>
    <n v="534"/>
    <n v="15592300"/>
    <x v="76"/>
    <x v="1"/>
    <x v="1"/>
    <x v="12"/>
    <x v="7"/>
    <x v="336"/>
    <x v="0"/>
    <x v="0"/>
    <x v="1"/>
    <x v="533"/>
    <x v="1"/>
  </r>
  <r>
    <n v="535"/>
    <n v="15567832"/>
    <x v="46"/>
    <x v="0"/>
    <x v="0"/>
    <x v="20"/>
    <x v="3"/>
    <x v="337"/>
    <x v="0"/>
    <x v="0"/>
    <x v="1"/>
    <x v="534"/>
    <x v="1"/>
  </r>
  <r>
    <n v="536"/>
    <n v="15776780"/>
    <x v="1"/>
    <x v="0"/>
    <x v="1"/>
    <x v="49"/>
    <x v="1"/>
    <x v="0"/>
    <x v="0"/>
    <x v="0"/>
    <x v="1"/>
    <x v="535"/>
    <x v="0"/>
  </r>
  <r>
    <n v="537"/>
    <n v="15592846"/>
    <x v="273"/>
    <x v="2"/>
    <x v="1"/>
    <x v="12"/>
    <x v="7"/>
    <x v="338"/>
    <x v="2"/>
    <x v="0"/>
    <x v="1"/>
    <x v="536"/>
    <x v="1"/>
  </r>
  <r>
    <n v="538"/>
    <n v="15739803"/>
    <x v="112"/>
    <x v="1"/>
    <x v="1"/>
    <x v="10"/>
    <x v="9"/>
    <x v="0"/>
    <x v="2"/>
    <x v="0"/>
    <x v="1"/>
    <x v="537"/>
    <x v="1"/>
  </r>
  <r>
    <n v="539"/>
    <n v="15794142"/>
    <x v="281"/>
    <x v="2"/>
    <x v="0"/>
    <x v="46"/>
    <x v="8"/>
    <x v="339"/>
    <x v="1"/>
    <x v="1"/>
    <x v="0"/>
    <x v="538"/>
    <x v="0"/>
  </r>
  <r>
    <n v="540"/>
    <n v="15762729"/>
    <x v="236"/>
    <x v="2"/>
    <x v="0"/>
    <x v="34"/>
    <x v="1"/>
    <x v="340"/>
    <x v="0"/>
    <x v="0"/>
    <x v="1"/>
    <x v="539"/>
    <x v="0"/>
  </r>
  <r>
    <n v="541"/>
    <n v="15667896"/>
    <x v="282"/>
    <x v="0"/>
    <x v="1"/>
    <x v="24"/>
    <x v="2"/>
    <x v="341"/>
    <x v="2"/>
    <x v="0"/>
    <x v="0"/>
    <x v="540"/>
    <x v="1"/>
  </r>
  <r>
    <n v="542"/>
    <n v="15626578"/>
    <x v="95"/>
    <x v="0"/>
    <x v="1"/>
    <x v="28"/>
    <x v="9"/>
    <x v="0"/>
    <x v="2"/>
    <x v="0"/>
    <x v="0"/>
    <x v="541"/>
    <x v="1"/>
  </r>
  <r>
    <n v="543"/>
    <n v="15776223"/>
    <x v="142"/>
    <x v="0"/>
    <x v="0"/>
    <x v="0"/>
    <x v="4"/>
    <x v="342"/>
    <x v="0"/>
    <x v="0"/>
    <x v="0"/>
    <x v="542"/>
    <x v="1"/>
  </r>
  <r>
    <n v="544"/>
    <n v="15705953"/>
    <x v="102"/>
    <x v="1"/>
    <x v="1"/>
    <x v="21"/>
    <x v="10"/>
    <x v="343"/>
    <x v="0"/>
    <x v="0"/>
    <x v="1"/>
    <x v="543"/>
    <x v="0"/>
  </r>
  <r>
    <n v="545"/>
    <n v="15802593"/>
    <x v="283"/>
    <x v="0"/>
    <x v="0"/>
    <x v="23"/>
    <x v="3"/>
    <x v="0"/>
    <x v="1"/>
    <x v="1"/>
    <x v="0"/>
    <x v="544"/>
    <x v="0"/>
  </r>
  <r>
    <n v="546"/>
    <n v="15615457"/>
    <x v="284"/>
    <x v="1"/>
    <x v="0"/>
    <x v="4"/>
    <x v="0"/>
    <x v="344"/>
    <x v="2"/>
    <x v="0"/>
    <x v="1"/>
    <x v="545"/>
    <x v="1"/>
  </r>
  <r>
    <n v="547"/>
    <n v="15708916"/>
    <x v="17"/>
    <x v="0"/>
    <x v="1"/>
    <x v="18"/>
    <x v="10"/>
    <x v="0"/>
    <x v="2"/>
    <x v="0"/>
    <x v="1"/>
    <x v="546"/>
    <x v="1"/>
  </r>
  <r>
    <n v="548"/>
    <n v="15720187"/>
    <x v="98"/>
    <x v="2"/>
    <x v="0"/>
    <x v="33"/>
    <x v="3"/>
    <x v="345"/>
    <x v="2"/>
    <x v="0"/>
    <x v="1"/>
    <x v="547"/>
    <x v="1"/>
  </r>
  <r>
    <n v="549"/>
    <n v="15595440"/>
    <x v="285"/>
    <x v="0"/>
    <x v="1"/>
    <x v="23"/>
    <x v="3"/>
    <x v="346"/>
    <x v="2"/>
    <x v="0"/>
    <x v="0"/>
    <x v="548"/>
    <x v="1"/>
  </r>
  <r>
    <n v="550"/>
    <n v="15600651"/>
    <x v="213"/>
    <x v="0"/>
    <x v="1"/>
    <x v="9"/>
    <x v="1"/>
    <x v="0"/>
    <x v="1"/>
    <x v="0"/>
    <x v="0"/>
    <x v="549"/>
    <x v="1"/>
  </r>
  <r>
    <n v="551"/>
    <n v="15750141"/>
    <x v="102"/>
    <x v="2"/>
    <x v="0"/>
    <x v="16"/>
    <x v="6"/>
    <x v="347"/>
    <x v="2"/>
    <x v="0"/>
    <x v="1"/>
    <x v="550"/>
    <x v="1"/>
  </r>
  <r>
    <n v="552"/>
    <n v="15657284"/>
    <x v="106"/>
    <x v="2"/>
    <x v="1"/>
    <x v="40"/>
    <x v="5"/>
    <x v="348"/>
    <x v="0"/>
    <x v="0"/>
    <x v="0"/>
    <x v="551"/>
    <x v="0"/>
  </r>
  <r>
    <n v="553"/>
    <n v="15763063"/>
    <x v="99"/>
    <x v="1"/>
    <x v="0"/>
    <x v="11"/>
    <x v="7"/>
    <x v="349"/>
    <x v="0"/>
    <x v="0"/>
    <x v="1"/>
    <x v="552"/>
    <x v="1"/>
  </r>
  <r>
    <n v="554"/>
    <n v="15709324"/>
    <x v="286"/>
    <x v="0"/>
    <x v="1"/>
    <x v="10"/>
    <x v="3"/>
    <x v="0"/>
    <x v="2"/>
    <x v="0"/>
    <x v="1"/>
    <x v="553"/>
    <x v="1"/>
  </r>
  <r>
    <n v="555"/>
    <n v="15711309"/>
    <x v="27"/>
    <x v="2"/>
    <x v="1"/>
    <x v="19"/>
    <x v="6"/>
    <x v="350"/>
    <x v="0"/>
    <x v="0"/>
    <x v="1"/>
    <x v="554"/>
    <x v="1"/>
  </r>
  <r>
    <n v="556"/>
    <n v="15775318"/>
    <x v="258"/>
    <x v="1"/>
    <x v="0"/>
    <x v="21"/>
    <x v="6"/>
    <x v="351"/>
    <x v="1"/>
    <x v="1"/>
    <x v="0"/>
    <x v="555"/>
    <x v="0"/>
  </r>
  <r>
    <n v="557"/>
    <n v="15705515"/>
    <x v="17"/>
    <x v="2"/>
    <x v="1"/>
    <x v="20"/>
    <x v="8"/>
    <x v="352"/>
    <x v="2"/>
    <x v="0"/>
    <x v="1"/>
    <x v="556"/>
    <x v="1"/>
  </r>
  <r>
    <n v="558"/>
    <n v="15634844"/>
    <x v="287"/>
    <x v="2"/>
    <x v="1"/>
    <x v="1"/>
    <x v="6"/>
    <x v="353"/>
    <x v="0"/>
    <x v="0"/>
    <x v="1"/>
    <x v="557"/>
    <x v="0"/>
  </r>
  <r>
    <n v="559"/>
    <n v="15717046"/>
    <x v="288"/>
    <x v="1"/>
    <x v="1"/>
    <x v="47"/>
    <x v="6"/>
    <x v="0"/>
    <x v="2"/>
    <x v="0"/>
    <x v="0"/>
    <x v="558"/>
    <x v="1"/>
  </r>
  <r>
    <n v="560"/>
    <n v="15571816"/>
    <x v="4"/>
    <x v="1"/>
    <x v="0"/>
    <x v="53"/>
    <x v="8"/>
    <x v="0"/>
    <x v="0"/>
    <x v="0"/>
    <x v="0"/>
    <x v="559"/>
    <x v="1"/>
  </r>
  <r>
    <n v="561"/>
    <n v="15670080"/>
    <x v="116"/>
    <x v="2"/>
    <x v="0"/>
    <x v="6"/>
    <x v="3"/>
    <x v="354"/>
    <x v="0"/>
    <x v="1"/>
    <x v="0"/>
    <x v="560"/>
    <x v="1"/>
  </r>
  <r>
    <n v="562"/>
    <n v="15800440"/>
    <x v="123"/>
    <x v="1"/>
    <x v="1"/>
    <x v="22"/>
    <x v="1"/>
    <x v="355"/>
    <x v="0"/>
    <x v="1"/>
    <x v="0"/>
    <x v="561"/>
    <x v="1"/>
  </r>
  <r>
    <n v="563"/>
    <n v="15665678"/>
    <x v="289"/>
    <x v="1"/>
    <x v="1"/>
    <x v="16"/>
    <x v="2"/>
    <x v="356"/>
    <x v="0"/>
    <x v="0"/>
    <x v="0"/>
    <x v="562"/>
    <x v="1"/>
  </r>
  <r>
    <n v="564"/>
    <n v="15665956"/>
    <x v="260"/>
    <x v="0"/>
    <x v="0"/>
    <x v="17"/>
    <x v="1"/>
    <x v="0"/>
    <x v="0"/>
    <x v="0"/>
    <x v="1"/>
    <x v="563"/>
    <x v="0"/>
  </r>
  <r>
    <n v="565"/>
    <n v="15788126"/>
    <x v="157"/>
    <x v="1"/>
    <x v="0"/>
    <x v="18"/>
    <x v="5"/>
    <x v="357"/>
    <x v="0"/>
    <x v="0"/>
    <x v="0"/>
    <x v="564"/>
    <x v="1"/>
  </r>
  <r>
    <n v="566"/>
    <n v="15811773"/>
    <x v="76"/>
    <x v="0"/>
    <x v="1"/>
    <x v="16"/>
    <x v="4"/>
    <x v="0"/>
    <x v="2"/>
    <x v="0"/>
    <x v="0"/>
    <x v="565"/>
    <x v="1"/>
  </r>
  <r>
    <n v="567"/>
    <n v="15651674"/>
    <x v="206"/>
    <x v="1"/>
    <x v="0"/>
    <x v="41"/>
    <x v="0"/>
    <x v="0"/>
    <x v="0"/>
    <x v="1"/>
    <x v="1"/>
    <x v="566"/>
    <x v="0"/>
  </r>
  <r>
    <n v="568"/>
    <n v="15689614"/>
    <x v="57"/>
    <x v="1"/>
    <x v="0"/>
    <x v="54"/>
    <x v="1"/>
    <x v="358"/>
    <x v="0"/>
    <x v="0"/>
    <x v="0"/>
    <x v="567"/>
    <x v="1"/>
  </r>
  <r>
    <n v="569"/>
    <n v="15795564"/>
    <x v="227"/>
    <x v="2"/>
    <x v="1"/>
    <x v="8"/>
    <x v="8"/>
    <x v="359"/>
    <x v="2"/>
    <x v="0"/>
    <x v="0"/>
    <x v="568"/>
    <x v="1"/>
  </r>
  <r>
    <n v="570"/>
    <n v="15706647"/>
    <x v="290"/>
    <x v="0"/>
    <x v="1"/>
    <x v="8"/>
    <x v="3"/>
    <x v="0"/>
    <x v="1"/>
    <x v="0"/>
    <x v="0"/>
    <x v="569"/>
    <x v="1"/>
  </r>
  <r>
    <n v="571"/>
    <n v="15728505"/>
    <x v="51"/>
    <x v="0"/>
    <x v="1"/>
    <x v="4"/>
    <x v="1"/>
    <x v="360"/>
    <x v="2"/>
    <x v="0"/>
    <x v="0"/>
    <x v="570"/>
    <x v="1"/>
  </r>
  <r>
    <n v="572"/>
    <n v="15730076"/>
    <x v="189"/>
    <x v="0"/>
    <x v="1"/>
    <x v="13"/>
    <x v="1"/>
    <x v="0"/>
    <x v="0"/>
    <x v="0"/>
    <x v="1"/>
    <x v="571"/>
    <x v="0"/>
  </r>
  <r>
    <n v="573"/>
    <n v="15622003"/>
    <x v="236"/>
    <x v="0"/>
    <x v="1"/>
    <x v="12"/>
    <x v="9"/>
    <x v="361"/>
    <x v="2"/>
    <x v="0"/>
    <x v="1"/>
    <x v="572"/>
    <x v="1"/>
  </r>
  <r>
    <n v="574"/>
    <n v="15607312"/>
    <x v="153"/>
    <x v="1"/>
    <x v="0"/>
    <x v="23"/>
    <x v="7"/>
    <x v="0"/>
    <x v="2"/>
    <x v="0"/>
    <x v="0"/>
    <x v="573"/>
    <x v="0"/>
  </r>
  <r>
    <n v="575"/>
    <n v="15644753"/>
    <x v="291"/>
    <x v="1"/>
    <x v="1"/>
    <x v="20"/>
    <x v="6"/>
    <x v="362"/>
    <x v="0"/>
    <x v="0"/>
    <x v="0"/>
    <x v="574"/>
    <x v="1"/>
  </r>
  <r>
    <n v="576"/>
    <n v="15653620"/>
    <x v="292"/>
    <x v="0"/>
    <x v="0"/>
    <x v="7"/>
    <x v="2"/>
    <x v="0"/>
    <x v="2"/>
    <x v="0"/>
    <x v="0"/>
    <x v="575"/>
    <x v="1"/>
  </r>
  <r>
    <n v="577"/>
    <n v="15761986"/>
    <x v="293"/>
    <x v="1"/>
    <x v="0"/>
    <x v="15"/>
    <x v="6"/>
    <x v="363"/>
    <x v="0"/>
    <x v="0"/>
    <x v="1"/>
    <x v="576"/>
    <x v="1"/>
  </r>
  <r>
    <n v="578"/>
    <n v="15633922"/>
    <x v="294"/>
    <x v="0"/>
    <x v="1"/>
    <x v="33"/>
    <x v="4"/>
    <x v="364"/>
    <x v="2"/>
    <x v="1"/>
    <x v="0"/>
    <x v="577"/>
    <x v="1"/>
  </r>
  <r>
    <n v="579"/>
    <n v="15734674"/>
    <x v="232"/>
    <x v="0"/>
    <x v="0"/>
    <x v="1"/>
    <x v="5"/>
    <x v="0"/>
    <x v="0"/>
    <x v="0"/>
    <x v="1"/>
    <x v="578"/>
    <x v="1"/>
  </r>
  <r>
    <n v="580"/>
    <n v="15658032"/>
    <x v="245"/>
    <x v="0"/>
    <x v="1"/>
    <x v="2"/>
    <x v="0"/>
    <x v="0"/>
    <x v="2"/>
    <x v="0"/>
    <x v="0"/>
    <x v="579"/>
    <x v="1"/>
  </r>
  <r>
    <n v="581"/>
    <n v="15692671"/>
    <x v="245"/>
    <x v="1"/>
    <x v="1"/>
    <x v="16"/>
    <x v="2"/>
    <x v="0"/>
    <x v="2"/>
    <x v="0"/>
    <x v="1"/>
    <x v="580"/>
    <x v="1"/>
  </r>
  <r>
    <n v="582"/>
    <n v="15737741"/>
    <x v="289"/>
    <x v="1"/>
    <x v="0"/>
    <x v="19"/>
    <x v="0"/>
    <x v="365"/>
    <x v="2"/>
    <x v="1"/>
    <x v="0"/>
    <x v="581"/>
    <x v="0"/>
  </r>
  <r>
    <n v="583"/>
    <n v="15576352"/>
    <x v="129"/>
    <x v="1"/>
    <x v="0"/>
    <x v="38"/>
    <x v="6"/>
    <x v="0"/>
    <x v="2"/>
    <x v="1"/>
    <x v="0"/>
    <x v="582"/>
    <x v="1"/>
  </r>
  <r>
    <n v="584"/>
    <n v="15753719"/>
    <x v="164"/>
    <x v="2"/>
    <x v="0"/>
    <x v="33"/>
    <x v="9"/>
    <x v="366"/>
    <x v="0"/>
    <x v="0"/>
    <x v="1"/>
    <x v="583"/>
    <x v="1"/>
  </r>
  <r>
    <n v="585"/>
    <n v="15803689"/>
    <x v="83"/>
    <x v="2"/>
    <x v="0"/>
    <x v="21"/>
    <x v="1"/>
    <x v="367"/>
    <x v="2"/>
    <x v="1"/>
    <x v="1"/>
    <x v="584"/>
    <x v="0"/>
  </r>
  <r>
    <n v="586"/>
    <n v="15718057"/>
    <x v="295"/>
    <x v="0"/>
    <x v="0"/>
    <x v="21"/>
    <x v="0"/>
    <x v="368"/>
    <x v="0"/>
    <x v="1"/>
    <x v="1"/>
    <x v="585"/>
    <x v="0"/>
  </r>
  <r>
    <n v="587"/>
    <n v="15722010"/>
    <x v="266"/>
    <x v="1"/>
    <x v="1"/>
    <x v="47"/>
    <x v="9"/>
    <x v="369"/>
    <x v="0"/>
    <x v="0"/>
    <x v="1"/>
    <x v="586"/>
    <x v="0"/>
  </r>
  <r>
    <n v="588"/>
    <n v="15680998"/>
    <x v="53"/>
    <x v="0"/>
    <x v="1"/>
    <x v="4"/>
    <x v="8"/>
    <x v="0"/>
    <x v="0"/>
    <x v="0"/>
    <x v="0"/>
    <x v="587"/>
    <x v="1"/>
  </r>
  <r>
    <n v="589"/>
    <n v="15614782"/>
    <x v="296"/>
    <x v="0"/>
    <x v="1"/>
    <x v="16"/>
    <x v="1"/>
    <x v="0"/>
    <x v="0"/>
    <x v="0"/>
    <x v="1"/>
    <x v="588"/>
    <x v="1"/>
  </r>
  <r>
    <n v="590"/>
    <n v="15591047"/>
    <x v="69"/>
    <x v="1"/>
    <x v="0"/>
    <x v="40"/>
    <x v="5"/>
    <x v="370"/>
    <x v="2"/>
    <x v="1"/>
    <x v="1"/>
    <x v="589"/>
    <x v="0"/>
  </r>
  <r>
    <n v="591"/>
    <n v="15788291"/>
    <x v="297"/>
    <x v="2"/>
    <x v="0"/>
    <x v="18"/>
    <x v="3"/>
    <x v="371"/>
    <x v="0"/>
    <x v="0"/>
    <x v="0"/>
    <x v="590"/>
    <x v="0"/>
  </r>
  <r>
    <n v="592"/>
    <n v="15604044"/>
    <x v="298"/>
    <x v="0"/>
    <x v="1"/>
    <x v="18"/>
    <x v="2"/>
    <x v="372"/>
    <x v="0"/>
    <x v="0"/>
    <x v="1"/>
    <x v="591"/>
    <x v="1"/>
  </r>
  <r>
    <n v="593"/>
    <n v="15679587"/>
    <x v="299"/>
    <x v="0"/>
    <x v="0"/>
    <x v="10"/>
    <x v="9"/>
    <x v="373"/>
    <x v="0"/>
    <x v="0"/>
    <x v="0"/>
    <x v="592"/>
    <x v="1"/>
  </r>
  <r>
    <n v="594"/>
    <n v="15775153"/>
    <x v="221"/>
    <x v="1"/>
    <x v="1"/>
    <x v="15"/>
    <x v="4"/>
    <x v="374"/>
    <x v="0"/>
    <x v="1"/>
    <x v="1"/>
    <x v="593"/>
    <x v="1"/>
  </r>
  <r>
    <n v="595"/>
    <n v="15603925"/>
    <x v="279"/>
    <x v="1"/>
    <x v="0"/>
    <x v="28"/>
    <x v="4"/>
    <x v="375"/>
    <x v="2"/>
    <x v="1"/>
    <x v="0"/>
    <x v="594"/>
    <x v="1"/>
  </r>
  <r>
    <n v="596"/>
    <n v="15680970"/>
    <x v="234"/>
    <x v="2"/>
    <x v="0"/>
    <x v="1"/>
    <x v="0"/>
    <x v="376"/>
    <x v="0"/>
    <x v="0"/>
    <x v="1"/>
    <x v="595"/>
    <x v="1"/>
  </r>
  <r>
    <n v="597"/>
    <n v="15697183"/>
    <x v="99"/>
    <x v="1"/>
    <x v="1"/>
    <x v="3"/>
    <x v="9"/>
    <x v="0"/>
    <x v="2"/>
    <x v="0"/>
    <x v="1"/>
    <x v="596"/>
    <x v="1"/>
  </r>
  <r>
    <n v="598"/>
    <n v="15567446"/>
    <x v="82"/>
    <x v="2"/>
    <x v="1"/>
    <x v="2"/>
    <x v="9"/>
    <x v="377"/>
    <x v="0"/>
    <x v="0"/>
    <x v="0"/>
    <x v="597"/>
    <x v="1"/>
  </r>
  <r>
    <n v="599"/>
    <n v="15637476"/>
    <x v="133"/>
    <x v="2"/>
    <x v="0"/>
    <x v="38"/>
    <x v="8"/>
    <x v="378"/>
    <x v="0"/>
    <x v="1"/>
    <x v="1"/>
    <x v="598"/>
    <x v="0"/>
  </r>
  <r>
    <n v="600"/>
    <n v="15714939"/>
    <x v="137"/>
    <x v="2"/>
    <x v="0"/>
    <x v="10"/>
    <x v="4"/>
    <x v="379"/>
    <x v="0"/>
    <x v="1"/>
    <x v="0"/>
    <x v="599"/>
    <x v="1"/>
  </r>
  <r>
    <n v="601"/>
    <n v="15683503"/>
    <x v="51"/>
    <x v="0"/>
    <x v="0"/>
    <x v="3"/>
    <x v="2"/>
    <x v="0"/>
    <x v="1"/>
    <x v="1"/>
    <x v="0"/>
    <x v="600"/>
    <x v="0"/>
  </r>
  <r>
    <n v="602"/>
    <n v="15645569"/>
    <x v="223"/>
    <x v="1"/>
    <x v="0"/>
    <x v="28"/>
    <x v="3"/>
    <x v="380"/>
    <x v="2"/>
    <x v="0"/>
    <x v="0"/>
    <x v="601"/>
    <x v="1"/>
  </r>
  <r>
    <n v="603"/>
    <n v="15782569"/>
    <x v="57"/>
    <x v="0"/>
    <x v="0"/>
    <x v="42"/>
    <x v="9"/>
    <x v="0"/>
    <x v="0"/>
    <x v="1"/>
    <x v="0"/>
    <x v="602"/>
    <x v="1"/>
  </r>
  <r>
    <n v="604"/>
    <n v="15592387"/>
    <x v="300"/>
    <x v="0"/>
    <x v="1"/>
    <x v="33"/>
    <x v="8"/>
    <x v="0"/>
    <x v="0"/>
    <x v="0"/>
    <x v="1"/>
    <x v="603"/>
    <x v="0"/>
  </r>
  <r>
    <n v="605"/>
    <n v="15609286"/>
    <x v="249"/>
    <x v="0"/>
    <x v="1"/>
    <x v="24"/>
    <x v="7"/>
    <x v="381"/>
    <x v="0"/>
    <x v="0"/>
    <x v="0"/>
    <x v="604"/>
    <x v="1"/>
  </r>
  <r>
    <n v="606"/>
    <n v="15814035"/>
    <x v="51"/>
    <x v="0"/>
    <x v="1"/>
    <x v="6"/>
    <x v="9"/>
    <x v="0"/>
    <x v="0"/>
    <x v="0"/>
    <x v="0"/>
    <x v="605"/>
    <x v="1"/>
  </r>
  <r>
    <n v="607"/>
    <n v="15661249"/>
    <x v="3"/>
    <x v="0"/>
    <x v="1"/>
    <x v="47"/>
    <x v="4"/>
    <x v="0"/>
    <x v="2"/>
    <x v="1"/>
    <x v="0"/>
    <x v="606"/>
    <x v="1"/>
  </r>
  <r>
    <n v="608"/>
    <n v="15629117"/>
    <x v="116"/>
    <x v="0"/>
    <x v="1"/>
    <x v="34"/>
    <x v="7"/>
    <x v="0"/>
    <x v="2"/>
    <x v="0"/>
    <x v="1"/>
    <x v="607"/>
    <x v="1"/>
  </r>
  <r>
    <n v="609"/>
    <n v="15607170"/>
    <x v="3"/>
    <x v="0"/>
    <x v="1"/>
    <x v="12"/>
    <x v="8"/>
    <x v="0"/>
    <x v="2"/>
    <x v="0"/>
    <x v="0"/>
    <x v="608"/>
    <x v="1"/>
  </r>
  <r>
    <n v="610"/>
    <n v="15586585"/>
    <x v="47"/>
    <x v="2"/>
    <x v="0"/>
    <x v="21"/>
    <x v="0"/>
    <x v="382"/>
    <x v="0"/>
    <x v="0"/>
    <x v="1"/>
    <x v="609"/>
    <x v="1"/>
  </r>
  <r>
    <n v="611"/>
    <n v="15686611"/>
    <x v="301"/>
    <x v="0"/>
    <x v="1"/>
    <x v="33"/>
    <x v="7"/>
    <x v="383"/>
    <x v="0"/>
    <x v="1"/>
    <x v="1"/>
    <x v="610"/>
    <x v="1"/>
  </r>
  <r>
    <n v="612"/>
    <n v="15603203"/>
    <x v="123"/>
    <x v="0"/>
    <x v="0"/>
    <x v="7"/>
    <x v="5"/>
    <x v="0"/>
    <x v="2"/>
    <x v="0"/>
    <x v="1"/>
    <x v="611"/>
    <x v="1"/>
  </r>
  <r>
    <n v="613"/>
    <n v="15619857"/>
    <x v="97"/>
    <x v="0"/>
    <x v="0"/>
    <x v="55"/>
    <x v="0"/>
    <x v="384"/>
    <x v="0"/>
    <x v="0"/>
    <x v="0"/>
    <x v="612"/>
    <x v="1"/>
  </r>
  <r>
    <n v="614"/>
    <n v="15805062"/>
    <x v="136"/>
    <x v="1"/>
    <x v="1"/>
    <x v="18"/>
    <x v="1"/>
    <x v="385"/>
    <x v="0"/>
    <x v="0"/>
    <x v="0"/>
    <x v="613"/>
    <x v="1"/>
  </r>
  <r>
    <n v="615"/>
    <n v="15660271"/>
    <x v="302"/>
    <x v="2"/>
    <x v="1"/>
    <x v="28"/>
    <x v="2"/>
    <x v="386"/>
    <x v="0"/>
    <x v="0"/>
    <x v="0"/>
    <x v="614"/>
    <x v="1"/>
  </r>
  <r>
    <n v="616"/>
    <n v="15745295"/>
    <x v="184"/>
    <x v="1"/>
    <x v="0"/>
    <x v="8"/>
    <x v="10"/>
    <x v="0"/>
    <x v="0"/>
    <x v="0"/>
    <x v="1"/>
    <x v="615"/>
    <x v="0"/>
  </r>
  <r>
    <n v="617"/>
    <n v="15719352"/>
    <x v="124"/>
    <x v="1"/>
    <x v="1"/>
    <x v="2"/>
    <x v="5"/>
    <x v="387"/>
    <x v="2"/>
    <x v="0"/>
    <x v="1"/>
    <x v="616"/>
    <x v="1"/>
  </r>
  <r>
    <n v="618"/>
    <n v="15766575"/>
    <x v="303"/>
    <x v="2"/>
    <x v="0"/>
    <x v="46"/>
    <x v="2"/>
    <x v="388"/>
    <x v="0"/>
    <x v="0"/>
    <x v="1"/>
    <x v="617"/>
    <x v="0"/>
  </r>
  <r>
    <n v="619"/>
    <n v="15594594"/>
    <x v="292"/>
    <x v="1"/>
    <x v="1"/>
    <x v="0"/>
    <x v="3"/>
    <x v="389"/>
    <x v="0"/>
    <x v="0"/>
    <x v="0"/>
    <x v="618"/>
    <x v="1"/>
  </r>
  <r>
    <n v="620"/>
    <n v="15646161"/>
    <x v="166"/>
    <x v="1"/>
    <x v="0"/>
    <x v="24"/>
    <x v="2"/>
    <x v="0"/>
    <x v="2"/>
    <x v="0"/>
    <x v="0"/>
    <x v="619"/>
    <x v="1"/>
  </r>
  <r>
    <n v="621"/>
    <n v="15682585"/>
    <x v="232"/>
    <x v="0"/>
    <x v="1"/>
    <x v="12"/>
    <x v="9"/>
    <x v="390"/>
    <x v="0"/>
    <x v="0"/>
    <x v="1"/>
    <x v="620"/>
    <x v="1"/>
  </r>
  <r>
    <n v="622"/>
    <n v="15603134"/>
    <x v="52"/>
    <x v="1"/>
    <x v="0"/>
    <x v="20"/>
    <x v="7"/>
    <x v="391"/>
    <x v="0"/>
    <x v="1"/>
    <x v="0"/>
    <x v="621"/>
    <x v="1"/>
  </r>
  <r>
    <n v="623"/>
    <n v="15636444"/>
    <x v="125"/>
    <x v="2"/>
    <x v="0"/>
    <x v="47"/>
    <x v="8"/>
    <x v="392"/>
    <x v="2"/>
    <x v="0"/>
    <x v="0"/>
    <x v="622"/>
    <x v="1"/>
  </r>
  <r>
    <n v="624"/>
    <n v="15773456"/>
    <x v="71"/>
    <x v="2"/>
    <x v="1"/>
    <x v="16"/>
    <x v="6"/>
    <x v="393"/>
    <x v="2"/>
    <x v="1"/>
    <x v="0"/>
    <x v="623"/>
    <x v="1"/>
  </r>
  <r>
    <n v="625"/>
    <n v="15745307"/>
    <x v="304"/>
    <x v="1"/>
    <x v="0"/>
    <x v="16"/>
    <x v="0"/>
    <x v="394"/>
    <x v="0"/>
    <x v="1"/>
    <x v="0"/>
    <x v="624"/>
    <x v="1"/>
  </r>
  <r>
    <n v="626"/>
    <n v="15604119"/>
    <x v="4"/>
    <x v="1"/>
    <x v="1"/>
    <x v="12"/>
    <x v="3"/>
    <x v="395"/>
    <x v="0"/>
    <x v="1"/>
    <x v="1"/>
    <x v="625"/>
    <x v="1"/>
  </r>
  <r>
    <n v="627"/>
    <n v="15626900"/>
    <x v="305"/>
    <x v="0"/>
    <x v="1"/>
    <x v="6"/>
    <x v="1"/>
    <x v="396"/>
    <x v="0"/>
    <x v="0"/>
    <x v="0"/>
    <x v="626"/>
    <x v="1"/>
  </r>
  <r>
    <n v="628"/>
    <n v="15605447"/>
    <x v="244"/>
    <x v="0"/>
    <x v="1"/>
    <x v="23"/>
    <x v="0"/>
    <x v="397"/>
    <x v="0"/>
    <x v="0"/>
    <x v="1"/>
    <x v="627"/>
    <x v="1"/>
  </r>
  <r>
    <n v="629"/>
    <n v="15589030"/>
    <x v="217"/>
    <x v="0"/>
    <x v="1"/>
    <x v="40"/>
    <x v="1"/>
    <x v="0"/>
    <x v="2"/>
    <x v="0"/>
    <x v="0"/>
    <x v="628"/>
    <x v="1"/>
  </r>
  <r>
    <n v="630"/>
    <n v="15692463"/>
    <x v="197"/>
    <x v="1"/>
    <x v="0"/>
    <x v="16"/>
    <x v="6"/>
    <x v="398"/>
    <x v="0"/>
    <x v="0"/>
    <x v="1"/>
    <x v="629"/>
    <x v="1"/>
  </r>
  <r>
    <n v="631"/>
    <n v="15712403"/>
    <x v="114"/>
    <x v="0"/>
    <x v="0"/>
    <x v="22"/>
    <x v="1"/>
    <x v="0"/>
    <x v="0"/>
    <x v="0"/>
    <x v="1"/>
    <x v="630"/>
    <x v="0"/>
  </r>
  <r>
    <n v="632"/>
    <n v="15811762"/>
    <x v="202"/>
    <x v="2"/>
    <x v="0"/>
    <x v="41"/>
    <x v="5"/>
    <x v="399"/>
    <x v="0"/>
    <x v="0"/>
    <x v="1"/>
    <x v="631"/>
    <x v="0"/>
  </r>
  <r>
    <n v="633"/>
    <n v="15718673"/>
    <x v="306"/>
    <x v="1"/>
    <x v="0"/>
    <x v="16"/>
    <x v="7"/>
    <x v="400"/>
    <x v="0"/>
    <x v="0"/>
    <x v="1"/>
    <x v="632"/>
    <x v="1"/>
  </r>
  <r>
    <n v="634"/>
    <n v="15724282"/>
    <x v="230"/>
    <x v="2"/>
    <x v="1"/>
    <x v="4"/>
    <x v="6"/>
    <x v="401"/>
    <x v="2"/>
    <x v="0"/>
    <x v="0"/>
    <x v="633"/>
    <x v="1"/>
  </r>
  <r>
    <n v="635"/>
    <n v="15738181"/>
    <x v="4"/>
    <x v="0"/>
    <x v="1"/>
    <x v="8"/>
    <x v="5"/>
    <x v="402"/>
    <x v="2"/>
    <x v="1"/>
    <x v="1"/>
    <x v="634"/>
    <x v="0"/>
  </r>
  <r>
    <n v="636"/>
    <n v="15633648"/>
    <x v="182"/>
    <x v="1"/>
    <x v="0"/>
    <x v="16"/>
    <x v="8"/>
    <x v="0"/>
    <x v="2"/>
    <x v="0"/>
    <x v="1"/>
    <x v="635"/>
    <x v="1"/>
  </r>
  <r>
    <n v="637"/>
    <n v="15603323"/>
    <x v="42"/>
    <x v="1"/>
    <x v="0"/>
    <x v="16"/>
    <x v="1"/>
    <x v="0"/>
    <x v="2"/>
    <x v="1"/>
    <x v="1"/>
    <x v="636"/>
    <x v="1"/>
  </r>
  <r>
    <n v="638"/>
    <n v="15583725"/>
    <x v="119"/>
    <x v="0"/>
    <x v="1"/>
    <x v="36"/>
    <x v="1"/>
    <x v="403"/>
    <x v="0"/>
    <x v="1"/>
    <x v="0"/>
    <x v="637"/>
    <x v="1"/>
  </r>
  <r>
    <n v="639"/>
    <n v="15588350"/>
    <x v="199"/>
    <x v="0"/>
    <x v="0"/>
    <x v="3"/>
    <x v="7"/>
    <x v="404"/>
    <x v="0"/>
    <x v="1"/>
    <x v="0"/>
    <x v="638"/>
    <x v="1"/>
  </r>
  <r>
    <n v="640"/>
    <n v="15798398"/>
    <x v="96"/>
    <x v="0"/>
    <x v="0"/>
    <x v="16"/>
    <x v="4"/>
    <x v="405"/>
    <x v="0"/>
    <x v="1"/>
    <x v="1"/>
    <x v="639"/>
    <x v="1"/>
  </r>
  <r>
    <n v="641"/>
    <n v="15784844"/>
    <x v="244"/>
    <x v="1"/>
    <x v="1"/>
    <x v="36"/>
    <x v="8"/>
    <x v="406"/>
    <x v="0"/>
    <x v="0"/>
    <x v="1"/>
    <x v="640"/>
    <x v="0"/>
  </r>
  <r>
    <n v="642"/>
    <n v="15580684"/>
    <x v="128"/>
    <x v="0"/>
    <x v="0"/>
    <x v="6"/>
    <x v="8"/>
    <x v="407"/>
    <x v="0"/>
    <x v="0"/>
    <x v="1"/>
    <x v="641"/>
    <x v="1"/>
  </r>
  <r>
    <n v="643"/>
    <n v="15809663"/>
    <x v="202"/>
    <x v="0"/>
    <x v="0"/>
    <x v="7"/>
    <x v="1"/>
    <x v="408"/>
    <x v="0"/>
    <x v="0"/>
    <x v="0"/>
    <x v="642"/>
    <x v="1"/>
  </r>
  <r>
    <n v="644"/>
    <n v="15640078"/>
    <x v="42"/>
    <x v="2"/>
    <x v="0"/>
    <x v="2"/>
    <x v="8"/>
    <x v="409"/>
    <x v="0"/>
    <x v="0"/>
    <x v="1"/>
    <x v="643"/>
    <x v="0"/>
  </r>
  <r>
    <n v="645"/>
    <n v="15698786"/>
    <x v="307"/>
    <x v="0"/>
    <x v="0"/>
    <x v="2"/>
    <x v="9"/>
    <x v="410"/>
    <x v="0"/>
    <x v="0"/>
    <x v="1"/>
    <x v="644"/>
    <x v="0"/>
  </r>
  <r>
    <n v="646"/>
    <n v="15569807"/>
    <x v="166"/>
    <x v="0"/>
    <x v="0"/>
    <x v="10"/>
    <x v="2"/>
    <x v="411"/>
    <x v="0"/>
    <x v="0"/>
    <x v="1"/>
    <x v="645"/>
    <x v="0"/>
  </r>
  <r>
    <n v="647"/>
    <n v="15730830"/>
    <x v="244"/>
    <x v="0"/>
    <x v="0"/>
    <x v="33"/>
    <x v="6"/>
    <x v="0"/>
    <x v="2"/>
    <x v="0"/>
    <x v="0"/>
    <x v="646"/>
    <x v="1"/>
  </r>
  <r>
    <n v="648"/>
    <n v="15805112"/>
    <x v="139"/>
    <x v="0"/>
    <x v="1"/>
    <x v="18"/>
    <x v="3"/>
    <x v="412"/>
    <x v="0"/>
    <x v="0"/>
    <x v="1"/>
    <x v="647"/>
    <x v="1"/>
  </r>
  <r>
    <n v="649"/>
    <n v="15633064"/>
    <x v="206"/>
    <x v="0"/>
    <x v="0"/>
    <x v="16"/>
    <x v="4"/>
    <x v="0"/>
    <x v="2"/>
    <x v="0"/>
    <x v="1"/>
    <x v="648"/>
    <x v="1"/>
  </r>
  <r>
    <n v="650"/>
    <n v="15703119"/>
    <x v="79"/>
    <x v="0"/>
    <x v="1"/>
    <x v="18"/>
    <x v="5"/>
    <x v="0"/>
    <x v="2"/>
    <x v="0"/>
    <x v="0"/>
    <x v="649"/>
    <x v="1"/>
  </r>
  <r>
    <n v="651"/>
    <n v="15730447"/>
    <x v="205"/>
    <x v="0"/>
    <x v="0"/>
    <x v="23"/>
    <x v="4"/>
    <x v="0"/>
    <x v="2"/>
    <x v="0"/>
    <x v="0"/>
    <x v="650"/>
    <x v="1"/>
  </r>
  <r>
    <n v="652"/>
    <n v="15813850"/>
    <x v="308"/>
    <x v="0"/>
    <x v="1"/>
    <x v="37"/>
    <x v="3"/>
    <x v="0"/>
    <x v="0"/>
    <x v="0"/>
    <x v="0"/>
    <x v="651"/>
    <x v="1"/>
  </r>
  <r>
    <n v="653"/>
    <n v="15711889"/>
    <x v="104"/>
    <x v="0"/>
    <x v="1"/>
    <x v="0"/>
    <x v="6"/>
    <x v="413"/>
    <x v="0"/>
    <x v="0"/>
    <x v="1"/>
    <x v="652"/>
    <x v="1"/>
  </r>
  <r>
    <n v="654"/>
    <n v="15664610"/>
    <x v="309"/>
    <x v="2"/>
    <x v="1"/>
    <x v="36"/>
    <x v="4"/>
    <x v="414"/>
    <x v="0"/>
    <x v="0"/>
    <x v="0"/>
    <x v="653"/>
    <x v="0"/>
  </r>
  <r>
    <n v="655"/>
    <n v="15751710"/>
    <x v="81"/>
    <x v="1"/>
    <x v="1"/>
    <x v="8"/>
    <x v="2"/>
    <x v="415"/>
    <x v="2"/>
    <x v="0"/>
    <x v="0"/>
    <x v="654"/>
    <x v="1"/>
  </r>
  <r>
    <n v="656"/>
    <n v="15692926"/>
    <x v="188"/>
    <x v="2"/>
    <x v="1"/>
    <x v="11"/>
    <x v="2"/>
    <x v="416"/>
    <x v="0"/>
    <x v="0"/>
    <x v="0"/>
    <x v="655"/>
    <x v="1"/>
  </r>
  <r>
    <n v="657"/>
    <n v="15813741"/>
    <x v="13"/>
    <x v="1"/>
    <x v="1"/>
    <x v="11"/>
    <x v="5"/>
    <x v="417"/>
    <x v="0"/>
    <x v="1"/>
    <x v="0"/>
    <x v="656"/>
    <x v="1"/>
  </r>
  <r>
    <n v="658"/>
    <n v="15698474"/>
    <x v="51"/>
    <x v="2"/>
    <x v="0"/>
    <x v="41"/>
    <x v="1"/>
    <x v="418"/>
    <x v="2"/>
    <x v="0"/>
    <x v="0"/>
    <x v="657"/>
    <x v="1"/>
  </r>
  <r>
    <n v="659"/>
    <n v="15568595"/>
    <x v="181"/>
    <x v="0"/>
    <x v="1"/>
    <x v="55"/>
    <x v="9"/>
    <x v="419"/>
    <x v="0"/>
    <x v="0"/>
    <x v="0"/>
    <x v="658"/>
    <x v="1"/>
  </r>
  <r>
    <n v="660"/>
    <n v="15603065"/>
    <x v="60"/>
    <x v="0"/>
    <x v="0"/>
    <x v="33"/>
    <x v="5"/>
    <x v="0"/>
    <x v="2"/>
    <x v="0"/>
    <x v="1"/>
    <x v="659"/>
    <x v="1"/>
  </r>
  <r>
    <n v="661"/>
    <n v="15592937"/>
    <x v="278"/>
    <x v="2"/>
    <x v="0"/>
    <x v="1"/>
    <x v="6"/>
    <x v="420"/>
    <x v="0"/>
    <x v="0"/>
    <x v="0"/>
    <x v="660"/>
    <x v="1"/>
  </r>
  <r>
    <n v="662"/>
    <n v="15699637"/>
    <x v="163"/>
    <x v="1"/>
    <x v="1"/>
    <x v="38"/>
    <x v="2"/>
    <x v="421"/>
    <x v="0"/>
    <x v="0"/>
    <x v="0"/>
    <x v="661"/>
    <x v="1"/>
  </r>
  <r>
    <n v="663"/>
    <n v="15667215"/>
    <x v="71"/>
    <x v="0"/>
    <x v="1"/>
    <x v="8"/>
    <x v="0"/>
    <x v="0"/>
    <x v="2"/>
    <x v="0"/>
    <x v="0"/>
    <x v="662"/>
    <x v="1"/>
  </r>
  <r>
    <n v="664"/>
    <n v="15788659"/>
    <x v="160"/>
    <x v="0"/>
    <x v="1"/>
    <x v="17"/>
    <x v="4"/>
    <x v="0"/>
    <x v="2"/>
    <x v="0"/>
    <x v="0"/>
    <x v="663"/>
    <x v="1"/>
  </r>
  <r>
    <n v="665"/>
    <n v="15763218"/>
    <x v="63"/>
    <x v="0"/>
    <x v="0"/>
    <x v="1"/>
    <x v="1"/>
    <x v="0"/>
    <x v="2"/>
    <x v="1"/>
    <x v="0"/>
    <x v="664"/>
    <x v="1"/>
  </r>
  <r>
    <n v="666"/>
    <n v="15645772"/>
    <x v="63"/>
    <x v="0"/>
    <x v="1"/>
    <x v="19"/>
    <x v="9"/>
    <x v="0"/>
    <x v="2"/>
    <x v="0"/>
    <x v="0"/>
    <x v="665"/>
    <x v="1"/>
  </r>
  <r>
    <n v="667"/>
    <n v="15725511"/>
    <x v="210"/>
    <x v="0"/>
    <x v="0"/>
    <x v="8"/>
    <x v="6"/>
    <x v="422"/>
    <x v="0"/>
    <x v="1"/>
    <x v="0"/>
    <x v="666"/>
    <x v="1"/>
  </r>
  <r>
    <n v="668"/>
    <n v="15575024"/>
    <x v="310"/>
    <x v="0"/>
    <x v="1"/>
    <x v="6"/>
    <x v="6"/>
    <x v="0"/>
    <x v="2"/>
    <x v="0"/>
    <x v="0"/>
    <x v="667"/>
    <x v="1"/>
  </r>
  <r>
    <n v="669"/>
    <n v="15640825"/>
    <x v="160"/>
    <x v="1"/>
    <x v="1"/>
    <x v="17"/>
    <x v="6"/>
    <x v="423"/>
    <x v="0"/>
    <x v="0"/>
    <x v="0"/>
    <x v="668"/>
    <x v="1"/>
  </r>
  <r>
    <n v="670"/>
    <n v="15662397"/>
    <x v="229"/>
    <x v="0"/>
    <x v="0"/>
    <x v="0"/>
    <x v="8"/>
    <x v="424"/>
    <x v="0"/>
    <x v="0"/>
    <x v="0"/>
    <x v="669"/>
    <x v="1"/>
  </r>
  <r>
    <n v="671"/>
    <n v="15576368"/>
    <x v="311"/>
    <x v="2"/>
    <x v="0"/>
    <x v="36"/>
    <x v="6"/>
    <x v="425"/>
    <x v="2"/>
    <x v="1"/>
    <x v="1"/>
    <x v="670"/>
    <x v="1"/>
  </r>
  <r>
    <n v="672"/>
    <n v="15674991"/>
    <x v="136"/>
    <x v="0"/>
    <x v="1"/>
    <x v="0"/>
    <x v="9"/>
    <x v="0"/>
    <x v="2"/>
    <x v="1"/>
    <x v="0"/>
    <x v="671"/>
    <x v="1"/>
  </r>
  <r>
    <n v="673"/>
    <n v="15721024"/>
    <x v="207"/>
    <x v="0"/>
    <x v="1"/>
    <x v="28"/>
    <x v="10"/>
    <x v="0"/>
    <x v="0"/>
    <x v="1"/>
    <x v="1"/>
    <x v="672"/>
    <x v="1"/>
  </r>
  <r>
    <n v="674"/>
    <n v="15745621"/>
    <x v="229"/>
    <x v="1"/>
    <x v="0"/>
    <x v="16"/>
    <x v="5"/>
    <x v="426"/>
    <x v="2"/>
    <x v="0"/>
    <x v="0"/>
    <x v="673"/>
    <x v="1"/>
  </r>
  <r>
    <n v="675"/>
    <n v="15642394"/>
    <x v="312"/>
    <x v="1"/>
    <x v="1"/>
    <x v="12"/>
    <x v="8"/>
    <x v="0"/>
    <x v="2"/>
    <x v="0"/>
    <x v="0"/>
    <x v="674"/>
    <x v="1"/>
  </r>
  <r>
    <n v="676"/>
    <n v="15754605"/>
    <x v="313"/>
    <x v="0"/>
    <x v="0"/>
    <x v="2"/>
    <x v="8"/>
    <x v="0"/>
    <x v="2"/>
    <x v="0"/>
    <x v="0"/>
    <x v="675"/>
    <x v="1"/>
  </r>
  <r>
    <n v="677"/>
    <n v="15607040"/>
    <x v="232"/>
    <x v="1"/>
    <x v="0"/>
    <x v="16"/>
    <x v="4"/>
    <x v="427"/>
    <x v="2"/>
    <x v="0"/>
    <x v="1"/>
    <x v="676"/>
    <x v="1"/>
  </r>
  <r>
    <n v="678"/>
    <n v="15715142"/>
    <x v="178"/>
    <x v="2"/>
    <x v="1"/>
    <x v="13"/>
    <x v="3"/>
    <x v="428"/>
    <x v="0"/>
    <x v="1"/>
    <x v="0"/>
    <x v="677"/>
    <x v="0"/>
  </r>
  <r>
    <n v="679"/>
    <n v="15810978"/>
    <x v="49"/>
    <x v="1"/>
    <x v="0"/>
    <x v="16"/>
    <x v="1"/>
    <x v="0"/>
    <x v="2"/>
    <x v="0"/>
    <x v="0"/>
    <x v="678"/>
    <x v="1"/>
  </r>
  <r>
    <n v="680"/>
    <n v="15668886"/>
    <x v="9"/>
    <x v="1"/>
    <x v="0"/>
    <x v="16"/>
    <x v="6"/>
    <x v="0"/>
    <x v="2"/>
    <x v="0"/>
    <x v="1"/>
    <x v="679"/>
    <x v="1"/>
  </r>
  <r>
    <n v="681"/>
    <n v="15780804"/>
    <x v="314"/>
    <x v="0"/>
    <x v="1"/>
    <x v="30"/>
    <x v="8"/>
    <x v="429"/>
    <x v="0"/>
    <x v="1"/>
    <x v="0"/>
    <x v="680"/>
    <x v="1"/>
  </r>
  <r>
    <n v="682"/>
    <n v="15613880"/>
    <x v="29"/>
    <x v="1"/>
    <x v="1"/>
    <x v="14"/>
    <x v="8"/>
    <x v="430"/>
    <x v="0"/>
    <x v="1"/>
    <x v="0"/>
    <x v="681"/>
    <x v="1"/>
  </r>
  <r>
    <n v="683"/>
    <n v="15775238"/>
    <x v="189"/>
    <x v="2"/>
    <x v="0"/>
    <x v="1"/>
    <x v="4"/>
    <x v="431"/>
    <x v="0"/>
    <x v="1"/>
    <x v="0"/>
    <x v="682"/>
    <x v="1"/>
  </r>
  <r>
    <n v="684"/>
    <n v="15786905"/>
    <x v="213"/>
    <x v="2"/>
    <x v="0"/>
    <x v="20"/>
    <x v="2"/>
    <x v="432"/>
    <x v="2"/>
    <x v="1"/>
    <x v="1"/>
    <x v="683"/>
    <x v="1"/>
  </r>
  <r>
    <n v="685"/>
    <n v="15747867"/>
    <x v="202"/>
    <x v="0"/>
    <x v="1"/>
    <x v="9"/>
    <x v="9"/>
    <x v="433"/>
    <x v="0"/>
    <x v="1"/>
    <x v="1"/>
    <x v="684"/>
    <x v="1"/>
  </r>
  <r>
    <n v="686"/>
    <n v="15600337"/>
    <x v="63"/>
    <x v="1"/>
    <x v="1"/>
    <x v="0"/>
    <x v="0"/>
    <x v="434"/>
    <x v="0"/>
    <x v="1"/>
    <x v="1"/>
    <x v="685"/>
    <x v="0"/>
  </r>
  <r>
    <n v="687"/>
    <n v="15801277"/>
    <x v="146"/>
    <x v="0"/>
    <x v="0"/>
    <x v="8"/>
    <x v="0"/>
    <x v="435"/>
    <x v="2"/>
    <x v="0"/>
    <x v="0"/>
    <x v="686"/>
    <x v="1"/>
  </r>
  <r>
    <n v="688"/>
    <n v="15579334"/>
    <x v="86"/>
    <x v="2"/>
    <x v="0"/>
    <x v="13"/>
    <x v="8"/>
    <x v="436"/>
    <x v="0"/>
    <x v="0"/>
    <x v="1"/>
    <x v="687"/>
    <x v="0"/>
  </r>
  <r>
    <n v="689"/>
    <n v="15802741"/>
    <x v="107"/>
    <x v="0"/>
    <x v="0"/>
    <x v="21"/>
    <x v="3"/>
    <x v="437"/>
    <x v="0"/>
    <x v="0"/>
    <x v="1"/>
    <x v="688"/>
    <x v="0"/>
  </r>
  <r>
    <n v="690"/>
    <n v="15720649"/>
    <x v="270"/>
    <x v="0"/>
    <x v="0"/>
    <x v="16"/>
    <x v="8"/>
    <x v="438"/>
    <x v="0"/>
    <x v="0"/>
    <x v="1"/>
    <x v="689"/>
    <x v="1"/>
  </r>
  <r>
    <n v="691"/>
    <n v="15589493"/>
    <x v="126"/>
    <x v="2"/>
    <x v="1"/>
    <x v="7"/>
    <x v="1"/>
    <x v="439"/>
    <x v="2"/>
    <x v="0"/>
    <x v="1"/>
    <x v="690"/>
    <x v="1"/>
  </r>
  <r>
    <n v="692"/>
    <n v="15688251"/>
    <x v="168"/>
    <x v="0"/>
    <x v="1"/>
    <x v="3"/>
    <x v="1"/>
    <x v="440"/>
    <x v="2"/>
    <x v="0"/>
    <x v="1"/>
    <x v="691"/>
    <x v="1"/>
  </r>
  <r>
    <n v="693"/>
    <n v="15665238"/>
    <x v="236"/>
    <x v="2"/>
    <x v="1"/>
    <x v="16"/>
    <x v="2"/>
    <x v="441"/>
    <x v="0"/>
    <x v="1"/>
    <x v="1"/>
    <x v="692"/>
    <x v="1"/>
  </r>
  <r>
    <n v="694"/>
    <n v="15740900"/>
    <x v="114"/>
    <x v="0"/>
    <x v="1"/>
    <x v="10"/>
    <x v="5"/>
    <x v="0"/>
    <x v="2"/>
    <x v="0"/>
    <x v="0"/>
    <x v="693"/>
    <x v="1"/>
  </r>
  <r>
    <n v="695"/>
    <n v="15681068"/>
    <x v="315"/>
    <x v="0"/>
    <x v="0"/>
    <x v="13"/>
    <x v="0"/>
    <x v="442"/>
    <x v="0"/>
    <x v="0"/>
    <x v="0"/>
    <x v="694"/>
    <x v="1"/>
  </r>
  <r>
    <n v="696"/>
    <n v="15748625"/>
    <x v="70"/>
    <x v="0"/>
    <x v="1"/>
    <x v="38"/>
    <x v="5"/>
    <x v="0"/>
    <x v="2"/>
    <x v="0"/>
    <x v="0"/>
    <x v="695"/>
    <x v="1"/>
  </r>
  <r>
    <n v="697"/>
    <n v="15727299"/>
    <x v="316"/>
    <x v="1"/>
    <x v="1"/>
    <x v="46"/>
    <x v="1"/>
    <x v="443"/>
    <x v="0"/>
    <x v="0"/>
    <x v="0"/>
    <x v="696"/>
    <x v="0"/>
  </r>
  <r>
    <n v="698"/>
    <n v="15620204"/>
    <x v="76"/>
    <x v="2"/>
    <x v="0"/>
    <x v="38"/>
    <x v="1"/>
    <x v="444"/>
    <x v="2"/>
    <x v="0"/>
    <x v="0"/>
    <x v="697"/>
    <x v="0"/>
  </r>
  <r>
    <n v="699"/>
    <n v="15669516"/>
    <x v="317"/>
    <x v="1"/>
    <x v="1"/>
    <x v="16"/>
    <x v="0"/>
    <x v="0"/>
    <x v="2"/>
    <x v="0"/>
    <x v="0"/>
    <x v="698"/>
    <x v="1"/>
  </r>
  <r>
    <n v="700"/>
    <n v="15736534"/>
    <x v="56"/>
    <x v="2"/>
    <x v="1"/>
    <x v="19"/>
    <x v="10"/>
    <x v="445"/>
    <x v="0"/>
    <x v="0"/>
    <x v="0"/>
    <x v="699"/>
    <x v="1"/>
  </r>
  <r>
    <n v="701"/>
    <n v="15803457"/>
    <x v="80"/>
    <x v="0"/>
    <x v="0"/>
    <x v="15"/>
    <x v="8"/>
    <x v="0"/>
    <x v="2"/>
    <x v="0"/>
    <x v="1"/>
    <x v="700"/>
    <x v="1"/>
  </r>
  <r>
    <n v="702"/>
    <n v="15659098"/>
    <x v="22"/>
    <x v="0"/>
    <x v="1"/>
    <x v="33"/>
    <x v="3"/>
    <x v="446"/>
    <x v="0"/>
    <x v="1"/>
    <x v="1"/>
    <x v="701"/>
    <x v="1"/>
  </r>
  <r>
    <n v="703"/>
    <n v="15603436"/>
    <x v="165"/>
    <x v="1"/>
    <x v="0"/>
    <x v="16"/>
    <x v="0"/>
    <x v="447"/>
    <x v="2"/>
    <x v="1"/>
    <x v="0"/>
    <x v="702"/>
    <x v="1"/>
  </r>
  <r>
    <n v="704"/>
    <n v="15566292"/>
    <x v="27"/>
    <x v="1"/>
    <x v="1"/>
    <x v="16"/>
    <x v="1"/>
    <x v="0"/>
    <x v="2"/>
    <x v="1"/>
    <x v="0"/>
    <x v="703"/>
    <x v="1"/>
  </r>
  <r>
    <n v="705"/>
    <n v="15808621"/>
    <x v="173"/>
    <x v="2"/>
    <x v="1"/>
    <x v="16"/>
    <x v="0"/>
    <x v="448"/>
    <x v="2"/>
    <x v="0"/>
    <x v="0"/>
    <x v="704"/>
    <x v="1"/>
  </r>
  <r>
    <n v="706"/>
    <n v="15580148"/>
    <x v="80"/>
    <x v="2"/>
    <x v="1"/>
    <x v="20"/>
    <x v="8"/>
    <x v="449"/>
    <x v="1"/>
    <x v="0"/>
    <x v="1"/>
    <x v="705"/>
    <x v="0"/>
  </r>
  <r>
    <n v="707"/>
    <n v="15776231"/>
    <x v="216"/>
    <x v="2"/>
    <x v="1"/>
    <x v="12"/>
    <x v="4"/>
    <x v="450"/>
    <x v="0"/>
    <x v="0"/>
    <x v="0"/>
    <x v="706"/>
    <x v="1"/>
  </r>
  <r>
    <n v="708"/>
    <n v="15773809"/>
    <x v="158"/>
    <x v="0"/>
    <x v="1"/>
    <x v="0"/>
    <x v="4"/>
    <x v="0"/>
    <x v="2"/>
    <x v="0"/>
    <x v="1"/>
    <x v="707"/>
    <x v="1"/>
  </r>
  <r>
    <n v="709"/>
    <n v="15649423"/>
    <x v="147"/>
    <x v="0"/>
    <x v="0"/>
    <x v="12"/>
    <x v="2"/>
    <x v="0"/>
    <x v="2"/>
    <x v="1"/>
    <x v="0"/>
    <x v="708"/>
    <x v="1"/>
  </r>
  <r>
    <n v="710"/>
    <n v="15734886"/>
    <x v="112"/>
    <x v="0"/>
    <x v="0"/>
    <x v="10"/>
    <x v="6"/>
    <x v="451"/>
    <x v="2"/>
    <x v="0"/>
    <x v="1"/>
    <x v="709"/>
    <x v="1"/>
  </r>
  <r>
    <n v="711"/>
    <n v="15722548"/>
    <x v="230"/>
    <x v="0"/>
    <x v="1"/>
    <x v="36"/>
    <x v="10"/>
    <x v="452"/>
    <x v="0"/>
    <x v="1"/>
    <x v="1"/>
    <x v="710"/>
    <x v="1"/>
  </r>
  <r>
    <n v="712"/>
    <n v="15650288"/>
    <x v="177"/>
    <x v="2"/>
    <x v="1"/>
    <x v="12"/>
    <x v="5"/>
    <x v="453"/>
    <x v="0"/>
    <x v="0"/>
    <x v="1"/>
    <x v="711"/>
    <x v="1"/>
  </r>
  <r>
    <n v="713"/>
    <n v="15629448"/>
    <x v="278"/>
    <x v="1"/>
    <x v="1"/>
    <x v="18"/>
    <x v="1"/>
    <x v="454"/>
    <x v="0"/>
    <x v="0"/>
    <x v="1"/>
    <x v="712"/>
    <x v="1"/>
  </r>
  <r>
    <n v="714"/>
    <n v="15716164"/>
    <x v="8"/>
    <x v="0"/>
    <x v="0"/>
    <x v="1"/>
    <x v="6"/>
    <x v="455"/>
    <x v="0"/>
    <x v="0"/>
    <x v="1"/>
    <x v="713"/>
    <x v="1"/>
  </r>
  <r>
    <n v="715"/>
    <n v="15807609"/>
    <x v="123"/>
    <x v="1"/>
    <x v="0"/>
    <x v="16"/>
    <x v="6"/>
    <x v="456"/>
    <x v="1"/>
    <x v="0"/>
    <x v="1"/>
    <x v="714"/>
    <x v="0"/>
  </r>
  <r>
    <n v="716"/>
    <n v="15578977"/>
    <x v="318"/>
    <x v="0"/>
    <x v="1"/>
    <x v="10"/>
    <x v="9"/>
    <x v="0"/>
    <x v="2"/>
    <x v="0"/>
    <x v="1"/>
    <x v="715"/>
    <x v="1"/>
  </r>
  <r>
    <n v="717"/>
    <n v="15677369"/>
    <x v="319"/>
    <x v="2"/>
    <x v="0"/>
    <x v="24"/>
    <x v="4"/>
    <x v="457"/>
    <x v="0"/>
    <x v="1"/>
    <x v="1"/>
    <x v="716"/>
    <x v="1"/>
  </r>
  <r>
    <n v="718"/>
    <n v="15804072"/>
    <x v="245"/>
    <x v="1"/>
    <x v="0"/>
    <x v="0"/>
    <x v="8"/>
    <x v="0"/>
    <x v="2"/>
    <x v="1"/>
    <x v="1"/>
    <x v="717"/>
    <x v="1"/>
  </r>
  <r>
    <n v="719"/>
    <n v="15696859"/>
    <x v="209"/>
    <x v="0"/>
    <x v="1"/>
    <x v="13"/>
    <x v="7"/>
    <x v="0"/>
    <x v="2"/>
    <x v="1"/>
    <x v="1"/>
    <x v="718"/>
    <x v="1"/>
  </r>
  <r>
    <n v="720"/>
    <n v="15653780"/>
    <x v="266"/>
    <x v="0"/>
    <x v="0"/>
    <x v="3"/>
    <x v="8"/>
    <x v="0"/>
    <x v="0"/>
    <x v="0"/>
    <x v="0"/>
    <x v="719"/>
    <x v="1"/>
  </r>
  <r>
    <n v="721"/>
    <n v="15721658"/>
    <x v="320"/>
    <x v="1"/>
    <x v="0"/>
    <x v="27"/>
    <x v="0"/>
    <x v="458"/>
    <x v="2"/>
    <x v="0"/>
    <x v="0"/>
    <x v="720"/>
    <x v="0"/>
  </r>
  <r>
    <n v="722"/>
    <n v="15578761"/>
    <x v="309"/>
    <x v="1"/>
    <x v="0"/>
    <x v="0"/>
    <x v="5"/>
    <x v="459"/>
    <x v="2"/>
    <x v="0"/>
    <x v="0"/>
    <x v="721"/>
    <x v="0"/>
  </r>
  <r>
    <n v="723"/>
    <n v="15736879"/>
    <x v="22"/>
    <x v="0"/>
    <x v="1"/>
    <x v="51"/>
    <x v="1"/>
    <x v="0"/>
    <x v="2"/>
    <x v="1"/>
    <x v="1"/>
    <x v="722"/>
    <x v="1"/>
  </r>
  <r>
    <n v="724"/>
    <n v="15571973"/>
    <x v="43"/>
    <x v="0"/>
    <x v="0"/>
    <x v="18"/>
    <x v="0"/>
    <x v="460"/>
    <x v="0"/>
    <x v="0"/>
    <x v="1"/>
    <x v="723"/>
    <x v="1"/>
  </r>
  <r>
    <n v="725"/>
    <n v="15626742"/>
    <x v="163"/>
    <x v="0"/>
    <x v="1"/>
    <x v="16"/>
    <x v="6"/>
    <x v="461"/>
    <x v="0"/>
    <x v="0"/>
    <x v="0"/>
    <x v="724"/>
    <x v="1"/>
  </r>
  <r>
    <n v="726"/>
    <n v="15672692"/>
    <x v="321"/>
    <x v="0"/>
    <x v="0"/>
    <x v="0"/>
    <x v="7"/>
    <x v="462"/>
    <x v="2"/>
    <x v="0"/>
    <x v="0"/>
    <x v="725"/>
    <x v="1"/>
  </r>
  <r>
    <n v="727"/>
    <n v="15673570"/>
    <x v="147"/>
    <x v="0"/>
    <x v="1"/>
    <x v="24"/>
    <x v="9"/>
    <x v="0"/>
    <x v="2"/>
    <x v="1"/>
    <x v="0"/>
    <x v="726"/>
    <x v="1"/>
  </r>
  <r>
    <n v="728"/>
    <n v="15767432"/>
    <x v="152"/>
    <x v="0"/>
    <x v="0"/>
    <x v="11"/>
    <x v="3"/>
    <x v="0"/>
    <x v="1"/>
    <x v="0"/>
    <x v="0"/>
    <x v="727"/>
    <x v="1"/>
  </r>
  <r>
    <n v="729"/>
    <n v="15654238"/>
    <x v="166"/>
    <x v="0"/>
    <x v="0"/>
    <x v="20"/>
    <x v="8"/>
    <x v="463"/>
    <x v="0"/>
    <x v="0"/>
    <x v="1"/>
    <x v="728"/>
    <x v="1"/>
  </r>
  <r>
    <n v="730"/>
    <n v="15612525"/>
    <x v="322"/>
    <x v="0"/>
    <x v="0"/>
    <x v="38"/>
    <x v="1"/>
    <x v="0"/>
    <x v="0"/>
    <x v="1"/>
    <x v="1"/>
    <x v="729"/>
    <x v="0"/>
  </r>
  <r>
    <n v="731"/>
    <n v="15812750"/>
    <x v="29"/>
    <x v="0"/>
    <x v="1"/>
    <x v="9"/>
    <x v="5"/>
    <x v="464"/>
    <x v="0"/>
    <x v="0"/>
    <x v="0"/>
    <x v="730"/>
    <x v="1"/>
  </r>
  <r>
    <n v="732"/>
    <n v="15790757"/>
    <x v="86"/>
    <x v="0"/>
    <x v="0"/>
    <x v="11"/>
    <x v="7"/>
    <x v="0"/>
    <x v="2"/>
    <x v="1"/>
    <x v="1"/>
    <x v="731"/>
    <x v="1"/>
  </r>
  <r>
    <n v="733"/>
    <n v="15723873"/>
    <x v="67"/>
    <x v="1"/>
    <x v="1"/>
    <x v="8"/>
    <x v="6"/>
    <x v="465"/>
    <x v="0"/>
    <x v="1"/>
    <x v="1"/>
    <x v="732"/>
    <x v="1"/>
  </r>
  <r>
    <n v="734"/>
    <n v="15744607"/>
    <x v="65"/>
    <x v="2"/>
    <x v="1"/>
    <x v="3"/>
    <x v="9"/>
    <x v="466"/>
    <x v="2"/>
    <x v="0"/>
    <x v="1"/>
    <x v="733"/>
    <x v="0"/>
  </r>
  <r>
    <n v="735"/>
    <n v="15612966"/>
    <x v="176"/>
    <x v="2"/>
    <x v="0"/>
    <x v="52"/>
    <x v="3"/>
    <x v="467"/>
    <x v="0"/>
    <x v="1"/>
    <x v="0"/>
    <x v="734"/>
    <x v="0"/>
  </r>
  <r>
    <n v="736"/>
    <n v="15784209"/>
    <x v="11"/>
    <x v="0"/>
    <x v="1"/>
    <x v="40"/>
    <x v="5"/>
    <x v="0"/>
    <x v="0"/>
    <x v="0"/>
    <x v="0"/>
    <x v="735"/>
    <x v="1"/>
  </r>
  <r>
    <n v="737"/>
    <n v="15794278"/>
    <x v="262"/>
    <x v="1"/>
    <x v="1"/>
    <x v="44"/>
    <x v="5"/>
    <x v="468"/>
    <x v="0"/>
    <x v="0"/>
    <x v="0"/>
    <x v="736"/>
    <x v="1"/>
  </r>
  <r>
    <n v="738"/>
    <n v="15766741"/>
    <x v="145"/>
    <x v="0"/>
    <x v="1"/>
    <x v="16"/>
    <x v="0"/>
    <x v="469"/>
    <x v="0"/>
    <x v="1"/>
    <x v="0"/>
    <x v="737"/>
    <x v="1"/>
  </r>
  <r>
    <n v="739"/>
    <n v="15661036"/>
    <x v="53"/>
    <x v="0"/>
    <x v="1"/>
    <x v="17"/>
    <x v="5"/>
    <x v="0"/>
    <x v="2"/>
    <x v="0"/>
    <x v="1"/>
    <x v="738"/>
    <x v="1"/>
  </r>
  <r>
    <n v="740"/>
    <n v="15705639"/>
    <x v="272"/>
    <x v="0"/>
    <x v="0"/>
    <x v="34"/>
    <x v="2"/>
    <x v="470"/>
    <x v="2"/>
    <x v="0"/>
    <x v="1"/>
    <x v="739"/>
    <x v="1"/>
  </r>
  <r>
    <n v="741"/>
    <n v="15637414"/>
    <x v="154"/>
    <x v="0"/>
    <x v="0"/>
    <x v="9"/>
    <x v="3"/>
    <x v="471"/>
    <x v="0"/>
    <x v="1"/>
    <x v="0"/>
    <x v="740"/>
    <x v="1"/>
  </r>
  <r>
    <n v="742"/>
    <n v="15716835"/>
    <x v="292"/>
    <x v="0"/>
    <x v="1"/>
    <x v="9"/>
    <x v="2"/>
    <x v="472"/>
    <x v="0"/>
    <x v="0"/>
    <x v="0"/>
    <x v="741"/>
    <x v="1"/>
  </r>
  <r>
    <n v="743"/>
    <n v="15696231"/>
    <x v="14"/>
    <x v="0"/>
    <x v="1"/>
    <x v="6"/>
    <x v="3"/>
    <x v="473"/>
    <x v="0"/>
    <x v="0"/>
    <x v="0"/>
    <x v="742"/>
    <x v="1"/>
  </r>
  <r>
    <n v="744"/>
    <n v="15641675"/>
    <x v="234"/>
    <x v="0"/>
    <x v="0"/>
    <x v="23"/>
    <x v="0"/>
    <x v="474"/>
    <x v="1"/>
    <x v="1"/>
    <x v="1"/>
    <x v="743"/>
    <x v="0"/>
  </r>
  <r>
    <n v="745"/>
    <n v="15670755"/>
    <x v="123"/>
    <x v="0"/>
    <x v="1"/>
    <x v="52"/>
    <x v="2"/>
    <x v="0"/>
    <x v="2"/>
    <x v="0"/>
    <x v="0"/>
    <x v="744"/>
    <x v="1"/>
  </r>
  <r>
    <n v="746"/>
    <n v="15640059"/>
    <x v="141"/>
    <x v="0"/>
    <x v="1"/>
    <x v="20"/>
    <x v="8"/>
    <x v="0"/>
    <x v="2"/>
    <x v="0"/>
    <x v="0"/>
    <x v="745"/>
    <x v="1"/>
  </r>
  <r>
    <n v="747"/>
    <n v="15787619"/>
    <x v="323"/>
    <x v="0"/>
    <x v="1"/>
    <x v="56"/>
    <x v="0"/>
    <x v="475"/>
    <x v="0"/>
    <x v="1"/>
    <x v="1"/>
    <x v="746"/>
    <x v="1"/>
  </r>
  <r>
    <n v="748"/>
    <n v="15587535"/>
    <x v="324"/>
    <x v="1"/>
    <x v="0"/>
    <x v="17"/>
    <x v="8"/>
    <x v="476"/>
    <x v="0"/>
    <x v="0"/>
    <x v="1"/>
    <x v="747"/>
    <x v="1"/>
  </r>
  <r>
    <n v="749"/>
    <n v="15813034"/>
    <x v="184"/>
    <x v="1"/>
    <x v="1"/>
    <x v="18"/>
    <x v="0"/>
    <x v="477"/>
    <x v="0"/>
    <x v="0"/>
    <x v="0"/>
    <x v="748"/>
    <x v="1"/>
  </r>
  <r>
    <n v="750"/>
    <n v="15698839"/>
    <x v="231"/>
    <x v="2"/>
    <x v="1"/>
    <x v="17"/>
    <x v="4"/>
    <x v="478"/>
    <x v="2"/>
    <x v="0"/>
    <x v="0"/>
    <x v="749"/>
    <x v="1"/>
  </r>
  <r>
    <n v="751"/>
    <n v="15790314"/>
    <x v="217"/>
    <x v="0"/>
    <x v="1"/>
    <x v="1"/>
    <x v="10"/>
    <x v="0"/>
    <x v="2"/>
    <x v="1"/>
    <x v="0"/>
    <x v="750"/>
    <x v="1"/>
  </r>
  <r>
    <n v="752"/>
    <n v="15634245"/>
    <x v="110"/>
    <x v="2"/>
    <x v="0"/>
    <x v="40"/>
    <x v="9"/>
    <x v="479"/>
    <x v="0"/>
    <x v="0"/>
    <x v="1"/>
    <x v="751"/>
    <x v="1"/>
  </r>
  <r>
    <n v="753"/>
    <n v="15677305"/>
    <x v="35"/>
    <x v="0"/>
    <x v="0"/>
    <x v="12"/>
    <x v="3"/>
    <x v="480"/>
    <x v="0"/>
    <x v="0"/>
    <x v="0"/>
    <x v="752"/>
    <x v="1"/>
  </r>
  <r>
    <n v="754"/>
    <n v="15661526"/>
    <x v="325"/>
    <x v="2"/>
    <x v="1"/>
    <x v="24"/>
    <x v="0"/>
    <x v="481"/>
    <x v="2"/>
    <x v="0"/>
    <x v="1"/>
    <x v="753"/>
    <x v="1"/>
  </r>
  <r>
    <n v="755"/>
    <n v="15685997"/>
    <x v="326"/>
    <x v="1"/>
    <x v="0"/>
    <x v="2"/>
    <x v="8"/>
    <x v="482"/>
    <x v="2"/>
    <x v="0"/>
    <x v="1"/>
    <x v="754"/>
    <x v="1"/>
  </r>
  <r>
    <n v="756"/>
    <n v="15660101"/>
    <x v="327"/>
    <x v="0"/>
    <x v="1"/>
    <x v="8"/>
    <x v="9"/>
    <x v="483"/>
    <x v="2"/>
    <x v="0"/>
    <x v="1"/>
    <x v="755"/>
    <x v="1"/>
  </r>
  <r>
    <n v="757"/>
    <n v="15637979"/>
    <x v="70"/>
    <x v="2"/>
    <x v="0"/>
    <x v="16"/>
    <x v="0"/>
    <x v="484"/>
    <x v="2"/>
    <x v="0"/>
    <x v="1"/>
    <x v="756"/>
    <x v="1"/>
  </r>
  <r>
    <n v="758"/>
    <n v="15815364"/>
    <x v="328"/>
    <x v="1"/>
    <x v="0"/>
    <x v="34"/>
    <x v="0"/>
    <x v="0"/>
    <x v="2"/>
    <x v="0"/>
    <x v="0"/>
    <x v="757"/>
    <x v="1"/>
  </r>
  <r>
    <n v="759"/>
    <n v="15647099"/>
    <x v="329"/>
    <x v="0"/>
    <x v="0"/>
    <x v="24"/>
    <x v="9"/>
    <x v="485"/>
    <x v="0"/>
    <x v="0"/>
    <x v="1"/>
    <x v="758"/>
    <x v="1"/>
  </r>
  <r>
    <n v="760"/>
    <n v="15625944"/>
    <x v="70"/>
    <x v="0"/>
    <x v="1"/>
    <x v="14"/>
    <x v="8"/>
    <x v="486"/>
    <x v="0"/>
    <x v="0"/>
    <x v="0"/>
    <x v="759"/>
    <x v="1"/>
  </r>
  <r>
    <n v="761"/>
    <n v="15583212"/>
    <x v="330"/>
    <x v="0"/>
    <x v="0"/>
    <x v="3"/>
    <x v="8"/>
    <x v="487"/>
    <x v="0"/>
    <x v="0"/>
    <x v="1"/>
    <x v="760"/>
    <x v="1"/>
  </r>
  <r>
    <n v="762"/>
    <n v="15582741"/>
    <x v="185"/>
    <x v="0"/>
    <x v="0"/>
    <x v="12"/>
    <x v="8"/>
    <x v="488"/>
    <x v="0"/>
    <x v="0"/>
    <x v="1"/>
    <x v="761"/>
    <x v="0"/>
  </r>
  <r>
    <n v="763"/>
    <n v="15637876"/>
    <x v="118"/>
    <x v="2"/>
    <x v="0"/>
    <x v="16"/>
    <x v="5"/>
    <x v="489"/>
    <x v="0"/>
    <x v="1"/>
    <x v="1"/>
    <x v="762"/>
    <x v="0"/>
  </r>
  <r>
    <n v="764"/>
    <n v="15622750"/>
    <x v="56"/>
    <x v="2"/>
    <x v="0"/>
    <x v="29"/>
    <x v="1"/>
    <x v="490"/>
    <x v="0"/>
    <x v="0"/>
    <x v="1"/>
    <x v="763"/>
    <x v="1"/>
  </r>
  <r>
    <n v="765"/>
    <n v="15672056"/>
    <x v="91"/>
    <x v="2"/>
    <x v="1"/>
    <x v="3"/>
    <x v="0"/>
    <x v="491"/>
    <x v="1"/>
    <x v="0"/>
    <x v="0"/>
    <x v="764"/>
    <x v="0"/>
  </r>
  <r>
    <n v="766"/>
    <n v="15812351"/>
    <x v="91"/>
    <x v="1"/>
    <x v="0"/>
    <x v="7"/>
    <x v="0"/>
    <x v="492"/>
    <x v="0"/>
    <x v="0"/>
    <x v="1"/>
    <x v="765"/>
    <x v="1"/>
  </r>
  <r>
    <n v="767"/>
    <n v="15810864"/>
    <x v="298"/>
    <x v="0"/>
    <x v="0"/>
    <x v="57"/>
    <x v="0"/>
    <x v="0"/>
    <x v="2"/>
    <x v="1"/>
    <x v="0"/>
    <x v="766"/>
    <x v="1"/>
  </r>
  <r>
    <n v="768"/>
    <n v="15677921"/>
    <x v="308"/>
    <x v="2"/>
    <x v="1"/>
    <x v="52"/>
    <x v="9"/>
    <x v="493"/>
    <x v="2"/>
    <x v="1"/>
    <x v="1"/>
    <x v="767"/>
    <x v="0"/>
  </r>
  <r>
    <n v="769"/>
    <n v="15724296"/>
    <x v="9"/>
    <x v="1"/>
    <x v="1"/>
    <x v="1"/>
    <x v="0"/>
    <x v="494"/>
    <x v="2"/>
    <x v="1"/>
    <x v="1"/>
    <x v="768"/>
    <x v="1"/>
  </r>
  <r>
    <n v="770"/>
    <n v="15685329"/>
    <x v="187"/>
    <x v="0"/>
    <x v="0"/>
    <x v="54"/>
    <x v="1"/>
    <x v="495"/>
    <x v="0"/>
    <x v="1"/>
    <x v="0"/>
    <x v="769"/>
    <x v="0"/>
  </r>
  <r>
    <n v="771"/>
    <n v="15584091"/>
    <x v="56"/>
    <x v="2"/>
    <x v="0"/>
    <x v="16"/>
    <x v="0"/>
    <x v="496"/>
    <x v="2"/>
    <x v="1"/>
    <x v="1"/>
    <x v="770"/>
    <x v="0"/>
  </r>
  <r>
    <n v="772"/>
    <n v="15640442"/>
    <x v="131"/>
    <x v="0"/>
    <x v="1"/>
    <x v="8"/>
    <x v="4"/>
    <x v="497"/>
    <x v="0"/>
    <x v="1"/>
    <x v="1"/>
    <x v="771"/>
    <x v="1"/>
  </r>
  <r>
    <n v="773"/>
    <n v="15639314"/>
    <x v="114"/>
    <x v="0"/>
    <x v="1"/>
    <x v="15"/>
    <x v="0"/>
    <x v="0"/>
    <x v="2"/>
    <x v="1"/>
    <x v="0"/>
    <x v="772"/>
    <x v="1"/>
  </r>
  <r>
    <n v="774"/>
    <n v="15685320"/>
    <x v="168"/>
    <x v="0"/>
    <x v="1"/>
    <x v="16"/>
    <x v="6"/>
    <x v="498"/>
    <x v="0"/>
    <x v="1"/>
    <x v="1"/>
    <x v="773"/>
    <x v="1"/>
  </r>
  <r>
    <n v="775"/>
    <n v="15789158"/>
    <x v="20"/>
    <x v="2"/>
    <x v="1"/>
    <x v="23"/>
    <x v="5"/>
    <x v="499"/>
    <x v="2"/>
    <x v="0"/>
    <x v="1"/>
    <x v="774"/>
    <x v="0"/>
  </r>
  <r>
    <n v="776"/>
    <n v="15752137"/>
    <x v="153"/>
    <x v="0"/>
    <x v="1"/>
    <x v="19"/>
    <x v="3"/>
    <x v="500"/>
    <x v="0"/>
    <x v="0"/>
    <x v="0"/>
    <x v="775"/>
    <x v="1"/>
  </r>
  <r>
    <n v="777"/>
    <n v="15712551"/>
    <x v="95"/>
    <x v="2"/>
    <x v="0"/>
    <x v="14"/>
    <x v="3"/>
    <x v="501"/>
    <x v="0"/>
    <x v="0"/>
    <x v="1"/>
    <x v="776"/>
    <x v="0"/>
  </r>
  <r>
    <n v="778"/>
    <n v="15628936"/>
    <x v="272"/>
    <x v="1"/>
    <x v="1"/>
    <x v="34"/>
    <x v="9"/>
    <x v="502"/>
    <x v="0"/>
    <x v="1"/>
    <x v="1"/>
    <x v="777"/>
    <x v="0"/>
  </r>
  <r>
    <n v="779"/>
    <n v="15797227"/>
    <x v="124"/>
    <x v="0"/>
    <x v="1"/>
    <x v="34"/>
    <x v="2"/>
    <x v="0"/>
    <x v="2"/>
    <x v="0"/>
    <x v="0"/>
    <x v="778"/>
    <x v="1"/>
  </r>
  <r>
    <n v="780"/>
    <n v="15769974"/>
    <x v="331"/>
    <x v="1"/>
    <x v="0"/>
    <x v="12"/>
    <x v="2"/>
    <x v="503"/>
    <x v="0"/>
    <x v="1"/>
    <x v="1"/>
    <x v="779"/>
    <x v="1"/>
  </r>
  <r>
    <n v="781"/>
    <n v="15737051"/>
    <x v="273"/>
    <x v="0"/>
    <x v="1"/>
    <x v="7"/>
    <x v="2"/>
    <x v="0"/>
    <x v="2"/>
    <x v="0"/>
    <x v="1"/>
    <x v="780"/>
    <x v="1"/>
  </r>
  <r>
    <n v="782"/>
    <n v="15585595"/>
    <x v="265"/>
    <x v="0"/>
    <x v="0"/>
    <x v="34"/>
    <x v="1"/>
    <x v="504"/>
    <x v="2"/>
    <x v="1"/>
    <x v="0"/>
    <x v="781"/>
    <x v="1"/>
  </r>
  <r>
    <n v="783"/>
    <n v="15654060"/>
    <x v="332"/>
    <x v="0"/>
    <x v="1"/>
    <x v="1"/>
    <x v="0"/>
    <x v="0"/>
    <x v="2"/>
    <x v="1"/>
    <x v="0"/>
    <x v="782"/>
    <x v="1"/>
  </r>
  <r>
    <n v="784"/>
    <n v="15745196"/>
    <x v="26"/>
    <x v="0"/>
    <x v="0"/>
    <x v="12"/>
    <x v="2"/>
    <x v="0"/>
    <x v="2"/>
    <x v="1"/>
    <x v="1"/>
    <x v="783"/>
    <x v="1"/>
  </r>
  <r>
    <n v="785"/>
    <n v="15571221"/>
    <x v="201"/>
    <x v="2"/>
    <x v="1"/>
    <x v="14"/>
    <x v="3"/>
    <x v="505"/>
    <x v="0"/>
    <x v="0"/>
    <x v="0"/>
    <x v="784"/>
    <x v="0"/>
  </r>
  <r>
    <n v="786"/>
    <n v="15660155"/>
    <x v="333"/>
    <x v="1"/>
    <x v="1"/>
    <x v="16"/>
    <x v="8"/>
    <x v="506"/>
    <x v="0"/>
    <x v="1"/>
    <x v="0"/>
    <x v="785"/>
    <x v="1"/>
  </r>
  <r>
    <n v="787"/>
    <n v="15605284"/>
    <x v="302"/>
    <x v="0"/>
    <x v="1"/>
    <x v="28"/>
    <x v="1"/>
    <x v="0"/>
    <x v="2"/>
    <x v="0"/>
    <x v="0"/>
    <x v="786"/>
    <x v="1"/>
  </r>
  <r>
    <n v="788"/>
    <n v="15694366"/>
    <x v="194"/>
    <x v="2"/>
    <x v="1"/>
    <x v="0"/>
    <x v="0"/>
    <x v="507"/>
    <x v="0"/>
    <x v="1"/>
    <x v="0"/>
    <x v="787"/>
    <x v="1"/>
  </r>
  <r>
    <n v="789"/>
    <n v="15600739"/>
    <x v="101"/>
    <x v="1"/>
    <x v="0"/>
    <x v="12"/>
    <x v="10"/>
    <x v="0"/>
    <x v="2"/>
    <x v="0"/>
    <x v="1"/>
    <x v="788"/>
    <x v="1"/>
  </r>
  <r>
    <n v="790"/>
    <n v="15653253"/>
    <x v="134"/>
    <x v="1"/>
    <x v="1"/>
    <x v="36"/>
    <x v="2"/>
    <x v="508"/>
    <x v="0"/>
    <x v="0"/>
    <x v="0"/>
    <x v="789"/>
    <x v="1"/>
  </r>
  <r>
    <n v="791"/>
    <n v="15763431"/>
    <x v="47"/>
    <x v="0"/>
    <x v="1"/>
    <x v="16"/>
    <x v="0"/>
    <x v="509"/>
    <x v="2"/>
    <x v="0"/>
    <x v="0"/>
    <x v="790"/>
    <x v="1"/>
  </r>
  <r>
    <n v="792"/>
    <n v="15643696"/>
    <x v="234"/>
    <x v="0"/>
    <x v="1"/>
    <x v="23"/>
    <x v="6"/>
    <x v="0"/>
    <x v="2"/>
    <x v="0"/>
    <x v="0"/>
    <x v="791"/>
    <x v="1"/>
  </r>
  <r>
    <n v="793"/>
    <n v="15707473"/>
    <x v="4"/>
    <x v="2"/>
    <x v="0"/>
    <x v="36"/>
    <x v="5"/>
    <x v="510"/>
    <x v="0"/>
    <x v="0"/>
    <x v="1"/>
    <x v="792"/>
    <x v="1"/>
  </r>
  <r>
    <n v="794"/>
    <n v="15769504"/>
    <x v="334"/>
    <x v="2"/>
    <x v="0"/>
    <x v="10"/>
    <x v="1"/>
    <x v="511"/>
    <x v="0"/>
    <x v="0"/>
    <x v="0"/>
    <x v="793"/>
    <x v="1"/>
  </r>
  <r>
    <n v="795"/>
    <n v="15776807"/>
    <x v="222"/>
    <x v="0"/>
    <x v="1"/>
    <x v="6"/>
    <x v="1"/>
    <x v="0"/>
    <x v="0"/>
    <x v="0"/>
    <x v="1"/>
    <x v="794"/>
    <x v="1"/>
  </r>
  <r>
    <n v="796"/>
    <n v="15686870"/>
    <x v="290"/>
    <x v="2"/>
    <x v="1"/>
    <x v="16"/>
    <x v="2"/>
    <x v="512"/>
    <x v="2"/>
    <x v="1"/>
    <x v="1"/>
    <x v="795"/>
    <x v="1"/>
  </r>
  <r>
    <n v="797"/>
    <n v="15668747"/>
    <x v="249"/>
    <x v="0"/>
    <x v="0"/>
    <x v="17"/>
    <x v="9"/>
    <x v="513"/>
    <x v="0"/>
    <x v="1"/>
    <x v="0"/>
    <x v="796"/>
    <x v="1"/>
  </r>
  <r>
    <n v="798"/>
    <n v="15766908"/>
    <x v="335"/>
    <x v="2"/>
    <x v="1"/>
    <x v="15"/>
    <x v="6"/>
    <x v="514"/>
    <x v="0"/>
    <x v="0"/>
    <x v="1"/>
    <x v="797"/>
    <x v="1"/>
  </r>
  <r>
    <n v="799"/>
    <n v="15570134"/>
    <x v="133"/>
    <x v="0"/>
    <x v="0"/>
    <x v="12"/>
    <x v="5"/>
    <x v="515"/>
    <x v="2"/>
    <x v="0"/>
    <x v="0"/>
    <x v="798"/>
    <x v="1"/>
  </r>
  <r>
    <n v="800"/>
    <n v="15567367"/>
    <x v="51"/>
    <x v="2"/>
    <x v="0"/>
    <x v="0"/>
    <x v="9"/>
    <x v="516"/>
    <x v="0"/>
    <x v="1"/>
    <x v="0"/>
    <x v="799"/>
    <x v="1"/>
  </r>
  <r>
    <n v="801"/>
    <n v="15747542"/>
    <x v="97"/>
    <x v="0"/>
    <x v="1"/>
    <x v="37"/>
    <x v="3"/>
    <x v="0"/>
    <x v="2"/>
    <x v="0"/>
    <x v="0"/>
    <x v="800"/>
    <x v="1"/>
  </r>
  <r>
    <n v="802"/>
    <n v="15762238"/>
    <x v="156"/>
    <x v="2"/>
    <x v="0"/>
    <x v="4"/>
    <x v="10"/>
    <x v="517"/>
    <x v="2"/>
    <x v="1"/>
    <x v="0"/>
    <x v="801"/>
    <x v="1"/>
  </r>
  <r>
    <n v="803"/>
    <n v="15681554"/>
    <x v="55"/>
    <x v="2"/>
    <x v="0"/>
    <x v="8"/>
    <x v="3"/>
    <x v="518"/>
    <x v="2"/>
    <x v="0"/>
    <x v="0"/>
    <x v="802"/>
    <x v="1"/>
  </r>
  <r>
    <n v="804"/>
    <n v="15712825"/>
    <x v="54"/>
    <x v="1"/>
    <x v="0"/>
    <x v="6"/>
    <x v="9"/>
    <x v="0"/>
    <x v="2"/>
    <x v="1"/>
    <x v="0"/>
    <x v="803"/>
    <x v="1"/>
  </r>
  <r>
    <n v="805"/>
    <n v="15640280"/>
    <x v="4"/>
    <x v="0"/>
    <x v="1"/>
    <x v="2"/>
    <x v="4"/>
    <x v="519"/>
    <x v="2"/>
    <x v="1"/>
    <x v="0"/>
    <x v="804"/>
    <x v="1"/>
  </r>
  <r>
    <n v="806"/>
    <n v="15756026"/>
    <x v="254"/>
    <x v="1"/>
    <x v="0"/>
    <x v="17"/>
    <x v="9"/>
    <x v="0"/>
    <x v="0"/>
    <x v="1"/>
    <x v="1"/>
    <x v="805"/>
    <x v="0"/>
  </r>
  <r>
    <n v="807"/>
    <n v="15613319"/>
    <x v="120"/>
    <x v="0"/>
    <x v="0"/>
    <x v="19"/>
    <x v="10"/>
    <x v="0"/>
    <x v="0"/>
    <x v="1"/>
    <x v="1"/>
    <x v="806"/>
    <x v="1"/>
  </r>
  <r>
    <n v="808"/>
    <n v="15798906"/>
    <x v="103"/>
    <x v="0"/>
    <x v="1"/>
    <x v="58"/>
    <x v="8"/>
    <x v="0"/>
    <x v="2"/>
    <x v="0"/>
    <x v="0"/>
    <x v="807"/>
    <x v="1"/>
  </r>
  <r>
    <n v="809"/>
    <n v="15708917"/>
    <x v="287"/>
    <x v="2"/>
    <x v="1"/>
    <x v="47"/>
    <x v="7"/>
    <x v="520"/>
    <x v="0"/>
    <x v="0"/>
    <x v="0"/>
    <x v="808"/>
    <x v="1"/>
  </r>
  <r>
    <n v="810"/>
    <n v="15778463"/>
    <x v="67"/>
    <x v="0"/>
    <x v="0"/>
    <x v="24"/>
    <x v="5"/>
    <x v="521"/>
    <x v="0"/>
    <x v="0"/>
    <x v="1"/>
    <x v="809"/>
    <x v="1"/>
  </r>
  <r>
    <n v="811"/>
    <n v="15699430"/>
    <x v="154"/>
    <x v="0"/>
    <x v="0"/>
    <x v="12"/>
    <x v="7"/>
    <x v="0"/>
    <x v="2"/>
    <x v="0"/>
    <x v="1"/>
    <x v="810"/>
    <x v="1"/>
  </r>
  <r>
    <n v="812"/>
    <n v="15649992"/>
    <x v="180"/>
    <x v="1"/>
    <x v="1"/>
    <x v="35"/>
    <x v="3"/>
    <x v="522"/>
    <x v="2"/>
    <x v="1"/>
    <x v="0"/>
    <x v="811"/>
    <x v="1"/>
  </r>
  <r>
    <n v="813"/>
    <n v="15578980"/>
    <x v="151"/>
    <x v="1"/>
    <x v="0"/>
    <x v="19"/>
    <x v="6"/>
    <x v="0"/>
    <x v="2"/>
    <x v="0"/>
    <x v="0"/>
    <x v="812"/>
    <x v="1"/>
  </r>
  <r>
    <n v="814"/>
    <n v="15775306"/>
    <x v="336"/>
    <x v="2"/>
    <x v="1"/>
    <x v="34"/>
    <x v="2"/>
    <x v="523"/>
    <x v="1"/>
    <x v="0"/>
    <x v="0"/>
    <x v="813"/>
    <x v="0"/>
  </r>
  <r>
    <n v="815"/>
    <n v="15641655"/>
    <x v="298"/>
    <x v="0"/>
    <x v="0"/>
    <x v="28"/>
    <x v="0"/>
    <x v="0"/>
    <x v="2"/>
    <x v="1"/>
    <x v="1"/>
    <x v="814"/>
    <x v="1"/>
  </r>
  <r>
    <n v="816"/>
    <n v="15619708"/>
    <x v="236"/>
    <x v="0"/>
    <x v="1"/>
    <x v="11"/>
    <x v="8"/>
    <x v="524"/>
    <x v="2"/>
    <x v="0"/>
    <x v="1"/>
    <x v="815"/>
    <x v="1"/>
  </r>
  <r>
    <n v="817"/>
    <n v="15734565"/>
    <x v="182"/>
    <x v="0"/>
    <x v="1"/>
    <x v="6"/>
    <x v="2"/>
    <x v="0"/>
    <x v="2"/>
    <x v="0"/>
    <x v="1"/>
    <x v="816"/>
    <x v="1"/>
  </r>
  <r>
    <n v="818"/>
    <n v="15806438"/>
    <x v="147"/>
    <x v="2"/>
    <x v="0"/>
    <x v="0"/>
    <x v="0"/>
    <x v="525"/>
    <x v="0"/>
    <x v="1"/>
    <x v="1"/>
    <x v="817"/>
    <x v="0"/>
  </r>
  <r>
    <n v="819"/>
    <n v="15591969"/>
    <x v="11"/>
    <x v="1"/>
    <x v="1"/>
    <x v="7"/>
    <x v="9"/>
    <x v="526"/>
    <x v="0"/>
    <x v="0"/>
    <x v="0"/>
    <x v="818"/>
    <x v="1"/>
  </r>
  <r>
    <n v="820"/>
    <n v="15747807"/>
    <x v="308"/>
    <x v="0"/>
    <x v="0"/>
    <x v="3"/>
    <x v="5"/>
    <x v="527"/>
    <x v="2"/>
    <x v="0"/>
    <x v="1"/>
    <x v="819"/>
    <x v="1"/>
  </r>
  <r>
    <n v="821"/>
    <n v="15596939"/>
    <x v="173"/>
    <x v="2"/>
    <x v="1"/>
    <x v="16"/>
    <x v="4"/>
    <x v="528"/>
    <x v="2"/>
    <x v="0"/>
    <x v="1"/>
    <x v="820"/>
    <x v="1"/>
  </r>
  <r>
    <n v="822"/>
    <n v="15716155"/>
    <x v="337"/>
    <x v="0"/>
    <x v="0"/>
    <x v="16"/>
    <x v="8"/>
    <x v="529"/>
    <x v="0"/>
    <x v="1"/>
    <x v="1"/>
    <x v="821"/>
    <x v="1"/>
  </r>
  <r>
    <n v="823"/>
    <n v="15765311"/>
    <x v="207"/>
    <x v="1"/>
    <x v="1"/>
    <x v="10"/>
    <x v="2"/>
    <x v="0"/>
    <x v="0"/>
    <x v="0"/>
    <x v="1"/>
    <x v="822"/>
    <x v="1"/>
  </r>
  <r>
    <n v="824"/>
    <n v="15757811"/>
    <x v="19"/>
    <x v="1"/>
    <x v="0"/>
    <x v="58"/>
    <x v="9"/>
    <x v="530"/>
    <x v="0"/>
    <x v="1"/>
    <x v="0"/>
    <x v="823"/>
    <x v="0"/>
  </r>
  <r>
    <n v="825"/>
    <n v="15603830"/>
    <x v="330"/>
    <x v="1"/>
    <x v="1"/>
    <x v="16"/>
    <x v="4"/>
    <x v="0"/>
    <x v="2"/>
    <x v="0"/>
    <x v="1"/>
    <x v="824"/>
    <x v="1"/>
  </r>
  <r>
    <n v="826"/>
    <n v="15660602"/>
    <x v="253"/>
    <x v="2"/>
    <x v="1"/>
    <x v="19"/>
    <x v="2"/>
    <x v="531"/>
    <x v="2"/>
    <x v="0"/>
    <x v="0"/>
    <x v="825"/>
    <x v="1"/>
  </r>
  <r>
    <n v="827"/>
    <n v="15660535"/>
    <x v="212"/>
    <x v="0"/>
    <x v="0"/>
    <x v="40"/>
    <x v="8"/>
    <x v="0"/>
    <x v="2"/>
    <x v="0"/>
    <x v="0"/>
    <x v="826"/>
    <x v="1"/>
  </r>
  <r>
    <n v="828"/>
    <n v="15666633"/>
    <x v="110"/>
    <x v="1"/>
    <x v="1"/>
    <x v="27"/>
    <x v="1"/>
    <x v="0"/>
    <x v="2"/>
    <x v="0"/>
    <x v="0"/>
    <x v="827"/>
    <x v="1"/>
  </r>
  <r>
    <n v="829"/>
    <n v="15596914"/>
    <x v="221"/>
    <x v="2"/>
    <x v="0"/>
    <x v="8"/>
    <x v="0"/>
    <x v="532"/>
    <x v="2"/>
    <x v="0"/>
    <x v="0"/>
    <x v="828"/>
    <x v="1"/>
  </r>
  <r>
    <n v="830"/>
    <n v="15639788"/>
    <x v="24"/>
    <x v="0"/>
    <x v="0"/>
    <x v="2"/>
    <x v="7"/>
    <x v="0"/>
    <x v="2"/>
    <x v="0"/>
    <x v="1"/>
    <x v="829"/>
    <x v="1"/>
  </r>
  <r>
    <n v="831"/>
    <n v="15695846"/>
    <x v="9"/>
    <x v="0"/>
    <x v="0"/>
    <x v="10"/>
    <x v="5"/>
    <x v="0"/>
    <x v="2"/>
    <x v="0"/>
    <x v="0"/>
    <x v="830"/>
    <x v="1"/>
  </r>
  <r>
    <n v="832"/>
    <n v="15726234"/>
    <x v="338"/>
    <x v="1"/>
    <x v="0"/>
    <x v="1"/>
    <x v="8"/>
    <x v="0"/>
    <x v="0"/>
    <x v="1"/>
    <x v="0"/>
    <x v="831"/>
    <x v="1"/>
  </r>
  <r>
    <n v="833"/>
    <n v="15797964"/>
    <x v="19"/>
    <x v="2"/>
    <x v="0"/>
    <x v="6"/>
    <x v="1"/>
    <x v="533"/>
    <x v="0"/>
    <x v="0"/>
    <x v="0"/>
    <x v="832"/>
    <x v="1"/>
  </r>
  <r>
    <n v="834"/>
    <n v="15625881"/>
    <x v="177"/>
    <x v="2"/>
    <x v="1"/>
    <x v="24"/>
    <x v="6"/>
    <x v="534"/>
    <x v="2"/>
    <x v="0"/>
    <x v="0"/>
    <x v="833"/>
    <x v="1"/>
  </r>
  <r>
    <n v="835"/>
    <n v="15780628"/>
    <x v="329"/>
    <x v="0"/>
    <x v="0"/>
    <x v="33"/>
    <x v="5"/>
    <x v="0"/>
    <x v="2"/>
    <x v="1"/>
    <x v="1"/>
    <x v="834"/>
    <x v="1"/>
  </r>
  <r>
    <n v="836"/>
    <n v="15575883"/>
    <x v="210"/>
    <x v="0"/>
    <x v="1"/>
    <x v="10"/>
    <x v="0"/>
    <x v="535"/>
    <x v="2"/>
    <x v="0"/>
    <x v="1"/>
    <x v="835"/>
    <x v="1"/>
  </r>
  <r>
    <n v="837"/>
    <n v="15585036"/>
    <x v="163"/>
    <x v="1"/>
    <x v="0"/>
    <x v="24"/>
    <x v="6"/>
    <x v="0"/>
    <x v="2"/>
    <x v="0"/>
    <x v="0"/>
    <x v="836"/>
    <x v="1"/>
  </r>
  <r>
    <n v="838"/>
    <n v="15589488"/>
    <x v="112"/>
    <x v="2"/>
    <x v="0"/>
    <x v="27"/>
    <x v="8"/>
    <x v="536"/>
    <x v="0"/>
    <x v="0"/>
    <x v="0"/>
    <x v="837"/>
    <x v="1"/>
  </r>
  <r>
    <n v="839"/>
    <n v="15585888"/>
    <x v="31"/>
    <x v="1"/>
    <x v="0"/>
    <x v="36"/>
    <x v="6"/>
    <x v="0"/>
    <x v="0"/>
    <x v="1"/>
    <x v="0"/>
    <x v="838"/>
    <x v="0"/>
  </r>
  <r>
    <n v="840"/>
    <n v="15727915"/>
    <x v="339"/>
    <x v="0"/>
    <x v="1"/>
    <x v="16"/>
    <x v="4"/>
    <x v="537"/>
    <x v="0"/>
    <x v="1"/>
    <x v="1"/>
    <x v="839"/>
    <x v="1"/>
  </r>
  <r>
    <n v="841"/>
    <n v="15707567"/>
    <x v="19"/>
    <x v="2"/>
    <x v="1"/>
    <x v="5"/>
    <x v="5"/>
    <x v="538"/>
    <x v="0"/>
    <x v="1"/>
    <x v="1"/>
    <x v="840"/>
    <x v="0"/>
  </r>
  <r>
    <n v="842"/>
    <n v="15737792"/>
    <x v="261"/>
    <x v="0"/>
    <x v="0"/>
    <x v="8"/>
    <x v="1"/>
    <x v="539"/>
    <x v="0"/>
    <x v="1"/>
    <x v="1"/>
    <x v="841"/>
    <x v="1"/>
  </r>
  <r>
    <n v="843"/>
    <n v="15599433"/>
    <x v="42"/>
    <x v="2"/>
    <x v="1"/>
    <x v="12"/>
    <x v="2"/>
    <x v="540"/>
    <x v="0"/>
    <x v="1"/>
    <x v="0"/>
    <x v="842"/>
    <x v="1"/>
  </r>
  <r>
    <n v="844"/>
    <n v="15672012"/>
    <x v="89"/>
    <x v="1"/>
    <x v="0"/>
    <x v="1"/>
    <x v="8"/>
    <x v="0"/>
    <x v="0"/>
    <x v="0"/>
    <x v="1"/>
    <x v="843"/>
    <x v="0"/>
  </r>
  <r>
    <n v="845"/>
    <n v="15806983"/>
    <x v="229"/>
    <x v="0"/>
    <x v="1"/>
    <x v="4"/>
    <x v="6"/>
    <x v="541"/>
    <x v="0"/>
    <x v="0"/>
    <x v="1"/>
    <x v="844"/>
    <x v="1"/>
  </r>
  <r>
    <n v="846"/>
    <n v="15592222"/>
    <x v="340"/>
    <x v="0"/>
    <x v="1"/>
    <x v="23"/>
    <x v="3"/>
    <x v="542"/>
    <x v="0"/>
    <x v="1"/>
    <x v="1"/>
    <x v="845"/>
    <x v="1"/>
  </r>
  <r>
    <n v="847"/>
    <n v="15608968"/>
    <x v="194"/>
    <x v="2"/>
    <x v="1"/>
    <x v="29"/>
    <x v="5"/>
    <x v="543"/>
    <x v="2"/>
    <x v="1"/>
    <x v="1"/>
    <x v="846"/>
    <x v="1"/>
  </r>
  <r>
    <n v="848"/>
    <n v="15586959"/>
    <x v="259"/>
    <x v="0"/>
    <x v="0"/>
    <x v="0"/>
    <x v="8"/>
    <x v="0"/>
    <x v="2"/>
    <x v="0"/>
    <x v="1"/>
    <x v="847"/>
    <x v="1"/>
  </r>
  <r>
    <n v="849"/>
    <n v="15646558"/>
    <x v="234"/>
    <x v="1"/>
    <x v="1"/>
    <x v="21"/>
    <x v="1"/>
    <x v="544"/>
    <x v="0"/>
    <x v="0"/>
    <x v="0"/>
    <x v="848"/>
    <x v="1"/>
  </r>
  <r>
    <n v="850"/>
    <n v="15725811"/>
    <x v="242"/>
    <x v="0"/>
    <x v="1"/>
    <x v="11"/>
    <x v="10"/>
    <x v="545"/>
    <x v="0"/>
    <x v="1"/>
    <x v="0"/>
    <x v="849"/>
    <x v="1"/>
  </r>
  <r>
    <n v="851"/>
    <n v="15572265"/>
    <x v="82"/>
    <x v="2"/>
    <x v="1"/>
    <x v="17"/>
    <x v="1"/>
    <x v="546"/>
    <x v="2"/>
    <x v="0"/>
    <x v="1"/>
    <x v="850"/>
    <x v="1"/>
  </r>
  <r>
    <n v="852"/>
    <n v="15794048"/>
    <x v="136"/>
    <x v="2"/>
    <x v="0"/>
    <x v="36"/>
    <x v="1"/>
    <x v="547"/>
    <x v="2"/>
    <x v="1"/>
    <x v="1"/>
    <x v="851"/>
    <x v="0"/>
  </r>
  <r>
    <n v="853"/>
    <n v="15677610"/>
    <x v="54"/>
    <x v="2"/>
    <x v="0"/>
    <x v="1"/>
    <x v="2"/>
    <x v="548"/>
    <x v="0"/>
    <x v="0"/>
    <x v="0"/>
    <x v="852"/>
    <x v="1"/>
  </r>
  <r>
    <n v="854"/>
    <n v="15745012"/>
    <x v="16"/>
    <x v="0"/>
    <x v="0"/>
    <x v="3"/>
    <x v="5"/>
    <x v="0"/>
    <x v="2"/>
    <x v="0"/>
    <x v="0"/>
    <x v="853"/>
    <x v="1"/>
  </r>
  <r>
    <n v="855"/>
    <n v="15601589"/>
    <x v="64"/>
    <x v="0"/>
    <x v="0"/>
    <x v="38"/>
    <x v="2"/>
    <x v="0"/>
    <x v="2"/>
    <x v="1"/>
    <x v="0"/>
    <x v="854"/>
    <x v="1"/>
  </r>
  <r>
    <n v="856"/>
    <n v="15686436"/>
    <x v="174"/>
    <x v="1"/>
    <x v="1"/>
    <x v="15"/>
    <x v="4"/>
    <x v="0"/>
    <x v="2"/>
    <x v="0"/>
    <x v="1"/>
    <x v="855"/>
    <x v="1"/>
  </r>
  <r>
    <n v="857"/>
    <n v="15693864"/>
    <x v="162"/>
    <x v="2"/>
    <x v="0"/>
    <x v="23"/>
    <x v="8"/>
    <x v="549"/>
    <x v="0"/>
    <x v="0"/>
    <x v="1"/>
    <x v="856"/>
    <x v="0"/>
  </r>
  <r>
    <n v="858"/>
    <n v="15760550"/>
    <x v="288"/>
    <x v="1"/>
    <x v="1"/>
    <x v="2"/>
    <x v="3"/>
    <x v="550"/>
    <x v="2"/>
    <x v="1"/>
    <x v="0"/>
    <x v="857"/>
    <x v="1"/>
  </r>
  <r>
    <n v="859"/>
    <n v="15686137"/>
    <x v="341"/>
    <x v="1"/>
    <x v="1"/>
    <x v="15"/>
    <x v="9"/>
    <x v="551"/>
    <x v="0"/>
    <x v="0"/>
    <x v="0"/>
    <x v="858"/>
    <x v="1"/>
  </r>
  <r>
    <n v="860"/>
    <n v="15809087"/>
    <x v="287"/>
    <x v="0"/>
    <x v="1"/>
    <x v="55"/>
    <x v="1"/>
    <x v="0"/>
    <x v="2"/>
    <x v="0"/>
    <x v="1"/>
    <x v="859"/>
    <x v="0"/>
  </r>
  <r>
    <n v="861"/>
    <n v="15807663"/>
    <x v="136"/>
    <x v="0"/>
    <x v="1"/>
    <x v="3"/>
    <x v="2"/>
    <x v="552"/>
    <x v="0"/>
    <x v="0"/>
    <x v="1"/>
    <x v="860"/>
    <x v="0"/>
  </r>
  <r>
    <n v="862"/>
    <n v="15809100"/>
    <x v="252"/>
    <x v="0"/>
    <x v="0"/>
    <x v="15"/>
    <x v="0"/>
    <x v="553"/>
    <x v="0"/>
    <x v="0"/>
    <x v="1"/>
    <x v="861"/>
    <x v="0"/>
  </r>
  <r>
    <n v="863"/>
    <n v="15794916"/>
    <x v="53"/>
    <x v="0"/>
    <x v="1"/>
    <x v="1"/>
    <x v="3"/>
    <x v="554"/>
    <x v="0"/>
    <x v="0"/>
    <x v="0"/>
    <x v="862"/>
    <x v="1"/>
  </r>
  <r>
    <n v="864"/>
    <n v="15614215"/>
    <x v="131"/>
    <x v="0"/>
    <x v="1"/>
    <x v="47"/>
    <x v="5"/>
    <x v="0"/>
    <x v="2"/>
    <x v="1"/>
    <x v="0"/>
    <x v="863"/>
    <x v="1"/>
  </r>
  <r>
    <n v="865"/>
    <n v="15805449"/>
    <x v="165"/>
    <x v="0"/>
    <x v="1"/>
    <x v="18"/>
    <x v="4"/>
    <x v="0"/>
    <x v="2"/>
    <x v="1"/>
    <x v="1"/>
    <x v="864"/>
    <x v="1"/>
  </r>
  <r>
    <n v="866"/>
    <n v="15686983"/>
    <x v="71"/>
    <x v="2"/>
    <x v="0"/>
    <x v="11"/>
    <x v="7"/>
    <x v="555"/>
    <x v="2"/>
    <x v="1"/>
    <x v="0"/>
    <x v="865"/>
    <x v="1"/>
  </r>
  <r>
    <n v="867"/>
    <n v="15808017"/>
    <x v="176"/>
    <x v="0"/>
    <x v="1"/>
    <x v="18"/>
    <x v="1"/>
    <x v="556"/>
    <x v="2"/>
    <x v="0"/>
    <x v="0"/>
    <x v="866"/>
    <x v="1"/>
  </r>
  <r>
    <n v="868"/>
    <n v="15756804"/>
    <x v="20"/>
    <x v="0"/>
    <x v="0"/>
    <x v="36"/>
    <x v="1"/>
    <x v="557"/>
    <x v="0"/>
    <x v="0"/>
    <x v="1"/>
    <x v="867"/>
    <x v="0"/>
  </r>
  <r>
    <n v="869"/>
    <n v="15646810"/>
    <x v="59"/>
    <x v="2"/>
    <x v="1"/>
    <x v="4"/>
    <x v="5"/>
    <x v="558"/>
    <x v="2"/>
    <x v="0"/>
    <x v="1"/>
    <x v="868"/>
    <x v="0"/>
  </r>
  <r>
    <n v="870"/>
    <n v="15710424"/>
    <x v="342"/>
    <x v="0"/>
    <x v="1"/>
    <x v="16"/>
    <x v="4"/>
    <x v="0"/>
    <x v="0"/>
    <x v="0"/>
    <x v="0"/>
    <x v="869"/>
    <x v="1"/>
  </r>
  <r>
    <n v="871"/>
    <n v="15799422"/>
    <x v="125"/>
    <x v="0"/>
    <x v="0"/>
    <x v="20"/>
    <x v="2"/>
    <x v="0"/>
    <x v="0"/>
    <x v="0"/>
    <x v="0"/>
    <x v="870"/>
    <x v="1"/>
  </r>
  <r>
    <n v="872"/>
    <n v="15692750"/>
    <x v="205"/>
    <x v="2"/>
    <x v="0"/>
    <x v="13"/>
    <x v="3"/>
    <x v="559"/>
    <x v="1"/>
    <x v="0"/>
    <x v="1"/>
    <x v="871"/>
    <x v="0"/>
  </r>
  <r>
    <n v="873"/>
    <n v="15794549"/>
    <x v="33"/>
    <x v="0"/>
    <x v="0"/>
    <x v="12"/>
    <x v="0"/>
    <x v="560"/>
    <x v="2"/>
    <x v="0"/>
    <x v="0"/>
    <x v="872"/>
    <x v="1"/>
  </r>
  <r>
    <n v="874"/>
    <n v="15803764"/>
    <x v="343"/>
    <x v="0"/>
    <x v="1"/>
    <x v="34"/>
    <x v="3"/>
    <x v="0"/>
    <x v="2"/>
    <x v="0"/>
    <x v="1"/>
    <x v="873"/>
    <x v="1"/>
  </r>
  <r>
    <n v="875"/>
    <n v="15674840"/>
    <x v="5"/>
    <x v="0"/>
    <x v="0"/>
    <x v="18"/>
    <x v="8"/>
    <x v="561"/>
    <x v="2"/>
    <x v="1"/>
    <x v="0"/>
    <x v="874"/>
    <x v="1"/>
  </r>
  <r>
    <n v="876"/>
    <n v="15653762"/>
    <x v="8"/>
    <x v="0"/>
    <x v="0"/>
    <x v="2"/>
    <x v="9"/>
    <x v="562"/>
    <x v="0"/>
    <x v="1"/>
    <x v="1"/>
    <x v="875"/>
    <x v="1"/>
  </r>
  <r>
    <n v="877"/>
    <n v="15581229"/>
    <x v="2"/>
    <x v="2"/>
    <x v="0"/>
    <x v="15"/>
    <x v="1"/>
    <x v="563"/>
    <x v="0"/>
    <x v="1"/>
    <x v="0"/>
    <x v="876"/>
    <x v="1"/>
  </r>
  <r>
    <n v="878"/>
    <n v="15800228"/>
    <x v="79"/>
    <x v="1"/>
    <x v="0"/>
    <x v="0"/>
    <x v="4"/>
    <x v="0"/>
    <x v="2"/>
    <x v="0"/>
    <x v="0"/>
    <x v="877"/>
    <x v="1"/>
  </r>
  <r>
    <n v="879"/>
    <n v="15656333"/>
    <x v="27"/>
    <x v="0"/>
    <x v="0"/>
    <x v="19"/>
    <x v="6"/>
    <x v="564"/>
    <x v="0"/>
    <x v="0"/>
    <x v="1"/>
    <x v="878"/>
    <x v="1"/>
  </r>
  <r>
    <n v="880"/>
    <n v="15697497"/>
    <x v="344"/>
    <x v="0"/>
    <x v="0"/>
    <x v="13"/>
    <x v="9"/>
    <x v="565"/>
    <x v="2"/>
    <x v="0"/>
    <x v="0"/>
    <x v="879"/>
    <x v="1"/>
  </r>
  <r>
    <n v="881"/>
    <n v="15585362"/>
    <x v="213"/>
    <x v="0"/>
    <x v="0"/>
    <x v="52"/>
    <x v="5"/>
    <x v="0"/>
    <x v="0"/>
    <x v="0"/>
    <x v="1"/>
    <x v="880"/>
    <x v="0"/>
  </r>
  <r>
    <n v="882"/>
    <n v="15571928"/>
    <x v="331"/>
    <x v="0"/>
    <x v="0"/>
    <x v="3"/>
    <x v="4"/>
    <x v="0"/>
    <x v="1"/>
    <x v="0"/>
    <x v="1"/>
    <x v="881"/>
    <x v="0"/>
  </r>
  <r>
    <n v="883"/>
    <n v="15785519"/>
    <x v="345"/>
    <x v="0"/>
    <x v="1"/>
    <x v="16"/>
    <x v="5"/>
    <x v="566"/>
    <x v="0"/>
    <x v="0"/>
    <x v="1"/>
    <x v="882"/>
    <x v="1"/>
  </r>
  <r>
    <n v="884"/>
    <n v="15743007"/>
    <x v="155"/>
    <x v="0"/>
    <x v="0"/>
    <x v="13"/>
    <x v="4"/>
    <x v="567"/>
    <x v="0"/>
    <x v="0"/>
    <x v="1"/>
    <x v="883"/>
    <x v="0"/>
  </r>
  <r>
    <n v="885"/>
    <n v="15777211"/>
    <x v="88"/>
    <x v="0"/>
    <x v="1"/>
    <x v="35"/>
    <x v="3"/>
    <x v="568"/>
    <x v="0"/>
    <x v="0"/>
    <x v="0"/>
    <x v="884"/>
    <x v="1"/>
  </r>
  <r>
    <n v="886"/>
    <n v="15721935"/>
    <x v="149"/>
    <x v="0"/>
    <x v="1"/>
    <x v="11"/>
    <x v="3"/>
    <x v="0"/>
    <x v="2"/>
    <x v="0"/>
    <x v="0"/>
    <x v="885"/>
    <x v="1"/>
  </r>
  <r>
    <n v="887"/>
    <n v="15591711"/>
    <x v="178"/>
    <x v="1"/>
    <x v="1"/>
    <x v="18"/>
    <x v="10"/>
    <x v="569"/>
    <x v="0"/>
    <x v="0"/>
    <x v="1"/>
    <x v="886"/>
    <x v="1"/>
  </r>
  <r>
    <n v="888"/>
    <n v="15625021"/>
    <x v="48"/>
    <x v="0"/>
    <x v="1"/>
    <x v="0"/>
    <x v="0"/>
    <x v="0"/>
    <x v="2"/>
    <x v="0"/>
    <x v="0"/>
    <x v="887"/>
    <x v="1"/>
  </r>
  <r>
    <n v="889"/>
    <n v="15702968"/>
    <x v="191"/>
    <x v="2"/>
    <x v="1"/>
    <x v="59"/>
    <x v="6"/>
    <x v="570"/>
    <x v="0"/>
    <x v="0"/>
    <x v="0"/>
    <x v="888"/>
    <x v="1"/>
  </r>
  <r>
    <n v="890"/>
    <n v="15600462"/>
    <x v="271"/>
    <x v="0"/>
    <x v="0"/>
    <x v="3"/>
    <x v="2"/>
    <x v="571"/>
    <x v="0"/>
    <x v="1"/>
    <x v="0"/>
    <x v="889"/>
    <x v="1"/>
  </r>
  <r>
    <n v="891"/>
    <n v="15768104"/>
    <x v="49"/>
    <x v="1"/>
    <x v="1"/>
    <x v="24"/>
    <x v="2"/>
    <x v="572"/>
    <x v="0"/>
    <x v="1"/>
    <x v="1"/>
    <x v="890"/>
    <x v="1"/>
  </r>
  <r>
    <n v="892"/>
    <n v="15780140"/>
    <x v="342"/>
    <x v="2"/>
    <x v="1"/>
    <x v="15"/>
    <x v="0"/>
    <x v="573"/>
    <x v="2"/>
    <x v="0"/>
    <x v="0"/>
    <x v="891"/>
    <x v="1"/>
  </r>
  <r>
    <n v="893"/>
    <n v="15585255"/>
    <x v="24"/>
    <x v="0"/>
    <x v="1"/>
    <x v="0"/>
    <x v="9"/>
    <x v="0"/>
    <x v="0"/>
    <x v="0"/>
    <x v="1"/>
    <x v="892"/>
    <x v="1"/>
  </r>
  <r>
    <n v="894"/>
    <n v="15772781"/>
    <x v="171"/>
    <x v="0"/>
    <x v="0"/>
    <x v="21"/>
    <x v="6"/>
    <x v="0"/>
    <x v="1"/>
    <x v="0"/>
    <x v="0"/>
    <x v="893"/>
    <x v="0"/>
  </r>
  <r>
    <n v="895"/>
    <n v="15669987"/>
    <x v="346"/>
    <x v="2"/>
    <x v="0"/>
    <x v="12"/>
    <x v="2"/>
    <x v="574"/>
    <x v="2"/>
    <x v="0"/>
    <x v="1"/>
    <x v="894"/>
    <x v="0"/>
  </r>
  <r>
    <n v="896"/>
    <n v="15697000"/>
    <x v="346"/>
    <x v="2"/>
    <x v="1"/>
    <x v="15"/>
    <x v="8"/>
    <x v="575"/>
    <x v="0"/>
    <x v="0"/>
    <x v="0"/>
    <x v="895"/>
    <x v="1"/>
  </r>
  <r>
    <n v="897"/>
    <n v="15733119"/>
    <x v="219"/>
    <x v="0"/>
    <x v="1"/>
    <x v="12"/>
    <x v="2"/>
    <x v="0"/>
    <x v="2"/>
    <x v="0"/>
    <x v="1"/>
    <x v="896"/>
    <x v="1"/>
  </r>
  <r>
    <n v="898"/>
    <n v="15782390"/>
    <x v="266"/>
    <x v="0"/>
    <x v="0"/>
    <x v="20"/>
    <x v="5"/>
    <x v="0"/>
    <x v="0"/>
    <x v="0"/>
    <x v="1"/>
    <x v="897"/>
    <x v="1"/>
  </r>
  <r>
    <n v="899"/>
    <n v="15654700"/>
    <x v="174"/>
    <x v="0"/>
    <x v="0"/>
    <x v="20"/>
    <x v="0"/>
    <x v="576"/>
    <x v="0"/>
    <x v="0"/>
    <x v="1"/>
    <x v="898"/>
    <x v="0"/>
  </r>
  <r>
    <n v="900"/>
    <n v="15632210"/>
    <x v="67"/>
    <x v="2"/>
    <x v="1"/>
    <x v="11"/>
    <x v="0"/>
    <x v="577"/>
    <x v="0"/>
    <x v="0"/>
    <x v="1"/>
    <x v="899"/>
    <x v="1"/>
  </r>
  <r>
    <n v="901"/>
    <n v="15642041"/>
    <x v="184"/>
    <x v="2"/>
    <x v="1"/>
    <x v="20"/>
    <x v="1"/>
    <x v="578"/>
    <x v="2"/>
    <x v="0"/>
    <x v="1"/>
    <x v="900"/>
    <x v="0"/>
  </r>
  <r>
    <n v="902"/>
    <n v="15709737"/>
    <x v="155"/>
    <x v="0"/>
    <x v="1"/>
    <x v="16"/>
    <x v="3"/>
    <x v="579"/>
    <x v="2"/>
    <x v="1"/>
    <x v="0"/>
    <x v="901"/>
    <x v="1"/>
  </r>
  <r>
    <n v="903"/>
    <n v="15792388"/>
    <x v="5"/>
    <x v="0"/>
    <x v="0"/>
    <x v="36"/>
    <x v="3"/>
    <x v="580"/>
    <x v="0"/>
    <x v="0"/>
    <x v="0"/>
    <x v="902"/>
    <x v="1"/>
  </r>
  <r>
    <n v="904"/>
    <n v="15786014"/>
    <x v="224"/>
    <x v="0"/>
    <x v="1"/>
    <x v="34"/>
    <x v="8"/>
    <x v="581"/>
    <x v="2"/>
    <x v="0"/>
    <x v="1"/>
    <x v="903"/>
    <x v="1"/>
  </r>
  <r>
    <n v="905"/>
    <n v="15794580"/>
    <x v="277"/>
    <x v="0"/>
    <x v="1"/>
    <x v="14"/>
    <x v="4"/>
    <x v="0"/>
    <x v="0"/>
    <x v="1"/>
    <x v="1"/>
    <x v="904"/>
    <x v="0"/>
  </r>
  <r>
    <n v="906"/>
    <n v="15675964"/>
    <x v="320"/>
    <x v="0"/>
    <x v="0"/>
    <x v="13"/>
    <x v="9"/>
    <x v="0"/>
    <x v="0"/>
    <x v="0"/>
    <x v="0"/>
    <x v="905"/>
    <x v="0"/>
  </r>
  <r>
    <n v="907"/>
    <n v="15814275"/>
    <x v="99"/>
    <x v="0"/>
    <x v="1"/>
    <x v="19"/>
    <x v="5"/>
    <x v="582"/>
    <x v="0"/>
    <x v="0"/>
    <x v="0"/>
    <x v="906"/>
    <x v="1"/>
  </r>
  <r>
    <n v="908"/>
    <n v="15724848"/>
    <x v="151"/>
    <x v="0"/>
    <x v="0"/>
    <x v="17"/>
    <x v="1"/>
    <x v="583"/>
    <x v="0"/>
    <x v="0"/>
    <x v="1"/>
    <x v="907"/>
    <x v="0"/>
  </r>
  <r>
    <n v="909"/>
    <n v="15754713"/>
    <x v="99"/>
    <x v="1"/>
    <x v="1"/>
    <x v="8"/>
    <x v="7"/>
    <x v="584"/>
    <x v="0"/>
    <x v="0"/>
    <x v="0"/>
    <x v="908"/>
    <x v="1"/>
  </r>
  <r>
    <n v="910"/>
    <n v="15693814"/>
    <x v="208"/>
    <x v="1"/>
    <x v="1"/>
    <x v="11"/>
    <x v="3"/>
    <x v="0"/>
    <x v="2"/>
    <x v="0"/>
    <x v="1"/>
    <x v="909"/>
    <x v="1"/>
  </r>
  <r>
    <n v="911"/>
    <n v="15599660"/>
    <x v="68"/>
    <x v="0"/>
    <x v="1"/>
    <x v="16"/>
    <x v="5"/>
    <x v="585"/>
    <x v="2"/>
    <x v="0"/>
    <x v="0"/>
    <x v="910"/>
    <x v="1"/>
  </r>
  <r>
    <n v="912"/>
    <n v="15746490"/>
    <x v="153"/>
    <x v="1"/>
    <x v="0"/>
    <x v="47"/>
    <x v="5"/>
    <x v="586"/>
    <x v="0"/>
    <x v="0"/>
    <x v="0"/>
    <x v="911"/>
    <x v="1"/>
  </r>
  <r>
    <n v="913"/>
    <n v="15566091"/>
    <x v="176"/>
    <x v="1"/>
    <x v="0"/>
    <x v="15"/>
    <x v="4"/>
    <x v="0"/>
    <x v="0"/>
    <x v="0"/>
    <x v="1"/>
    <x v="912"/>
    <x v="1"/>
  </r>
  <r>
    <n v="914"/>
    <n v="15655961"/>
    <x v="25"/>
    <x v="2"/>
    <x v="1"/>
    <x v="7"/>
    <x v="1"/>
    <x v="587"/>
    <x v="0"/>
    <x v="0"/>
    <x v="1"/>
    <x v="913"/>
    <x v="1"/>
  </r>
  <r>
    <n v="915"/>
    <n v="15710404"/>
    <x v="267"/>
    <x v="0"/>
    <x v="1"/>
    <x v="12"/>
    <x v="7"/>
    <x v="588"/>
    <x v="0"/>
    <x v="0"/>
    <x v="0"/>
    <x v="914"/>
    <x v="1"/>
  </r>
  <r>
    <n v="916"/>
    <n v="15775625"/>
    <x v="248"/>
    <x v="0"/>
    <x v="1"/>
    <x v="40"/>
    <x v="5"/>
    <x v="0"/>
    <x v="0"/>
    <x v="0"/>
    <x v="1"/>
    <x v="915"/>
    <x v="1"/>
  </r>
  <r>
    <n v="917"/>
    <n v="15792328"/>
    <x v="34"/>
    <x v="0"/>
    <x v="1"/>
    <x v="2"/>
    <x v="5"/>
    <x v="0"/>
    <x v="0"/>
    <x v="0"/>
    <x v="0"/>
    <x v="916"/>
    <x v="0"/>
  </r>
  <r>
    <n v="918"/>
    <n v="15719856"/>
    <x v="82"/>
    <x v="0"/>
    <x v="0"/>
    <x v="13"/>
    <x v="6"/>
    <x v="589"/>
    <x v="0"/>
    <x v="0"/>
    <x v="0"/>
    <x v="917"/>
    <x v="1"/>
  </r>
  <r>
    <n v="919"/>
    <n v="15593773"/>
    <x v="347"/>
    <x v="1"/>
    <x v="1"/>
    <x v="12"/>
    <x v="6"/>
    <x v="0"/>
    <x v="2"/>
    <x v="1"/>
    <x v="1"/>
    <x v="918"/>
    <x v="1"/>
  </r>
  <r>
    <n v="920"/>
    <n v="15733114"/>
    <x v="348"/>
    <x v="1"/>
    <x v="1"/>
    <x v="13"/>
    <x v="9"/>
    <x v="0"/>
    <x v="2"/>
    <x v="0"/>
    <x v="1"/>
    <x v="919"/>
    <x v="1"/>
  </r>
  <r>
    <n v="921"/>
    <n v="15797748"/>
    <x v="81"/>
    <x v="0"/>
    <x v="1"/>
    <x v="4"/>
    <x v="8"/>
    <x v="0"/>
    <x v="2"/>
    <x v="1"/>
    <x v="0"/>
    <x v="920"/>
    <x v="1"/>
  </r>
  <r>
    <n v="922"/>
    <n v="15743411"/>
    <x v="349"/>
    <x v="1"/>
    <x v="1"/>
    <x v="22"/>
    <x v="1"/>
    <x v="0"/>
    <x v="0"/>
    <x v="0"/>
    <x v="1"/>
    <x v="921"/>
    <x v="0"/>
  </r>
  <r>
    <n v="923"/>
    <n v="15753337"/>
    <x v="58"/>
    <x v="0"/>
    <x v="1"/>
    <x v="21"/>
    <x v="8"/>
    <x v="0"/>
    <x v="1"/>
    <x v="0"/>
    <x v="1"/>
    <x v="922"/>
    <x v="0"/>
  </r>
  <r>
    <n v="924"/>
    <n v="15601026"/>
    <x v="237"/>
    <x v="2"/>
    <x v="0"/>
    <x v="25"/>
    <x v="1"/>
    <x v="590"/>
    <x v="0"/>
    <x v="0"/>
    <x v="0"/>
    <x v="923"/>
    <x v="1"/>
  </r>
  <r>
    <n v="925"/>
    <n v="15658485"/>
    <x v="96"/>
    <x v="0"/>
    <x v="0"/>
    <x v="10"/>
    <x v="9"/>
    <x v="591"/>
    <x v="0"/>
    <x v="0"/>
    <x v="0"/>
    <x v="924"/>
    <x v="1"/>
  </r>
  <r>
    <n v="926"/>
    <n v="15636731"/>
    <x v="194"/>
    <x v="2"/>
    <x v="0"/>
    <x v="16"/>
    <x v="1"/>
    <x v="592"/>
    <x v="2"/>
    <x v="0"/>
    <x v="0"/>
    <x v="925"/>
    <x v="1"/>
  </r>
  <r>
    <n v="927"/>
    <n v="15628303"/>
    <x v="65"/>
    <x v="1"/>
    <x v="1"/>
    <x v="12"/>
    <x v="6"/>
    <x v="0"/>
    <x v="0"/>
    <x v="0"/>
    <x v="0"/>
    <x v="926"/>
    <x v="1"/>
  </r>
  <r>
    <n v="928"/>
    <n v="15633461"/>
    <x v="273"/>
    <x v="2"/>
    <x v="1"/>
    <x v="18"/>
    <x v="8"/>
    <x v="593"/>
    <x v="0"/>
    <x v="0"/>
    <x v="0"/>
    <x v="927"/>
    <x v="1"/>
  </r>
  <r>
    <n v="929"/>
    <n v="15677135"/>
    <x v="32"/>
    <x v="2"/>
    <x v="1"/>
    <x v="22"/>
    <x v="2"/>
    <x v="594"/>
    <x v="2"/>
    <x v="0"/>
    <x v="0"/>
    <x v="928"/>
    <x v="1"/>
  </r>
  <r>
    <n v="930"/>
    <n v="15590876"/>
    <x v="350"/>
    <x v="0"/>
    <x v="0"/>
    <x v="9"/>
    <x v="3"/>
    <x v="595"/>
    <x v="0"/>
    <x v="1"/>
    <x v="1"/>
    <x v="929"/>
    <x v="1"/>
  </r>
  <r>
    <n v="931"/>
    <n v="15790782"/>
    <x v="63"/>
    <x v="1"/>
    <x v="1"/>
    <x v="2"/>
    <x v="5"/>
    <x v="596"/>
    <x v="0"/>
    <x v="1"/>
    <x v="1"/>
    <x v="930"/>
    <x v="1"/>
  </r>
  <r>
    <n v="932"/>
    <n v="15700476"/>
    <x v="281"/>
    <x v="2"/>
    <x v="1"/>
    <x v="1"/>
    <x v="9"/>
    <x v="597"/>
    <x v="2"/>
    <x v="0"/>
    <x v="0"/>
    <x v="931"/>
    <x v="1"/>
  </r>
  <r>
    <n v="933"/>
    <n v="15634141"/>
    <x v="338"/>
    <x v="2"/>
    <x v="0"/>
    <x v="0"/>
    <x v="2"/>
    <x v="598"/>
    <x v="2"/>
    <x v="0"/>
    <x v="1"/>
    <x v="932"/>
    <x v="1"/>
  </r>
  <r>
    <n v="934"/>
    <n v="15737795"/>
    <x v="140"/>
    <x v="1"/>
    <x v="1"/>
    <x v="16"/>
    <x v="1"/>
    <x v="0"/>
    <x v="0"/>
    <x v="1"/>
    <x v="0"/>
    <x v="933"/>
    <x v="0"/>
  </r>
  <r>
    <n v="935"/>
    <n v="15790299"/>
    <x v="161"/>
    <x v="1"/>
    <x v="1"/>
    <x v="24"/>
    <x v="9"/>
    <x v="0"/>
    <x v="1"/>
    <x v="0"/>
    <x v="0"/>
    <x v="934"/>
    <x v="1"/>
  </r>
  <r>
    <n v="936"/>
    <n v="15675316"/>
    <x v="0"/>
    <x v="0"/>
    <x v="0"/>
    <x v="18"/>
    <x v="6"/>
    <x v="0"/>
    <x v="2"/>
    <x v="1"/>
    <x v="0"/>
    <x v="935"/>
    <x v="1"/>
  </r>
  <r>
    <n v="937"/>
    <n v="15613630"/>
    <x v="196"/>
    <x v="0"/>
    <x v="1"/>
    <x v="37"/>
    <x v="2"/>
    <x v="599"/>
    <x v="0"/>
    <x v="0"/>
    <x v="0"/>
    <x v="936"/>
    <x v="0"/>
  </r>
  <r>
    <n v="938"/>
    <n v="15662100"/>
    <x v="4"/>
    <x v="2"/>
    <x v="0"/>
    <x v="4"/>
    <x v="8"/>
    <x v="600"/>
    <x v="0"/>
    <x v="1"/>
    <x v="0"/>
    <x v="937"/>
    <x v="1"/>
  </r>
  <r>
    <n v="939"/>
    <n v="15668032"/>
    <x v="24"/>
    <x v="0"/>
    <x v="0"/>
    <x v="24"/>
    <x v="4"/>
    <x v="0"/>
    <x v="0"/>
    <x v="0"/>
    <x v="0"/>
    <x v="938"/>
    <x v="1"/>
  </r>
  <r>
    <n v="940"/>
    <n v="15599289"/>
    <x v="251"/>
    <x v="0"/>
    <x v="0"/>
    <x v="24"/>
    <x v="7"/>
    <x v="601"/>
    <x v="0"/>
    <x v="0"/>
    <x v="1"/>
    <x v="939"/>
    <x v="1"/>
  </r>
  <r>
    <n v="941"/>
    <n v="15754084"/>
    <x v="91"/>
    <x v="1"/>
    <x v="1"/>
    <x v="12"/>
    <x v="1"/>
    <x v="602"/>
    <x v="0"/>
    <x v="0"/>
    <x v="0"/>
    <x v="940"/>
    <x v="1"/>
  </r>
  <r>
    <n v="942"/>
    <n v="15676521"/>
    <x v="182"/>
    <x v="0"/>
    <x v="0"/>
    <x v="8"/>
    <x v="2"/>
    <x v="0"/>
    <x v="2"/>
    <x v="1"/>
    <x v="1"/>
    <x v="941"/>
    <x v="1"/>
  </r>
  <r>
    <n v="943"/>
    <n v="15804586"/>
    <x v="7"/>
    <x v="0"/>
    <x v="0"/>
    <x v="17"/>
    <x v="5"/>
    <x v="0"/>
    <x v="0"/>
    <x v="0"/>
    <x v="1"/>
    <x v="942"/>
    <x v="0"/>
  </r>
  <r>
    <n v="944"/>
    <n v="15781465"/>
    <x v="64"/>
    <x v="2"/>
    <x v="0"/>
    <x v="6"/>
    <x v="2"/>
    <x v="603"/>
    <x v="0"/>
    <x v="0"/>
    <x v="1"/>
    <x v="943"/>
    <x v="1"/>
  </r>
  <r>
    <n v="945"/>
    <n v="15729362"/>
    <x v="236"/>
    <x v="0"/>
    <x v="1"/>
    <x v="16"/>
    <x v="2"/>
    <x v="604"/>
    <x v="0"/>
    <x v="0"/>
    <x v="1"/>
    <x v="944"/>
    <x v="1"/>
  </r>
  <r>
    <n v="946"/>
    <n v="15709295"/>
    <x v="351"/>
    <x v="1"/>
    <x v="0"/>
    <x v="11"/>
    <x v="8"/>
    <x v="605"/>
    <x v="2"/>
    <x v="0"/>
    <x v="0"/>
    <x v="945"/>
    <x v="1"/>
  </r>
  <r>
    <n v="947"/>
    <n v="15745324"/>
    <x v="277"/>
    <x v="1"/>
    <x v="0"/>
    <x v="2"/>
    <x v="4"/>
    <x v="0"/>
    <x v="0"/>
    <x v="0"/>
    <x v="1"/>
    <x v="946"/>
    <x v="0"/>
  </r>
  <r>
    <n v="948"/>
    <n v="15741336"/>
    <x v="146"/>
    <x v="0"/>
    <x v="0"/>
    <x v="18"/>
    <x v="8"/>
    <x v="606"/>
    <x v="0"/>
    <x v="0"/>
    <x v="0"/>
    <x v="947"/>
    <x v="0"/>
  </r>
  <r>
    <n v="949"/>
    <n v="15783659"/>
    <x v="173"/>
    <x v="0"/>
    <x v="1"/>
    <x v="44"/>
    <x v="4"/>
    <x v="607"/>
    <x v="0"/>
    <x v="0"/>
    <x v="0"/>
    <x v="948"/>
    <x v="1"/>
  </r>
  <r>
    <n v="950"/>
    <n v="15620981"/>
    <x v="9"/>
    <x v="0"/>
    <x v="0"/>
    <x v="36"/>
    <x v="6"/>
    <x v="608"/>
    <x v="0"/>
    <x v="1"/>
    <x v="1"/>
    <x v="949"/>
    <x v="0"/>
  </r>
  <r>
    <n v="951"/>
    <n v="15630328"/>
    <x v="14"/>
    <x v="0"/>
    <x v="0"/>
    <x v="36"/>
    <x v="2"/>
    <x v="609"/>
    <x v="2"/>
    <x v="0"/>
    <x v="0"/>
    <x v="950"/>
    <x v="1"/>
  </r>
  <r>
    <n v="952"/>
    <n v="15785899"/>
    <x v="113"/>
    <x v="2"/>
    <x v="1"/>
    <x v="19"/>
    <x v="2"/>
    <x v="610"/>
    <x v="0"/>
    <x v="0"/>
    <x v="1"/>
    <x v="951"/>
    <x v="1"/>
  </r>
  <r>
    <n v="953"/>
    <n v="15606149"/>
    <x v="26"/>
    <x v="2"/>
    <x v="0"/>
    <x v="26"/>
    <x v="9"/>
    <x v="611"/>
    <x v="0"/>
    <x v="1"/>
    <x v="0"/>
    <x v="952"/>
    <x v="1"/>
  </r>
  <r>
    <n v="954"/>
    <n v="15671139"/>
    <x v="163"/>
    <x v="1"/>
    <x v="1"/>
    <x v="2"/>
    <x v="10"/>
    <x v="612"/>
    <x v="0"/>
    <x v="0"/>
    <x v="0"/>
    <x v="953"/>
    <x v="1"/>
  </r>
  <r>
    <n v="955"/>
    <n v="15660429"/>
    <x v="74"/>
    <x v="1"/>
    <x v="0"/>
    <x v="0"/>
    <x v="0"/>
    <x v="613"/>
    <x v="2"/>
    <x v="1"/>
    <x v="0"/>
    <x v="954"/>
    <x v="0"/>
  </r>
  <r>
    <n v="956"/>
    <n v="15571002"/>
    <x v="128"/>
    <x v="0"/>
    <x v="0"/>
    <x v="4"/>
    <x v="4"/>
    <x v="614"/>
    <x v="0"/>
    <x v="1"/>
    <x v="1"/>
    <x v="955"/>
    <x v="1"/>
  </r>
  <r>
    <n v="957"/>
    <n v="15631681"/>
    <x v="148"/>
    <x v="1"/>
    <x v="0"/>
    <x v="3"/>
    <x v="10"/>
    <x v="0"/>
    <x v="2"/>
    <x v="1"/>
    <x v="0"/>
    <x v="956"/>
    <x v="1"/>
  </r>
  <r>
    <n v="958"/>
    <n v="15731522"/>
    <x v="179"/>
    <x v="1"/>
    <x v="0"/>
    <x v="44"/>
    <x v="2"/>
    <x v="0"/>
    <x v="2"/>
    <x v="0"/>
    <x v="0"/>
    <x v="957"/>
    <x v="1"/>
  </r>
  <r>
    <n v="959"/>
    <n v="15619529"/>
    <x v="187"/>
    <x v="1"/>
    <x v="1"/>
    <x v="7"/>
    <x v="2"/>
    <x v="615"/>
    <x v="0"/>
    <x v="1"/>
    <x v="1"/>
    <x v="958"/>
    <x v="1"/>
  </r>
  <r>
    <n v="960"/>
    <n v="15628034"/>
    <x v="205"/>
    <x v="0"/>
    <x v="0"/>
    <x v="24"/>
    <x v="5"/>
    <x v="616"/>
    <x v="0"/>
    <x v="0"/>
    <x v="0"/>
    <x v="959"/>
    <x v="1"/>
  </r>
  <r>
    <n v="961"/>
    <n v="15686164"/>
    <x v="4"/>
    <x v="2"/>
    <x v="0"/>
    <x v="8"/>
    <x v="1"/>
    <x v="617"/>
    <x v="0"/>
    <x v="0"/>
    <x v="0"/>
    <x v="960"/>
    <x v="1"/>
  </r>
  <r>
    <n v="962"/>
    <n v="15582797"/>
    <x v="99"/>
    <x v="1"/>
    <x v="1"/>
    <x v="12"/>
    <x v="4"/>
    <x v="618"/>
    <x v="0"/>
    <x v="0"/>
    <x v="1"/>
    <x v="961"/>
    <x v="1"/>
  </r>
  <r>
    <n v="963"/>
    <n v="15753831"/>
    <x v="207"/>
    <x v="1"/>
    <x v="1"/>
    <x v="15"/>
    <x v="3"/>
    <x v="619"/>
    <x v="0"/>
    <x v="0"/>
    <x v="0"/>
    <x v="962"/>
    <x v="1"/>
  </r>
  <r>
    <n v="964"/>
    <n v="15731815"/>
    <x v="312"/>
    <x v="1"/>
    <x v="1"/>
    <x v="54"/>
    <x v="4"/>
    <x v="620"/>
    <x v="1"/>
    <x v="0"/>
    <x v="1"/>
    <x v="963"/>
    <x v="0"/>
  </r>
  <r>
    <n v="965"/>
    <n v="15580956"/>
    <x v="133"/>
    <x v="2"/>
    <x v="0"/>
    <x v="3"/>
    <x v="4"/>
    <x v="621"/>
    <x v="0"/>
    <x v="0"/>
    <x v="0"/>
    <x v="964"/>
    <x v="0"/>
  </r>
  <r>
    <n v="966"/>
    <n v="15602084"/>
    <x v="118"/>
    <x v="0"/>
    <x v="0"/>
    <x v="0"/>
    <x v="8"/>
    <x v="622"/>
    <x v="0"/>
    <x v="0"/>
    <x v="0"/>
    <x v="965"/>
    <x v="1"/>
  </r>
  <r>
    <n v="967"/>
    <n v="15589805"/>
    <x v="313"/>
    <x v="0"/>
    <x v="0"/>
    <x v="10"/>
    <x v="5"/>
    <x v="623"/>
    <x v="0"/>
    <x v="0"/>
    <x v="0"/>
    <x v="966"/>
    <x v="1"/>
  </r>
  <r>
    <n v="968"/>
    <n v="15720893"/>
    <x v="45"/>
    <x v="1"/>
    <x v="0"/>
    <x v="10"/>
    <x v="9"/>
    <x v="0"/>
    <x v="2"/>
    <x v="1"/>
    <x v="1"/>
    <x v="967"/>
    <x v="1"/>
  </r>
  <r>
    <n v="969"/>
    <n v="15641009"/>
    <x v="181"/>
    <x v="0"/>
    <x v="1"/>
    <x v="24"/>
    <x v="6"/>
    <x v="624"/>
    <x v="0"/>
    <x v="1"/>
    <x v="1"/>
    <x v="968"/>
    <x v="1"/>
  </r>
  <r>
    <n v="970"/>
    <n v="15605926"/>
    <x v="217"/>
    <x v="2"/>
    <x v="1"/>
    <x v="53"/>
    <x v="9"/>
    <x v="625"/>
    <x v="2"/>
    <x v="1"/>
    <x v="0"/>
    <x v="969"/>
    <x v="1"/>
  </r>
  <r>
    <n v="971"/>
    <n v="15805955"/>
    <x v="276"/>
    <x v="0"/>
    <x v="0"/>
    <x v="36"/>
    <x v="7"/>
    <x v="626"/>
    <x v="0"/>
    <x v="0"/>
    <x v="0"/>
    <x v="970"/>
    <x v="1"/>
  </r>
  <r>
    <n v="972"/>
    <n v="15801488"/>
    <x v="352"/>
    <x v="0"/>
    <x v="1"/>
    <x v="11"/>
    <x v="6"/>
    <x v="0"/>
    <x v="2"/>
    <x v="0"/>
    <x v="0"/>
    <x v="971"/>
    <x v="1"/>
  </r>
  <r>
    <n v="973"/>
    <n v="15605918"/>
    <x v="14"/>
    <x v="2"/>
    <x v="1"/>
    <x v="3"/>
    <x v="8"/>
    <x v="627"/>
    <x v="2"/>
    <x v="1"/>
    <x v="1"/>
    <x v="972"/>
    <x v="1"/>
  </r>
  <r>
    <n v="974"/>
    <n v="15779711"/>
    <x v="80"/>
    <x v="1"/>
    <x v="0"/>
    <x v="18"/>
    <x v="3"/>
    <x v="628"/>
    <x v="2"/>
    <x v="1"/>
    <x v="0"/>
    <x v="973"/>
    <x v="1"/>
  </r>
  <r>
    <n v="975"/>
    <n v="15705620"/>
    <x v="87"/>
    <x v="0"/>
    <x v="1"/>
    <x v="10"/>
    <x v="8"/>
    <x v="629"/>
    <x v="2"/>
    <x v="0"/>
    <x v="1"/>
    <x v="974"/>
    <x v="1"/>
  </r>
  <r>
    <n v="976"/>
    <n v="15685357"/>
    <x v="80"/>
    <x v="1"/>
    <x v="0"/>
    <x v="16"/>
    <x v="2"/>
    <x v="630"/>
    <x v="0"/>
    <x v="1"/>
    <x v="0"/>
    <x v="975"/>
    <x v="1"/>
  </r>
  <r>
    <n v="977"/>
    <n v="15570060"/>
    <x v="153"/>
    <x v="0"/>
    <x v="0"/>
    <x v="3"/>
    <x v="2"/>
    <x v="631"/>
    <x v="0"/>
    <x v="0"/>
    <x v="1"/>
    <x v="976"/>
    <x v="0"/>
  </r>
  <r>
    <n v="978"/>
    <n v="15582616"/>
    <x v="32"/>
    <x v="0"/>
    <x v="0"/>
    <x v="18"/>
    <x v="4"/>
    <x v="0"/>
    <x v="2"/>
    <x v="0"/>
    <x v="1"/>
    <x v="977"/>
    <x v="1"/>
  </r>
  <r>
    <n v="979"/>
    <n v="15799515"/>
    <x v="79"/>
    <x v="0"/>
    <x v="0"/>
    <x v="36"/>
    <x v="2"/>
    <x v="632"/>
    <x v="0"/>
    <x v="0"/>
    <x v="1"/>
    <x v="978"/>
    <x v="1"/>
  </r>
  <r>
    <n v="980"/>
    <n v="15642937"/>
    <x v="46"/>
    <x v="0"/>
    <x v="0"/>
    <x v="17"/>
    <x v="3"/>
    <x v="0"/>
    <x v="2"/>
    <x v="0"/>
    <x v="1"/>
    <x v="979"/>
    <x v="1"/>
  </r>
  <r>
    <n v="981"/>
    <n v="15624729"/>
    <x v="165"/>
    <x v="0"/>
    <x v="1"/>
    <x v="7"/>
    <x v="10"/>
    <x v="633"/>
    <x v="0"/>
    <x v="1"/>
    <x v="1"/>
    <x v="980"/>
    <x v="1"/>
  </r>
  <r>
    <n v="982"/>
    <n v="15566156"/>
    <x v="213"/>
    <x v="2"/>
    <x v="0"/>
    <x v="4"/>
    <x v="10"/>
    <x v="634"/>
    <x v="2"/>
    <x v="1"/>
    <x v="1"/>
    <x v="981"/>
    <x v="1"/>
  </r>
  <r>
    <n v="983"/>
    <n v="15792360"/>
    <x v="104"/>
    <x v="0"/>
    <x v="1"/>
    <x v="15"/>
    <x v="3"/>
    <x v="0"/>
    <x v="2"/>
    <x v="0"/>
    <x v="0"/>
    <x v="982"/>
    <x v="1"/>
  </r>
  <r>
    <n v="984"/>
    <n v="15807008"/>
    <x v="55"/>
    <x v="2"/>
    <x v="0"/>
    <x v="12"/>
    <x v="5"/>
    <x v="635"/>
    <x v="0"/>
    <x v="1"/>
    <x v="1"/>
    <x v="983"/>
    <x v="0"/>
  </r>
  <r>
    <n v="985"/>
    <n v="15704770"/>
    <x v="89"/>
    <x v="0"/>
    <x v="1"/>
    <x v="11"/>
    <x v="1"/>
    <x v="636"/>
    <x v="2"/>
    <x v="1"/>
    <x v="0"/>
    <x v="984"/>
    <x v="1"/>
  </r>
  <r>
    <n v="986"/>
    <n v="15756475"/>
    <x v="353"/>
    <x v="2"/>
    <x v="1"/>
    <x v="8"/>
    <x v="9"/>
    <x v="637"/>
    <x v="2"/>
    <x v="0"/>
    <x v="0"/>
    <x v="985"/>
    <x v="1"/>
  </r>
  <r>
    <n v="987"/>
    <n v="15655339"/>
    <x v="300"/>
    <x v="0"/>
    <x v="1"/>
    <x v="16"/>
    <x v="1"/>
    <x v="638"/>
    <x v="0"/>
    <x v="0"/>
    <x v="1"/>
    <x v="986"/>
    <x v="1"/>
  </r>
  <r>
    <n v="988"/>
    <n v="15613749"/>
    <x v="267"/>
    <x v="1"/>
    <x v="1"/>
    <x v="10"/>
    <x v="10"/>
    <x v="639"/>
    <x v="0"/>
    <x v="0"/>
    <x v="1"/>
    <x v="987"/>
    <x v="0"/>
  </r>
  <r>
    <n v="989"/>
    <n v="15664521"/>
    <x v="173"/>
    <x v="1"/>
    <x v="1"/>
    <x v="8"/>
    <x v="3"/>
    <x v="640"/>
    <x v="2"/>
    <x v="0"/>
    <x v="0"/>
    <x v="988"/>
    <x v="1"/>
  </r>
  <r>
    <n v="990"/>
    <n v="15681206"/>
    <x v="33"/>
    <x v="0"/>
    <x v="0"/>
    <x v="23"/>
    <x v="6"/>
    <x v="641"/>
    <x v="0"/>
    <x v="0"/>
    <x v="1"/>
    <x v="989"/>
    <x v="0"/>
  </r>
  <r>
    <n v="991"/>
    <n v="15745527"/>
    <x v="50"/>
    <x v="0"/>
    <x v="1"/>
    <x v="24"/>
    <x v="8"/>
    <x v="642"/>
    <x v="2"/>
    <x v="0"/>
    <x v="1"/>
    <x v="99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n v="2"/>
    <n v="15647311"/>
    <x v="0"/>
    <x v="0"/>
    <x v="0"/>
    <x v="0"/>
    <x v="0"/>
    <x v="0"/>
    <x v="0"/>
    <x v="0"/>
    <x v="0"/>
    <x v="0"/>
    <n v="0"/>
  </r>
  <r>
    <n v="4"/>
    <n v="15701354"/>
    <x v="1"/>
    <x v="1"/>
    <x v="0"/>
    <x v="1"/>
    <x v="0"/>
    <x v="1"/>
    <x v="1"/>
    <x v="0"/>
    <x v="1"/>
    <x v="1"/>
    <n v="0"/>
  </r>
  <r>
    <n v="5"/>
    <n v="15737888"/>
    <x v="2"/>
    <x v="0"/>
    <x v="0"/>
    <x v="2"/>
    <x v="1"/>
    <x v="2"/>
    <x v="0"/>
    <x v="1"/>
    <x v="0"/>
    <x v="2"/>
    <n v="0"/>
  </r>
  <r>
    <n v="7"/>
    <n v="15592531"/>
    <x v="3"/>
    <x v="1"/>
    <x v="1"/>
    <x v="3"/>
    <x v="2"/>
    <x v="1"/>
    <x v="1"/>
    <x v="1"/>
    <x v="0"/>
    <x v="3"/>
    <n v="0"/>
  </r>
  <r>
    <n v="9"/>
    <n v="15792365"/>
    <x v="4"/>
    <x v="1"/>
    <x v="1"/>
    <x v="4"/>
    <x v="3"/>
    <x v="3"/>
    <x v="1"/>
    <x v="0"/>
    <x v="0"/>
    <x v="4"/>
    <n v="0"/>
  </r>
  <r>
    <n v="10"/>
    <n v="15592389"/>
    <x v="5"/>
    <x v="1"/>
    <x v="1"/>
    <x v="5"/>
    <x v="1"/>
    <x v="4"/>
    <x v="0"/>
    <x v="1"/>
    <x v="0"/>
    <x v="5"/>
    <n v="0"/>
  </r>
  <r>
    <n v="11"/>
    <n v="15767821"/>
    <x v="6"/>
    <x v="1"/>
    <x v="1"/>
    <x v="6"/>
    <x v="4"/>
    <x v="5"/>
    <x v="1"/>
    <x v="0"/>
    <x v="1"/>
    <x v="6"/>
    <n v="0"/>
  </r>
  <r>
    <n v="12"/>
    <n v="15737173"/>
    <x v="7"/>
    <x v="0"/>
    <x v="1"/>
    <x v="7"/>
    <x v="5"/>
    <x v="1"/>
    <x v="1"/>
    <x v="1"/>
    <x v="1"/>
    <x v="7"/>
    <n v="0"/>
  </r>
  <r>
    <n v="13"/>
    <n v="15632264"/>
    <x v="8"/>
    <x v="1"/>
    <x v="0"/>
    <x v="8"/>
    <x v="6"/>
    <x v="1"/>
    <x v="1"/>
    <x v="1"/>
    <x v="1"/>
    <x v="8"/>
    <n v="0"/>
  </r>
  <r>
    <n v="14"/>
    <n v="15691483"/>
    <x v="9"/>
    <x v="1"/>
    <x v="0"/>
    <x v="9"/>
    <x v="7"/>
    <x v="1"/>
    <x v="1"/>
    <x v="0"/>
    <x v="1"/>
    <x v="9"/>
    <n v="0"/>
  </r>
  <r>
    <n v="15"/>
    <n v="15600882"/>
    <x v="10"/>
    <x v="0"/>
    <x v="0"/>
    <x v="10"/>
    <x v="2"/>
    <x v="1"/>
    <x v="1"/>
    <x v="1"/>
    <x v="0"/>
    <x v="10"/>
    <n v="0"/>
  </r>
  <r>
    <n v="16"/>
    <n v="15643966"/>
    <x v="11"/>
    <x v="2"/>
    <x v="1"/>
    <x v="11"/>
    <x v="5"/>
    <x v="6"/>
    <x v="1"/>
    <x v="0"/>
    <x v="0"/>
    <x v="11"/>
    <n v="0"/>
  </r>
  <r>
    <n v="18"/>
    <n v="15788218"/>
    <x v="9"/>
    <x v="0"/>
    <x v="0"/>
    <x v="7"/>
    <x v="8"/>
    <x v="1"/>
    <x v="1"/>
    <x v="1"/>
    <x v="0"/>
    <x v="12"/>
    <n v="0"/>
  </r>
  <r>
    <n v="19"/>
    <n v="15661507"/>
    <x v="12"/>
    <x v="0"/>
    <x v="1"/>
    <x v="11"/>
    <x v="4"/>
    <x v="1"/>
    <x v="0"/>
    <x v="0"/>
    <x v="1"/>
    <x v="13"/>
    <n v="0"/>
  </r>
  <r>
    <n v="20"/>
    <n v="15568982"/>
    <x v="13"/>
    <x v="1"/>
    <x v="0"/>
    <x v="7"/>
    <x v="4"/>
    <x v="1"/>
    <x v="1"/>
    <x v="1"/>
    <x v="0"/>
    <x v="14"/>
    <n v="0"/>
  </r>
  <r>
    <n v="21"/>
    <n v="15577657"/>
    <x v="14"/>
    <x v="1"/>
    <x v="1"/>
    <x v="0"/>
    <x v="9"/>
    <x v="1"/>
    <x v="1"/>
    <x v="1"/>
    <x v="0"/>
    <x v="15"/>
    <n v="0"/>
  </r>
  <r>
    <n v="22"/>
    <n v="15597945"/>
    <x v="15"/>
    <x v="0"/>
    <x v="0"/>
    <x v="12"/>
    <x v="9"/>
    <x v="1"/>
    <x v="1"/>
    <x v="1"/>
    <x v="1"/>
    <x v="16"/>
    <n v="0"/>
  </r>
  <r>
    <n v="24"/>
    <n v="15725737"/>
    <x v="16"/>
    <x v="1"/>
    <x v="1"/>
    <x v="13"/>
    <x v="5"/>
    <x v="1"/>
    <x v="1"/>
    <x v="0"/>
    <x v="0"/>
    <x v="17"/>
    <n v="0"/>
  </r>
  <r>
    <n v="25"/>
    <n v="15625047"/>
    <x v="17"/>
    <x v="1"/>
    <x v="0"/>
    <x v="14"/>
    <x v="7"/>
    <x v="1"/>
    <x v="0"/>
    <x v="1"/>
    <x v="0"/>
    <x v="18"/>
    <n v="0"/>
  </r>
  <r>
    <n v="26"/>
    <n v="15738191"/>
    <x v="18"/>
    <x v="1"/>
    <x v="1"/>
    <x v="9"/>
    <x v="5"/>
    <x v="1"/>
    <x v="1"/>
    <x v="0"/>
    <x v="0"/>
    <x v="19"/>
    <n v="0"/>
  </r>
  <r>
    <n v="27"/>
    <n v="15736816"/>
    <x v="19"/>
    <x v="2"/>
    <x v="1"/>
    <x v="15"/>
    <x v="1"/>
    <x v="7"/>
    <x v="0"/>
    <x v="1"/>
    <x v="0"/>
    <x v="20"/>
    <n v="0"/>
  </r>
  <r>
    <n v="28"/>
    <n v="15700772"/>
    <x v="20"/>
    <x v="1"/>
    <x v="1"/>
    <x v="4"/>
    <x v="8"/>
    <x v="1"/>
    <x v="1"/>
    <x v="0"/>
    <x v="1"/>
    <x v="21"/>
    <n v="0"/>
  </r>
  <r>
    <n v="29"/>
    <n v="15728693"/>
    <x v="21"/>
    <x v="2"/>
    <x v="0"/>
    <x v="2"/>
    <x v="5"/>
    <x v="8"/>
    <x v="0"/>
    <x v="1"/>
    <x v="0"/>
    <x v="22"/>
    <n v="0"/>
  </r>
  <r>
    <n v="30"/>
    <n v="15656300"/>
    <x v="22"/>
    <x v="1"/>
    <x v="1"/>
    <x v="16"/>
    <x v="10"/>
    <x v="9"/>
    <x v="1"/>
    <x v="1"/>
    <x v="0"/>
    <x v="23"/>
    <n v="0"/>
  </r>
  <r>
    <n v="32"/>
    <n v="15706552"/>
    <x v="23"/>
    <x v="1"/>
    <x v="1"/>
    <x v="15"/>
    <x v="2"/>
    <x v="10"/>
    <x v="0"/>
    <x v="0"/>
    <x v="0"/>
    <x v="24"/>
    <n v="0"/>
  </r>
  <r>
    <n v="33"/>
    <n v="15750181"/>
    <x v="24"/>
    <x v="2"/>
    <x v="1"/>
    <x v="0"/>
    <x v="8"/>
    <x v="11"/>
    <x v="1"/>
    <x v="0"/>
    <x v="1"/>
    <x v="25"/>
    <n v="0"/>
  </r>
  <r>
    <n v="34"/>
    <n v="15659428"/>
    <x v="25"/>
    <x v="0"/>
    <x v="0"/>
    <x v="17"/>
    <x v="4"/>
    <x v="1"/>
    <x v="1"/>
    <x v="1"/>
    <x v="0"/>
    <x v="26"/>
    <n v="0"/>
  </r>
  <r>
    <n v="35"/>
    <n v="15732963"/>
    <x v="26"/>
    <x v="0"/>
    <x v="0"/>
    <x v="16"/>
    <x v="8"/>
    <x v="1"/>
    <x v="1"/>
    <x v="1"/>
    <x v="0"/>
    <x v="27"/>
    <n v="0"/>
  </r>
  <r>
    <n v="37"/>
    <n v="15788448"/>
    <x v="27"/>
    <x v="0"/>
    <x v="1"/>
    <x v="6"/>
    <x v="5"/>
    <x v="12"/>
    <x v="0"/>
    <x v="0"/>
    <x v="0"/>
    <x v="28"/>
    <n v="0"/>
  </r>
  <r>
    <n v="38"/>
    <n v="15729599"/>
    <x v="28"/>
    <x v="0"/>
    <x v="1"/>
    <x v="18"/>
    <x v="2"/>
    <x v="13"/>
    <x v="0"/>
    <x v="0"/>
    <x v="0"/>
    <x v="29"/>
    <n v="0"/>
  </r>
  <r>
    <n v="39"/>
    <n v="15717426"/>
    <x v="2"/>
    <x v="1"/>
    <x v="1"/>
    <x v="15"/>
    <x v="2"/>
    <x v="1"/>
    <x v="0"/>
    <x v="1"/>
    <x v="0"/>
    <x v="30"/>
    <n v="0"/>
  </r>
  <r>
    <n v="40"/>
    <n v="15585768"/>
    <x v="29"/>
    <x v="2"/>
    <x v="1"/>
    <x v="0"/>
    <x v="4"/>
    <x v="14"/>
    <x v="1"/>
    <x v="0"/>
    <x v="0"/>
    <x v="31"/>
    <n v="0"/>
  </r>
  <r>
    <n v="41"/>
    <n v="15619360"/>
    <x v="30"/>
    <x v="0"/>
    <x v="1"/>
    <x v="19"/>
    <x v="3"/>
    <x v="1"/>
    <x v="0"/>
    <x v="1"/>
    <x v="1"/>
    <x v="32"/>
    <n v="0"/>
  </r>
  <r>
    <n v="43"/>
    <n v="15687946"/>
    <x v="31"/>
    <x v="1"/>
    <x v="0"/>
    <x v="20"/>
    <x v="1"/>
    <x v="15"/>
    <x v="0"/>
    <x v="1"/>
    <x v="0"/>
    <x v="33"/>
    <n v="0"/>
  </r>
  <r>
    <n v="45"/>
    <n v="15684171"/>
    <x v="32"/>
    <x v="0"/>
    <x v="0"/>
    <x v="20"/>
    <x v="7"/>
    <x v="16"/>
    <x v="0"/>
    <x v="1"/>
    <x v="0"/>
    <x v="34"/>
    <n v="0"/>
  </r>
  <r>
    <n v="46"/>
    <n v="15754849"/>
    <x v="33"/>
    <x v="2"/>
    <x v="0"/>
    <x v="12"/>
    <x v="3"/>
    <x v="17"/>
    <x v="1"/>
    <x v="1"/>
    <x v="0"/>
    <x v="35"/>
    <n v="0"/>
  </r>
  <r>
    <n v="49"/>
    <n v="15766205"/>
    <x v="34"/>
    <x v="2"/>
    <x v="1"/>
    <x v="14"/>
    <x v="1"/>
    <x v="18"/>
    <x v="0"/>
    <x v="0"/>
    <x v="0"/>
    <x v="36"/>
    <n v="0"/>
  </r>
  <r>
    <n v="50"/>
    <n v="15771873"/>
    <x v="33"/>
    <x v="2"/>
    <x v="0"/>
    <x v="21"/>
    <x v="1"/>
    <x v="19"/>
    <x v="1"/>
    <x v="1"/>
    <x v="1"/>
    <x v="37"/>
    <n v="0"/>
  </r>
  <r>
    <n v="51"/>
    <n v="15616550"/>
    <x v="35"/>
    <x v="2"/>
    <x v="1"/>
    <x v="4"/>
    <x v="6"/>
    <x v="20"/>
    <x v="1"/>
    <x v="1"/>
    <x v="1"/>
    <x v="38"/>
    <n v="0"/>
  </r>
  <r>
    <n v="52"/>
    <n v="15768193"/>
    <x v="36"/>
    <x v="2"/>
    <x v="1"/>
    <x v="15"/>
    <x v="7"/>
    <x v="21"/>
    <x v="1"/>
    <x v="0"/>
    <x v="1"/>
    <x v="39"/>
    <n v="0"/>
  </r>
  <r>
    <n v="53"/>
    <n v="15683553"/>
    <x v="37"/>
    <x v="1"/>
    <x v="0"/>
    <x v="18"/>
    <x v="7"/>
    <x v="1"/>
    <x v="1"/>
    <x v="0"/>
    <x v="1"/>
    <x v="40"/>
    <n v="0"/>
  </r>
  <r>
    <n v="56"/>
    <n v="15760861"/>
    <x v="38"/>
    <x v="1"/>
    <x v="1"/>
    <x v="2"/>
    <x v="0"/>
    <x v="22"/>
    <x v="0"/>
    <x v="1"/>
    <x v="0"/>
    <x v="41"/>
    <n v="0"/>
  </r>
  <r>
    <n v="57"/>
    <n v="15630053"/>
    <x v="39"/>
    <x v="1"/>
    <x v="1"/>
    <x v="11"/>
    <x v="7"/>
    <x v="23"/>
    <x v="0"/>
    <x v="1"/>
    <x v="1"/>
    <x v="42"/>
    <n v="0"/>
  </r>
  <r>
    <n v="58"/>
    <n v="15647091"/>
    <x v="40"/>
    <x v="2"/>
    <x v="1"/>
    <x v="22"/>
    <x v="10"/>
    <x v="24"/>
    <x v="0"/>
    <x v="0"/>
    <x v="1"/>
    <x v="43"/>
    <n v="0"/>
  </r>
  <r>
    <n v="60"/>
    <n v="15804771"/>
    <x v="41"/>
    <x v="1"/>
    <x v="1"/>
    <x v="23"/>
    <x v="3"/>
    <x v="25"/>
    <x v="0"/>
    <x v="1"/>
    <x v="0"/>
    <x v="44"/>
    <n v="0"/>
  </r>
  <r>
    <n v="61"/>
    <n v="15651280"/>
    <x v="42"/>
    <x v="2"/>
    <x v="1"/>
    <x v="10"/>
    <x v="7"/>
    <x v="26"/>
    <x v="0"/>
    <x v="0"/>
    <x v="1"/>
    <x v="45"/>
    <n v="0"/>
  </r>
  <r>
    <n v="62"/>
    <n v="15773469"/>
    <x v="43"/>
    <x v="2"/>
    <x v="0"/>
    <x v="5"/>
    <x v="8"/>
    <x v="27"/>
    <x v="1"/>
    <x v="0"/>
    <x v="1"/>
    <x v="46"/>
    <n v="0"/>
  </r>
  <r>
    <n v="63"/>
    <n v="15702014"/>
    <x v="44"/>
    <x v="0"/>
    <x v="1"/>
    <x v="18"/>
    <x v="0"/>
    <x v="28"/>
    <x v="1"/>
    <x v="0"/>
    <x v="1"/>
    <x v="47"/>
    <n v="0"/>
  </r>
  <r>
    <n v="64"/>
    <n v="15751208"/>
    <x v="5"/>
    <x v="0"/>
    <x v="1"/>
    <x v="24"/>
    <x v="9"/>
    <x v="29"/>
    <x v="0"/>
    <x v="1"/>
    <x v="0"/>
    <x v="48"/>
    <n v="0"/>
  </r>
  <r>
    <n v="65"/>
    <n v="15592461"/>
    <x v="45"/>
    <x v="2"/>
    <x v="1"/>
    <x v="25"/>
    <x v="3"/>
    <x v="30"/>
    <x v="0"/>
    <x v="1"/>
    <x v="0"/>
    <x v="49"/>
    <n v="0"/>
  </r>
  <r>
    <n v="66"/>
    <n v="15789484"/>
    <x v="46"/>
    <x v="2"/>
    <x v="0"/>
    <x v="15"/>
    <x v="4"/>
    <x v="31"/>
    <x v="1"/>
    <x v="1"/>
    <x v="0"/>
    <x v="50"/>
    <n v="0"/>
  </r>
  <r>
    <n v="67"/>
    <n v="15696061"/>
    <x v="47"/>
    <x v="2"/>
    <x v="0"/>
    <x v="8"/>
    <x v="0"/>
    <x v="32"/>
    <x v="0"/>
    <x v="1"/>
    <x v="1"/>
    <x v="51"/>
    <n v="0"/>
  </r>
  <r>
    <n v="68"/>
    <n v="15641582"/>
    <x v="48"/>
    <x v="2"/>
    <x v="1"/>
    <x v="2"/>
    <x v="6"/>
    <x v="33"/>
    <x v="1"/>
    <x v="1"/>
    <x v="0"/>
    <x v="52"/>
    <n v="0"/>
  </r>
  <r>
    <n v="69"/>
    <n v="15638424"/>
    <x v="49"/>
    <x v="2"/>
    <x v="0"/>
    <x v="10"/>
    <x v="7"/>
    <x v="34"/>
    <x v="1"/>
    <x v="0"/>
    <x v="0"/>
    <x v="53"/>
    <n v="0"/>
  </r>
  <r>
    <n v="70"/>
    <n v="15755648"/>
    <x v="50"/>
    <x v="1"/>
    <x v="0"/>
    <x v="26"/>
    <x v="9"/>
    <x v="35"/>
    <x v="0"/>
    <x v="1"/>
    <x v="1"/>
    <x v="54"/>
    <n v="0"/>
  </r>
  <r>
    <n v="72"/>
    <n v="15620344"/>
    <x v="51"/>
    <x v="1"/>
    <x v="1"/>
    <x v="16"/>
    <x v="4"/>
    <x v="1"/>
    <x v="0"/>
    <x v="1"/>
    <x v="1"/>
    <x v="55"/>
    <n v="0"/>
  </r>
  <r>
    <n v="73"/>
    <n v="15812518"/>
    <x v="52"/>
    <x v="0"/>
    <x v="0"/>
    <x v="21"/>
    <x v="10"/>
    <x v="36"/>
    <x v="0"/>
    <x v="0"/>
    <x v="0"/>
    <x v="56"/>
    <n v="0"/>
  </r>
  <r>
    <n v="74"/>
    <n v="15779052"/>
    <x v="53"/>
    <x v="2"/>
    <x v="0"/>
    <x v="9"/>
    <x v="7"/>
    <x v="37"/>
    <x v="1"/>
    <x v="1"/>
    <x v="0"/>
    <x v="57"/>
    <n v="0"/>
  </r>
  <r>
    <n v="75"/>
    <n v="15770811"/>
    <x v="54"/>
    <x v="1"/>
    <x v="1"/>
    <x v="15"/>
    <x v="8"/>
    <x v="1"/>
    <x v="1"/>
    <x v="0"/>
    <x v="0"/>
    <x v="58"/>
    <n v="0"/>
  </r>
  <r>
    <n v="76"/>
    <n v="15780961"/>
    <x v="48"/>
    <x v="1"/>
    <x v="0"/>
    <x v="26"/>
    <x v="0"/>
    <x v="38"/>
    <x v="1"/>
    <x v="1"/>
    <x v="1"/>
    <x v="59"/>
    <n v="0"/>
  </r>
  <r>
    <n v="77"/>
    <n v="15614049"/>
    <x v="55"/>
    <x v="1"/>
    <x v="1"/>
    <x v="27"/>
    <x v="9"/>
    <x v="1"/>
    <x v="1"/>
    <x v="1"/>
    <x v="0"/>
    <x v="60"/>
    <n v="0"/>
  </r>
  <r>
    <n v="78"/>
    <n v="15662085"/>
    <x v="56"/>
    <x v="1"/>
    <x v="0"/>
    <x v="12"/>
    <x v="8"/>
    <x v="1"/>
    <x v="0"/>
    <x v="1"/>
    <x v="0"/>
    <x v="61"/>
    <n v="0"/>
  </r>
  <r>
    <n v="79"/>
    <n v="15575185"/>
    <x v="57"/>
    <x v="0"/>
    <x v="1"/>
    <x v="18"/>
    <x v="7"/>
    <x v="39"/>
    <x v="0"/>
    <x v="0"/>
    <x v="0"/>
    <x v="62"/>
    <n v="0"/>
  </r>
  <r>
    <n v="80"/>
    <n v="15803136"/>
    <x v="58"/>
    <x v="2"/>
    <x v="0"/>
    <x v="0"/>
    <x v="6"/>
    <x v="40"/>
    <x v="1"/>
    <x v="1"/>
    <x v="1"/>
    <x v="63"/>
    <n v="0"/>
  </r>
  <r>
    <n v="81"/>
    <n v="15706021"/>
    <x v="59"/>
    <x v="1"/>
    <x v="0"/>
    <x v="8"/>
    <x v="0"/>
    <x v="41"/>
    <x v="1"/>
    <x v="0"/>
    <x v="1"/>
    <x v="64"/>
    <n v="0"/>
  </r>
  <r>
    <n v="83"/>
    <n v="15641732"/>
    <x v="60"/>
    <x v="1"/>
    <x v="0"/>
    <x v="15"/>
    <x v="5"/>
    <x v="1"/>
    <x v="1"/>
    <x v="0"/>
    <x v="1"/>
    <x v="65"/>
    <n v="0"/>
  </r>
  <r>
    <n v="84"/>
    <n v="15701164"/>
    <x v="61"/>
    <x v="1"/>
    <x v="0"/>
    <x v="8"/>
    <x v="3"/>
    <x v="42"/>
    <x v="0"/>
    <x v="1"/>
    <x v="0"/>
    <x v="66"/>
    <n v="0"/>
  </r>
  <r>
    <n v="85"/>
    <n v="15738751"/>
    <x v="62"/>
    <x v="1"/>
    <x v="0"/>
    <x v="13"/>
    <x v="3"/>
    <x v="1"/>
    <x v="1"/>
    <x v="1"/>
    <x v="1"/>
    <x v="67"/>
    <n v="0"/>
  </r>
  <r>
    <n v="86"/>
    <n v="15805254"/>
    <x v="63"/>
    <x v="0"/>
    <x v="0"/>
    <x v="28"/>
    <x v="6"/>
    <x v="1"/>
    <x v="1"/>
    <x v="1"/>
    <x v="0"/>
    <x v="68"/>
    <n v="0"/>
  </r>
  <r>
    <n v="88"/>
    <n v="15625759"/>
    <x v="64"/>
    <x v="1"/>
    <x v="1"/>
    <x v="29"/>
    <x v="8"/>
    <x v="1"/>
    <x v="1"/>
    <x v="1"/>
    <x v="1"/>
    <x v="69"/>
    <n v="0"/>
  </r>
  <r>
    <n v="90"/>
    <n v="15767954"/>
    <x v="10"/>
    <x v="2"/>
    <x v="0"/>
    <x v="30"/>
    <x v="5"/>
    <x v="43"/>
    <x v="1"/>
    <x v="1"/>
    <x v="0"/>
    <x v="70"/>
    <n v="0"/>
  </r>
  <r>
    <n v="92"/>
    <n v="15731511"/>
    <x v="65"/>
    <x v="1"/>
    <x v="1"/>
    <x v="11"/>
    <x v="2"/>
    <x v="44"/>
    <x v="1"/>
    <x v="1"/>
    <x v="1"/>
    <x v="71"/>
    <n v="0"/>
  </r>
  <r>
    <n v="93"/>
    <n v="15809248"/>
    <x v="66"/>
    <x v="1"/>
    <x v="0"/>
    <x v="15"/>
    <x v="6"/>
    <x v="1"/>
    <x v="1"/>
    <x v="1"/>
    <x v="1"/>
    <x v="72"/>
    <n v="0"/>
  </r>
  <r>
    <n v="94"/>
    <n v="15640635"/>
    <x v="67"/>
    <x v="1"/>
    <x v="1"/>
    <x v="16"/>
    <x v="9"/>
    <x v="1"/>
    <x v="1"/>
    <x v="1"/>
    <x v="0"/>
    <x v="73"/>
    <n v="0"/>
  </r>
  <r>
    <n v="95"/>
    <n v="15676966"/>
    <x v="68"/>
    <x v="0"/>
    <x v="1"/>
    <x v="17"/>
    <x v="3"/>
    <x v="1"/>
    <x v="1"/>
    <x v="0"/>
    <x v="0"/>
    <x v="74"/>
    <n v="0"/>
  </r>
  <r>
    <n v="96"/>
    <n v="15699461"/>
    <x v="69"/>
    <x v="0"/>
    <x v="1"/>
    <x v="10"/>
    <x v="6"/>
    <x v="45"/>
    <x v="0"/>
    <x v="0"/>
    <x v="0"/>
    <x v="75"/>
    <n v="0"/>
  </r>
  <r>
    <n v="97"/>
    <n v="15738721"/>
    <x v="70"/>
    <x v="0"/>
    <x v="1"/>
    <x v="0"/>
    <x v="8"/>
    <x v="46"/>
    <x v="0"/>
    <x v="0"/>
    <x v="0"/>
    <x v="76"/>
    <n v="0"/>
  </r>
  <r>
    <n v="98"/>
    <n v="15693683"/>
    <x v="71"/>
    <x v="2"/>
    <x v="1"/>
    <x v="16"/>
    <x v="9"/>
    <x v="47"/>
    <x v="1"/>
    <x v="1"/>
    <x v="0"/>
    <x v="77"/>
    <n v="0"/>
  </r>
  <r>
    <n v="99"/>
    <n v="15604348"/>
    <x v="72"/>
    <x v="0"/>
    <x v="1"/>
    <x v="31"/>
    <x v="9"/>
    <x v="1"/>
    <x v="1"/>
    <x v="0"/>
    <x v="1"/>
    <x v="78"/>
    <n v="0"/>
  </r>
  <r>
    <n v="100"/>
    <n v="15633059"/>
    <x v="73"/>
    <x v="1"/>
    <x v="1"/>
    <x v="8"/>
    <x v="8"/>
    <x v="1"/>
    <x v="1"/>
    <x v="0"/>
    <x v="1"/>
    <x v="79"/>
    <n v="0"/>
  </r>
  <r>
    <n v="101"/>
    <n v="15808582"/>
    <x v="59"/>
    <x v="1"/>
    <x v="0"/>
    <x v="19"/>
    <x v="4"/>
    <x v="1"/>
    <x v="0"/>
    <x v="1"/>
    <x v="0"/>
    <x v="80"/>
    <n v="0"/>
  </r>
  <r>
    <n v="102"/>
    <n v="15743192"/>
    <x v="74"/>
    <x v="1"/>
    <x v="0"/>
    <x v="4"/>
    <x v="4"/>
    <x v="1"/>
    <x v="1"/>
    <x v="0"/>
    <x v="1"/>
    <x v="81"/>
    <n v="0"/>
  </r>
  <r>
    <n v="103"/>
    <n v="15580146"/>
    <x v="75"/>
    <x v="1"/>
    <x v="1"/>
    <x v="6"/>
    <x v="8"/>
    <x v="48"/>
    <x v="0"/>
    <x v="1"/>
    <x v="1"/>
    <x v="82"/>
    <n v="0"/>
  </r>
  <r>
    <n v="104"/>
    <n v="15776605"/>
    <x v="6"/>
    <x v="0"/>
    <x v="1"/>
    <x v="15"/>
    <x v="2"/>
    <x v="1"/>
    <x v="1"/>
    <x v="1"/>
    <x v="1"/>
    <x v="83"/>
    <n v="0"/>
  </r>
  <r>
    <n v="107"/>
    <n v="15599195"/>
    <x v="29"/>
    <x v="2"/>
    <x v="1"/>
    <x v="12"/>
    <x v="0"/>
    <x v="49"/>
    <x v="0"/>
    <x v="1"/>
    <x v="0"/>
    <x v="84"/>
    <n v="0"/>
  </r>
  <r>
    <n v="108"/>
    <n v="15812878"/>
    <x v="76"/>
    <x v="2"/>
    <x v="0"/>
    <x v="15"/>
    <x v="1"/>
    <x v="50"/>
    <x v="0"/>
    <x v="0"/>
    <x v="0"/>
    <x v="85"/>
    <n v="0"/>
  </r>
  <r>
    <n v="109"/>
    <n v="15602312"/>
    <x v="77"/>
    <x v="0"/>
    <x v="1"/>
    <x v="18"/>
    <x v="7"/>
    <x v="51"/>
    <x v="0"/>
    <x v="0"/>
    <x v="1"/>
    <x v="86"/>
    <n v="0"/>
  </r>
  <r>
    <n v="111"/>
    <n v="15803526"/>
    <x v="78"/>
    <x v="2"/>
    <x v="1"/>
    <x v="29"/>
    <x v="5"/>
    <x v="52"/>
    <x v="0"/>
    <x v="0"/>
    <x v="0"/>
    <x v="87"/>
    <n v="0"/>
  </r>
  <r>
    <n v="112"/>
    <n v="15665790"/>
    <x v="79"/>
    <x v="2"/>
    <x v="1"/>
    <x v="1"/>
    <x v="2"/>
    <x v="53"/>
    <x v="1"/>
    <x v="1"/>
    <x v="1"/>
    <x v="88"/>
    <n v="0"/>
  </r>
  <r>
    <n v="113"/>
    <n v="15715951"/>
    <x v="80"/>
    <x v="1"/>
    <x v="1"/>
    <x v="17"/>
    <x v="1"/>
    <x v="54"/>
    <x v="0"/>
    <x v="0"/>
    <x v="1"/>
    <x v="89"/>
    <n v="0"/>
  </r>
  <r>
    <n v="114"/>
    <n v="15591100"/>
    <x v="50"/>
    <x v="0"/>
    <x v="1"/>
    <x v="15"/>
    <x v="8"/>
    <x v="55"/>
    <x v="0"/>
    <x v="0"/>
    <x v="0"/>
    <x v="90"/>
    <n v="0"/>
  </r>
  <r>
    <n v="116"/>
    <n v="15675522"/>
    <x v="81"/>
    <x v="2"/>
    <x v="0"/>
    <x v="29"/>
    <x v="8"/>
    <x v="56"/>
    <x v="1"/>
    <x v="1"/>
    <x v="0"/>
    <x v="91"/>
    <n v="0"/>
  </r>
  <r>
    <n v="117"/>
    <n v="15705512"/>
    <x v="82"/>
    <x v="2"/>
    <x v="0"/>
    <x v="21"/>
    <x v="4"/>
    <x v="57"/>
    <x v="0"/>
    <x v="1"/>
    <x v="1"/>
    <x v="92"/>
    <n v="0"/>
  </r>
  <r>
    <n v="118"/>
    <n v="15698028"/>
    <x v="61"/>
    <x v="1"/>
    <x v="0"/>
    <x v="0"/>
    <x v="0"/>
    <x v="1"/>
    <x v="1"/>
    <x v="1"/>
    <x v="1"/>
    <x v="93"/>
    <n v="0"/>
  </r>
  <r>
    <n v="120"/>
    <n v="15600781"/>
    <x v="1"/>
    <x v="2"/>
    <x v="1"/>
    <x v="8"/>
    <x v="3"/>
    <x v="58"/>
    <x v="1"/>
    <x v="1"/>
    <x v="1"/>
    <x v="94"/>
    <n v="0"/>
  </r>
  <r>
    <n v="121"/>
    <n v="15682472"/>
    <x v="83"/>
    <x v="1"/>
    <x v="1"/>
    <x v="8"/>
    <x v="9"/>
    <x v="59"/>
    <x v="1"/>
    <x v="0"/>
    <x v="1"/>
    <x v="95"/>
    <n v="0"/>
  </r>
  <r>
    <n v="122"/>
    <n v="15580203"/>
    <x v="84"/>
    <x v="0"/>
    <x v="1"/>
    <x v="1"/>
    <x v="4"/>
    <x v="60"/>
    <x v="0"/>
    <x v="0"/>
    <x v="1"/>
    <x v="96"/>
    <n v="0"/>
  </r>
  <r>
    <n v="123"/>
    <n v="15690673"/>
    <x v="39"/>
    <x v="1"/>
    <x v="0"/>
    <x v="1"/>
    <x v="4"/>
    <x v="1"/>
    <x v="1"/>
    <x v="1"/>
    <x v="1"/>
    <x v="97"/>
    <n v="0"/>
  </r>
  <r>
    <n v="124"/>
    <n v="15760085"/>
    <x v="5"/>
    <x v="2"/>
    <x v="0"/>
    <x v="32"/>
    <x v="6"/>
    <x v="61"/>
    <x v="0"/>
    <x v="1"/>
    <x v="0"/>
    <x v="98"/>
    <n v="0"/>
  </r>
  <r>
    <n v="125"/>
    <n v="15779659"/>
    <x v="85"/>
    <x v="1"/>
    <x v="0"/>
    <x v="30"/>
    <x v="5"/>
    <x v="1"/>
    <x v="0"/>
    <x v="0"/>
    <x v="1"/>
    <x v="99"/>
    <n v="0"/>
  </r>
  <r>
    <n v="129"/>
    <n v="15575492"/>
    <x v="83"/>
    <x v="1"/>
    <x v="0"/>
    <x v="0"/>
    <x v="2"/>
    <x v="1"/>
    <x v="1"/>
    <x v="1"/>
    <x v="1"/>
    <x v="100"/>
    <n v="0"/>
  </r>
  <r>
    <n v="130"/>
    <n v="15591607"/>
    <x v="86"/>
    <x v="1"/>
    <x v="1"/>
    <x v="7"/>
    <x v="8"/>
    <x v="62"/>
    <x v="0"/>
    <x v="1"/>
    <x v="1"/>
    <x v="101"/>
    <n v="0"/>
  </r>
  <r>
    <n v="131"/>
    <n v="15740404"/>
    <x v="87"/>
    <x v="1"/>
    <x v="0"/>
    <x v="8"/>
    <x v="5"/>
    <x v="1"/>
    <x v="1"/>
    <x v="1"/>
    <x v="0"/>
    <x v="102"/>
    <n v="0"/>
  </r>
  <r>
    <n v="132"/>
    <n v="15718369"/>
    <x v="88"/>
    <x v="2"/>
    <x v="0"/>
    <x v="18"/>
    <x v="8"/>
    <x v="63"/>
    <x v="0"/>
    <x v="1"/>
    <x v="0"/>
    <x v="103"/>
    <n v="0"/>
  </r>
  <r>
    <n v="133"/>
    <n v="15677871"/>
    <x v="43"/>
    <x v="1"/>
    <x v="1"/>
    <x v="14"/>
    <x v="8"/>
    <x v="64"/>
    <x v="0"/>
    <x v="1"/>
    <x v="0"/>
    <x v="104"/>
    <n v="0"/>
  </r>
  <r>
    <n v="134"/>
    <n v="15642004"/>
    <x v="89"/>
    <x v="1"/>
    <x v="1"/>
    <x v="9"/>
    <x v="0"/>
    <x v="1"/>
    <x v="1"/>
    <x v="0"/>
    <x v="0"/>
    <x v="105"/>
    <n v="0"/>
  </r>
  <r>
    <n v="135"/>
    <n v="15712543"/>
    <x v="90"/>
    <x v="2"/>
    <x v="1"/>
    <x v="1"/>
    <x v="2"/>
    <x v="65"/>
    <x v="1"/>
    <x v="1"/>
    <x v="0"/>
    <x v="106"/>
    <n v="0"/>
  </r>
  <r>
    <n v="136"/>
    <n v="15584518"/>
    <x v="91"/>
    <x v="2"/>
    <x v="0"/>
    <x v="3"/>
    <x v="7"/>
    <x v="66"/>
    <x v="1"/>
    <x v="1"/>
    <x v="0"/>
    <x v="107"/>
    <n v="0"/>
  </r>
  <r>
    <n v="137"/>
    <n v="15802381"/>
    <x v="92"/>
    <x v="2"/>
    <x v="0"/>
    <x v="8"/>
    <x v="7"/>
    <x v="67"/>
    <x v="0"/>
    <x v="0"/>
    <x v="0"/>
    <x v="108"/>
    <n v="0"/>
  </r>
  <r>
    <n v="138"/>
    <n v="15610156"/>
    <x v="93"/>
    <x v="1"/>
    <x v="1"/>
    <x v="19"/>
    <x v="1"/>
    <x v="68"/>
    <x v="0"/>
    <x v="0"/>
    <x v="0"/>
    <x v="109"/>
    <n v="0"/>
  </r>
  <r>
    <n v="141"/>
    <n v="15698932"/>
    <x v="19"/>
    <x v="2"/>
    <x v="1"/>
    <x v="4"/>
    <x v="6"/>
    <x v="69"/>
    <x v="0"/>
    <x v="1"/>
    <x v="1"/>
    <x v="110"/>
    <n v="0"/>
  </r>
  <r>
    <n v="142"/>
    <n v="15724944"/>
    <x v="94"/>
    <x v="1"/>
    <x v="1"/>
    <x v="8"/>
    <x v="2"/>
    <x v="1"/>
    <x v="1"/>
    <x v="1"/>
    <x v="0"/>
    <x v="111"/>
    <n v="0"/>
  </r>
  <r>
    <n v="143"/>
    <n v="15628145"/>
    <x v="95"/>
    <x v="1"/>
    <x v="0"/>
    <x v="2"/>
    <x v="7"/>
    <x v="70"/>
    <x v="0"/>
    <x v="1"/>
    <x v="0"/>
    <x v="112"/>
    <n v="0"/>
  </r>
  <r>
    <n v="146"/>
    <n v="15800703"/>
    <x v="96"/>
    <x v="0"/>
    <x v="0"/>
    <x v="26"/>
    <x v="7"/>
    <x v="71"/>
    <x v="0"/>
    <x v="1"/>
    <x v="0"/>
    <x v="113"/>
    <n v="0"/>
  </r>
  <r>
    <n v="147"/>
    <n v="15705707"/>
    <x v="10"/>
    <x v="0"/>
    <x v="0"/>
    <x v="16"/>
    <x v="9"/>
    <x v="72"/>
    <x v="1"/>
    <x v="1"/>
    <x v="1"/>
    <x v="114"/>
    <n v="0"/>
  </r>
  <r>
    <n v="148"/>
    <n v="15754105"/>
    <x v="97"/>
    <x v="1"/>
    <x v="1"/>
    <x v="21"/>
    <x v="7"/>
    <x v="73"/>
    <x v="0"/>
    <x v="0"/>
    <x v="1"/>
    <x v="115"/>
    <n v="0"/>
  </r>
  <r>
    <n v="149"/>
    <n v="15703264"/>
    <x v="48"/>
    <x v="1"/>
    <x v="1"/>
    <x v="4"/>
    <x v="8"/>
    <x v="74"/>
    <x v="0"/>
    <x v="1"/>
    <x v="1"/>
    <x v="116"/>
    <n v="0"/>
  </r>
  <r>
    <n v="150"/>
    <n v="15794413"/>
    <x v="58"/>
    <x v="1"/>
    <x v="1"/>
    <x v="12"/>
    <x v="10"/>
    <x v="1"/>
    <x v="1"/>
    <x v="0"/>
    <x v="0"/>
    <x v="117"/>
    <n v="0"/>
  </r>
  <r>
    <n v="151"/>
    <n v="15650237"/>
    <x v="98"/>
    <x v="0"/>
    <x v="0"/>
    <x v="12"/>
    <x v="2"/>
    <x v="1"/>
    <x v="1"/>
    <x v="1"/>
    <x v="1"/>
    <x v="118"/>
    <n v="0"/>
  </r>
  <r>
    <n v="153"/>
    <n v="15811589"/>
    <x v="99"/>
    <x v="0"/>
    <x v="1"/>
    <x v="17"/>
    <x v="9"/>
    <x v="1"/>
    <x v="1"/>
    <x v="1"/>
    <x v="1"/>
    <x v="119"/>
    <n v="0"/>
  </r>
  <r>
    <n v="154"/>
    <n v="15689044"/>
    <x v="100"/>
    <x v="1"/>
    <x v="1"/>
    <x v="21"/>
    <x v="1"/>
    <x v="75"/>
    <x v="0"/>
    <x v="1"/>
    <x v="1"/>
    <x v="120"/>
    <n v="0"/>
  </r>
  <r>
    <n v="155"/>
    <n v="15709368"/>
    <x v="41"/>
    <x v="1"/>
    <x v="0"/>
    <x v="2"/>
    <x v="4"/>
    <x v="1"/>
    <x v="1"/>
    <x v="1"/>
    <x v="0"/>
    <x v="121"/>
    <n v="0"/>
  </r>
  <r>
    <n v="157"/>
    <n v="15655007"/>
    <x v="87"/>
    <x v="1"/>
    <x v="0"/>
    <x v="18"/>
    <x v="2"/>
    <x v="1"/>
    <x v="1"/>
    <x v="0"/>
    <x v="1"/>
    <x v="122"/>
    <n v="0"/>
  </r>
  <r>
    <n v="158"/>
    <n v="15623595"/>
    <x v="101"/>
    <x v="0"/>
    <x v="0"/>
    <x v="30"/>
    <x v="1"/>
    <x v="1"/>
    <x v="1"/>
    <x v="1"/>
    <x v="0"/>
    <x v="123"/>
    <n v="0"/>
  </r>
  <r>
    <n v="159"/>
    <n v="15589975"/>
    <x v="102"/>
    <x v="1"/>
    <x v="0"/>
    <x v="33"/>
    <x v="4"/>
    <x v="76"/>
    <x v="0"/>
    <x v="0"/>
    <x v="0"/>
    <x v="124"/>
    <n v="0"/>
  </r>
  <r>
    <n v="160"/>
    <n v="15804017"/>
    <x v="103"/>
    <x v="2"/>
    <x v="0"/>
    <x v="18"/>
    <x v="3"/>
    <x v="77"/>
    <x v="0"/>
    <x v="0"/>
    <x v="1"/>
    <x v="125"/>
    <n v="0"/>
  </r>
  <r>
    <n v="161"/>
    <n v="15692132"/>
    <x v="104"/>
    <x v="0"/>
    <x v="0"/>
    <x v="31"/>
    <x v="4"/>
    <x v="78"/>
    <x v="0"/>
    <x v="0"/>
    <x v="0"/>
    <x v="126"/>
    <n v="0"/>
  </r>
  <r>
    <n v="162"/>
    <n v="15641122"/>
    <x v="5"/>
    <x v="1"/>
    <x v="1"/>
    <x v="29"/>
    <x v="1"/>
    <x v="1"/>
    <x v="1"/>
    <x v="1"/>
    <x v="1"/>
    <x v="127"/>
    <n v="0"/>
  </r>
  <r>
    <n v="163"/>
    <n v="15630910"/>
    <x v="105"/>
    <x v="1"/>
    <x v="0"/>
    <x v="34"/>
    <x v="2"/>
    <x v="79"/>
    <x v="0"/>
    <x v="0"/>
    <x v="1"/>
    <x v="128"/>
    <n v="0"/>
  </r>
  <r>
    <n v="164"/>
    <n v="15680772"/>
    <x v="106"/>
    <x v="0"/>
    <x v="0"/>
    <x v="15"/>
    <x v="1"/>
    <x v="1"/>
    <x v="1"/>
    <x v="1"/>
    <x v="0"/>
    <x v="129"/>
    <n v="0"/>
  </r>
  <r>
    <n v="166"/>
    <n v="15585388"/>
    <x v="32"/>
    <x v="2"/>
    <x v="1"/>
    <x v="6"/>
    <x v="8"/>
    <x v="80"/>
    <x v="1"/>
    <x v="1"/>
    <x v="0"/>
    <x v="130"/>
    <n v="0"/>
  </r>
  <r>
    <n v="168"/>
    <n v="15588537"/>
    <x v="107"/>
    <x v="0"/>
    <x v="0"/>
    <x v="0"/>
    <x v="8"/>
    <x v="81"/>
    <x v="0"/>
    <x v="1"/>
    <x v="1"/>
    <x v="131"/>
    <n v="0"/>
  </r>
  <r>
    <n v="170"/>
    <n v="15611325"/>
    <x v="95"/>
    <x v="2"/>
    <x v="1"/>
    <x v="7"/>
    <x v="8"/>
    <x v="82"/>
    <x v="1"/>
    <x v="0"/>
    <x v="1"/>
    <x v="132"/>
    <n v="0"/>
  </r>
  <r>
    <n v="171"/>
    <n v="15587562"/>
    <x v="108"/>
    <x v="1"/>
    <x v="0"/>
    <x v="16"/>
    <x v="3"/>
    <x v="83"/>
    <x v="0"/>
    <x v="1"/>
    <x v="1"/>
    <x v="133"/>
    <n v="0"/>
  </r>
  <r>
    <n v="172"/>
    <n v="15613172"/>
    <x v="81"/>
    <x v="2"/>
    <x v="1"/>
    <x v="5"/>
    <x v="7"/>
    <x v="84"/>
    <x v="1"/>
    <x v="1"/>
    <x v="1"/>
    <x v="134"/>
    <n v="0"/>
  </r>
  <r>
    <n v="174"/>
    <n v="15586310"/>
    <x v="109"/>
    <x v="1"/>
    <x v="1"/>
    <x v="29"/>
    <x v="3"/>
    <x v="85"/>
    <x v="0"/>
    <x v="1"/>
    <x v="1"/>
    <x v="135"/>
    <n v="0"/>
  </r>
  <r>
    <n v="175"/>
    <n v="15625524"/>
    <x v="110"/>
    <x v="1"/>
    <x v="1"/>
    <x v="19"/>
    <x v="7"/>
    <x v="1"/>
    <x v="1"/>
    <x v="1"/>
    <x v="0"/>
    <x v="136"/>
    <n v="0"/>
  </r>
  <r>
    <n v="176"/>
    <n v="15755209"/>
    <x v="108"/>
    <x v="0"/>
    <x v="0"/>
    <x v="10"/>
    <x v="2"/>
    <x v="86"/>
    <x v="0"/>
    <x v="1"/>
    <x v="0"/>
    <x v="137"/>
    <n v="0"/>
  </r>
  <r>
    <n v="177"/>
    <n v="15645248"/>
    <x v="111"/>
    <x v="1"/>
    <x v="0"/>
    <x v="29"/>
    <x v="10"/>
    <x v="1"/>
    <x v="1"/>
    <x v="1"/>
    <x v="0"/>
    <x v="138"/>
    <n v="0"/>
  </r>
  <r>
    <n v="178"/>
    <n v="15790355"/>
    <x v="112"/>
    <x v="2"/>
    <x v="1"/>
    <x v="15"/>
    <x v="7"/>
    <x v="87"/>
    <x v="1"/>
    <x v="0"/>
    <x v="1"/>
    <x v="139"/>
    <n v="0"/>
  </r>
  <r>
    <n v="179"/>
    <n v="15762615"/>
    <x v="113"/>
    <x v="0"/>
    <x v="0"/>
    <x v="19"/>
    <x v="9"/>
    <x v="88"/>
    <x v="0"/>
    <x v="0"/>
    <x v="0"/>
    <x v="140"/>
    <n v="0"/>
  </r>
  <r>
    <n v="181"/>
    <n v="15716334"/>
    <x v="2"/>
    <x v="0"/>
    <x v="0"/>
    <x v="11"/>
    <x v="1"/>
    <x v="89"/>
    <x v="0"/>
    <x v="1"/>
    <x v="0"/>
    <x v="141"/>
    <n v="0"/>
  </r>
  <r>
    <n v="182"/>
    <n v="15789669"/>
    <x v="111"/>
    <x v="1"/>
    <x v="1"/>
    <x v="35"/>
    <x v="1"/>
    <x v="1"/>
    <x v="1"/>
    <x v="1"/>
    <x v="0"/>
    <x v="142"/>
    <n v="0"/>
  </r>
  <r>
    <n v="183"/>
    <n v="15621075"/>
    <x v="114"/>
    <x v="2"/>
    <x v="0"/>
    <x v="11"/>
    <x v="0"/>
    <x v="90"/>
    <x v="1"/>
    <x v="1"/>
    <x v="1"/>
    <x v="143"/>
    <n v="0"/>
  </r>
  <r>
    <n v="184"/>
    <n v="15810845"/>
    <x v="15"/>
    <x v="1"/>
    <x v="1"/>
    <x v="17"/>
    <x v="1"/>
    <x v="1"/>
    <x v="1"/>
    <x v="1"/>
    <x v="0"/>
    <x v="144"/>
    <n v="0"/>
  </r>
  <r>
    <n v="186"/>
    <n v="15654506"/>
    <x v="115"/>
    <x v="1"/>
    <x v="1"/>
    <x v="12"/>
    <x v="9"/>
    <x v="1"/>
    <x v="1"/>
    <x v="1"/>
    <x v="1"/>
    <x v="145"/>
    <n v="0"/>
  </r>
  <r>
    <n v="187"/>
    <n v="15771977"/>
    <x v="68"/>
    <x v="1"/>
    <x v="0"/>
    <x v="1"/>
    <x v="0"/>
    <x v="91"/>
    <x v="0"/>
    <x v="1"/>
    <x v="1"/>
    <x v="146"/>
    <n v="0"/>
  </r>
  <r>
    <n v="188"/>
    <n v="15708710"/>
    <x v="116"/>
    <x v="0"/>
    <x v="0"/>
    <x v="21"/>
    <x v="10"/>
    <x v="1"/>
    <x v="0"/>
    <x v="0"/>
    <x v="0"/>
    <x v="147"/>
    <n v="0"/>
  </r>
  <r>
    <n v="189"/>
    <n v="15726676"/>
    <x v="11"/>
    <x v="0"/>
    <x v="1"/>
    <x v="29"/>
    <x v="7"/>
    <x v="1"/>
    <x v="1"/>
    <x v="0"/>
    <x v="0"/>
    <x v="148"/>
    <n v="0"/>
  </r>
  <r>
    <n v="190"/>
    <n v="15587421"/>
    <x v="43"/>
    <x v="2"/>
    <x v="0"/>
    <x v="8"/>
    <x v="2"/>
    <x v="92"/>
    <x v="1"/>
    <x v="1"/>
    <x v="1"/>
    <x v="149"/>
    <n v="0"/>
  </r>
  <r>
    <n v="192"/>
    <n v="15771086"/>
    <x v="110"/>
    <x v="1"/>
    <x v="0"/>
    <x v="15"/>
    <x v="5"/>
    <x v="93"/>
    <x v="1"/>
    <x v="1"/>
    <x v="1"/>
    <x v="150"/>
    <n v="0"/>
  </r>
  <r>
    <n v="193"/>
    <n v="15756850"/>
    <x v="117"/>
    <x v="1"/>
    <x v="1"/>
    <x v="19"/>
    <x v="0"/>
    <x v="1"/>
    <x v="1"/>
    <x v="0"/>
    <x v="1"/>
    <x v="151"/>
    <n v="0"/>
  </r>
  <r>
    <n v="194"/>
    <n v="15702741"/>
    <x v="118"/>
    <x v="1"/>
    <x v="1"/>
    <x v="12"/>
    <x v="9"/>
    <x v="94"/>
    <x v="0"/>
    <x v="1"/>
    <x v="1"/>
    <x v="152"/>
    <n v="0"/>
  </r>
  <r>
    <n v="195"/>
    <n v="15679200"/>
    <x v="119"/>
    <x v="0"/>
    <x v="1"/>
    <x v="16"/>
    <x v="8"/>
    <x v="95"/>
    <x v="1"/>
    <x v="1"/>
    <x v="1"/>
    <x v="153"/>
    <n v="0"/>
  </r>
  <r>
    <n v="196"/>
    <n v="15594815"/>
    <x v="120"/>
    <x v="1"/>
    <x v="1"/>
    <x v="10"/>
    <x v="5"/>
    <x v="96"/>
    <x v="0"/>
    <x v="1"/>
    <x v="0"/>
    <x v="154"/>
    <n v="0"/>
  </r>
  <r>
    <n v="197"/>
    <n v="15635905"/>
    <x v="11"/>
    <x v="0"/>
    <x v="0"/>
    <x v="12"/>
    <x v="4"/>
    <x v="1"/>
    <x v="1"/>
    <x v="1"/>
    <x v="0"/>
    <x v="155"/>
    <n v="0"/>
  </r>
  <r>
    <n v="198"/>
    <n v="15777892"/>
    <x v="106"/>
    <x v="2"/>
    <x v="1"/>
    <x v="21"/>
    <x v="5"/>
    <x v="97"/>
    <x v="0"/>
    <x v="1"/>
    <x v="0"/>
    <x v="156"/>
    <n v="0"/>
  </r>
  <r>
    <n v="199"/>
    <n v="15656176"/>
    <x v="4"/>
    <x v="1"/>
    <x v="1"/>
    <x v="36"/>
    <x v="6"/>
    <x v="1"/>
    <x v="1"/>
    <x v="1"/>
    <x v="0"/>
    <x v="157"/>
    <n v="0"/>
  </r>
  <r>
    <n v="200"/>
    <n v="15811127"/>
    <x v="121"/>
    <x v="1"/>
    <x v="1"/>
    <x v="10"/>
    <x v="4"/>
    <x v="98"/>
    <x v="0"/>
    <x v="1"/>
    <x v="1"/>
    <x v="158"/>
    <n v="0"/>
  </r>
  <r>
    <n v="201"/>
    <n v="15604482"/>
    <x v="2"/>
    <x v="0"/>
    <x v="1"/>
    <x v="29"/>
    <x v="1"/>
    <x v="99"/>
    <x v="0"/>
    <x v="1"/>
    <x v="0"/>
    <x v="159"/>
    <n v="0"/>
  </r>
  <r>
    <n v="202"/>
    <n v="15622911"/>
    <x v="122"/>
    <x v="1"/>
    <x v="1"/>
    <x v="17"/>
    <x v="3"/>
    <x v="100"/>
    <x v="0"/>
    <x v="0"/>
    <x v="0"/>
    <x v="160"/>
    <n v="0"/>
  </r>
  <r>
    <n v="205"/>
    <n v="15627801"/>
    <x v="97"/>
    <x v="0"/>
    <x v="1"/>
    <x v="18"/>
    <x v="5"/>
    <x v="101"/>
    <x v="0"/>
    <x v="1"/>
    <x v="1"/>
    <x v="161"/>
    <n v="0"/>
  </r>
  <r>
    <n v="206"/>
    <n v="15773039"/>
    <x v="34"/>
    <x v="1"/>
    <x v="1"/>
    <x v="21"/>
    <x v="5"/>
    <x v="1"/>
    <x v="0"/>
    <x v="1"/>
    <x v="0"/>
    <x v="162"/>
    <n v="0"/>
  </r>
  <r>
    <n v="208"/>
    <n v="15679531"/>
    <x v="123"/>
    <x v="1"/>
    <x v="1"/>
    <x v="8"/>
    <x v="7"/>
    <x v="102"/>
    <x v="0"/>
    <x v="1"/>
    <x v="0"/>
    <x v="163"/>
    <n v="0"/>
  </r>
  <r>
    <n v="210"/>
    <n v="15612087"/>
    <x v="124"/>
    <x v="1"/>
    <x v="1"/>
    <x v="11"/>
    <x v="1"/>
    <x v="103"/>
    <x v="0"/>
    <x v="0"/>
    <x v="0"/>
    <x v="164"/>
    <n v="0"/>
  </r>
  <r>
    <n v="211"/>
    <n v="15752047"/>
    <x v="125"/>
    <x v="2"/>
    <x v="1"/>
    <x v="18"/>
    <x v="1"/>
    <x v="104"/>
    <x v="1"/>
    <x v="1"/>
    <x v="1"/>
    <x v="165"/>
    <n v="0"/>
  </r>
  <r>
    <n v="212"/>
    <n v="15624592"/>
    <x v="45"/>
    <x v="1"/>
    <x v="1"/>
    <x v="6"/>
    <x v="9"/>
    <x v="1"/>
    <x v="1"/>
    <x v="1"/>
    <x v="0"/>
    <x v="166"/>
    <n v="0"/>
  </r>
  <r>
    <n v="213"/>
    <n v="15573152"/>
    <x v="126"/>
    <x v="1"/>
    <x v="0"/>
    <x v="0"/>
    <x v="8"/>
    <x v="1"/>
    <x v="1"/>
    <x v="0"/>
    <x v="1"/>
    <x v="167"/>
    <n v="0"/>
  </r>
  <r>
    <n v="214"/>
    <n v="15594917"/>
    <x v="127"/>
    <x v="1"/>
    <x v="0"/>
    <x v="8"/>
    <x v="0"/>
    <x v="105"/>
    <x v="0"/>
    <x v="1"/>
    <x v="0"/>
    <x v="168"/>
    <n v="0"/>
  </r>
  <r>
    <n v="215"/>
    <n v="15785542"/>
    <x v="97"/>
    <x v="2"/>
    <x v="1"/>
    <x v="25"/>
    <x v="3"/>
    <x v="106"/>
    <x v="1"/>
    <x v="0"/>
    <x v="1"/>
    <x v="16"/>
    <n v="0"/>
  </r>
  <r>
    <n v="217"/>
    <n v="15680920"/>
    <x v="128"/>
    <x v="1"/>
    <x v="1"/>
    <x v="13"/>
    <x v="2"/>
    <x v="107"/>
    <x v="0"/>
    <x v="1"/>
    <x v="1"/>
    <x v="169"/>
    <n v="0"/>
  </r>
  <r>
    <n v="218"/>
    <n v="15786308"/>
    <x v="68"/>
    <x v="0"/>
    <x v="0"/>
    <x v="18"/>
    <x v="8"/>
    <x v="1"/>
    <x v="1"/>
    <x v="0"/>
    <x v="1"/>
    <x v="170"/>
    <n v="0"/>
  </r>
  <r>
    <n v="221"/>
    <n v="15725311"/>
    <x v="13"/>
    <x v="1"/>
    <x v="0"/>
    <x v="6"/>
    <x v="8"/>
    <x v="108"/>
    <x v="1"/>
    <x v="1"/>
    <x v="0"/>
    <x v="171"/>
    <n v="0"/>
  </r>
  <r>
    <n v="222"/>
    <n v="15787155"/>
    <x v="115"/>
    <x v="0"/>
    <x v="1"/>
    <x v="29"/>
    <x v="2"/>
    <x v="1"/>
    <x v="0"/>
    <x v="0"/>
    <x v="0"/>
    <x v="172"/>
    <n v="0"/>
  </r>
  <r>
    <n v="223"/>
    <n v="15727829"/>
    <x v="129"/>
    <x v="1"/>
    <x v="1"/>
    <x v="17"/>
    <x v="1"/>
    <x v="1"/>
    <x v="1"/>
    <x v="1"/>
    <x v="0"/>
    <x v="173"/>
    <n v="0"/>
  </r>
  <r>
    <n v="226"/>
    <n v="15699029"/>
    <x v="130"/>
    <x v="1"/>
    <x v="1"/>
    <x v="21"/>
    <x v="3"/>
    <x v="109"/>
    <x v="1"/>
    <x v="1"/>
    <x v="1"/>
    <x v="174"/>
    <n v="0"/>
  </r>
  <r>
    <n v="227"/>
    <n v="15774393"/>
    <x v="131"/>
    <x v="1"/>
    <x v="0"/>
    <x v="29"/>
    <x v="8"/>
    <x v="1"/>
    <x v="1"/>
    <x v="1"/>
    <x v="0"/>
    <x v="175"/>
    <n v="0"/>
  </r>
  <r>
    <n v="230"/>
    <n v="15605461"/>
    <x v="132"/>
    <x v="2"/>
    <x v="0"/>
    <x v="16"/>
    <x v="5"/>
    <x v="110"/>
    <x v="0"/>
    <x v="1"/>
    <x v="1"/>
    <x v="176"/>
    <n v="0"/>
  </r>
  <r>
    <n v="231"/>
    <n v="15808473"/>
    <x v="133"/>
    <x v="1"/>
    <x v="1"/>
    <x v="37"/>
    <x v="0"/>
    <x v="1"/>
    <x v="1"/>
    <x v="0"/>
    <x v="0"/>
    <x v="177"/>
    <n v="0"/>
  </r>
  <r>
    <n v="232"/>
    <n v="15627000"/>
    <x v="134"/>
    <x v="1"/>
    <x v="1"/>
    <x v="19"/>
    <x v="10"/>
    <x v="1"/>
    <x v="1"/>
    <x v="1"/>
    <x v="1"/>
    <x v="178"/>
    <n v="0"/>
  </r>
  <r>
    <n v="233"/>
    <n v="15787174"/>
    <x v="110"/>
    <x v="1"/>
    <x v="0"/>
    <x v="21"/>
    <x v="0"/>
    <x v="1"/>
    <x v="1"/>
    <x v="0"/>
    <x v="0"/>
    <x v="179"/>
    <n v="0"/>
  </r>
  <r>
    <n v="234"/>
    <n v="15723886"/>
    <x v="135"/>
    <x v="2"/>
    <x v="1"/>
    <x v="38"/>
    <x v="5"/>
    <x v="111"/>
    <x v="1"/>
    <x v="0"/>
    <x v="0"/>
    <x v="180"/>
    <n v="0"/>
  </r>
  <r>
    <n v="235"/>
    <n v="15704769"/>
    <x v="36"/>
    <x v="1"/>
    <x v="0"/>
    <x v="39"/>
    <x v="7"/>
    <x v="112"/>
    <x v="1"/>
    <x v="0"/>
    <x v="0"/>
    <x v="181"/>
    <n v="0"/>
  </r>
  <r>
    <n v="237"/>
    <n v="15711540"/>
    <x v="136"/>
    <x v="1"/>
    <x v="0"/>
    <x v="16"/>
    <x v="1"/>
    <x v="1"/>
    <x v="0"/>
    <x v="1"/>
    <x v="0"/>
    <x v="182"/>
    <n v="0"/>
  </r>
  <r>
    <n v="240"/>
    <n v="15795149"/>
    <x v="137"/>
    <x v="1"/>
    <x v="1"/>
    <x v="30"/>
    <x v="1"/>
    <x v="113"/>
    <x v="1"/>
    <x v="0"/>
    <x v="0"/>
    <x v="183"/>
    <n v="0"/>
  </r>
  <r>
    <n v="241"/>
    <n v="15812009"/>
    <x v="138"/>
    <x v="0"/>
    <x v="1"/>
    <x v="14"/>
    <x v="3"/>
    <x v="1"/>
    <x v="1"/>
    <x v="1"/>
    <x v="1"/>
    <x v="184"/>
    <n v="0"/>
  </r>
  <r>
    <n v="242"/>
    <n v="15651001"/>
    <x v="40"/>
    <x v="2"/>
    <x v="0"/>
    <x v="1"/>
    <x v="7"/>
    <x v="114"/>
    <x v="0"/>
    <x v="1"/>
    <x v="1"/>
    <x v="185"/>
    <n v="0"/>
  </r>
  <r>
    <n v="243"/>
    <n v="15813844"/>
    <x v="137"/>
    <x v="1"/>
    <x v="1"/>
    <x v="21"/>
    <x v="9"/>
    <x v="115"/>
    <x v="1"/>
    <x v="0"/>
    <x v="0"/>
    <x v="186"/>
    <n v="0"/>
  </r>
  <r>
    <n v="245"/>
    <n v="15576269"/>
    <x v="139"/>
    <x v="0"/>
    <x v="1"/>
    <x v="8"/>
    <x v="2"/>
    <x v="1"/>
    <x v="1"/>
    <x v="1"/>
    <x v="1"/>
    <x v="187"/>
    <n v="0"/>
  </r>
  <r>
    <n v="247"/>
    <n v="15685500"/>
    <x v="140"/>
    <x v="2"/>
    <x v="1"/>
    <x v="25"/>
    <x v="2"/>
    <x v="116"/>
    <x v="1"/>
    <x v="1"/>
    <x v="1"/>
    <x v="188"/>
    <n v="0"/>
  </r>
  <r>
    <n v="248"/>
    <n v="15599792"/>
    <x v="141"/>
    <x v="1"/>
    <x v="0"/>
    <x v="25"/>
    <x v="0"/>
    <x v="1"/>
    <x v="1"/>
    <x v="1"/>
    <x v="0"/>
    <x v="189"/>
    <n v="0"/>
  </r>
  <r>
    <n v="249"/>
    <n v="15657566"/>
    <x v="142"/>
    <x v="2"/>
    <x v="1"/>
    <x v="7"/>
    <x v="9"/>
    <x v="117"/>
    <x v="0"/>
    <x v="1"/>
    <x v="0"/>
    <x v="190"/>
    <n v="0"/>
  </r>
  <r>
    <n v="251"/>
    <n v="15628112"/>
    <x v="143"/>
    <x v="2"/>
    <x v="0"/>
    <x v="15"/>
    <x v="7"/>
    <x v="118"/>
    <x v="0"/>
    <x v="0"/>
    <x v="1"/>
    <x v="191"/>
    <n v="0"/>
  </r>
  <r>
    <n v="252"/>
    <n v="15753754"/>
    <x v="12"/>
    <x v="0"/>
    <x v="0"/>
    <x v="8"/>
    <x v="0"/>
    <x v="1"/>
    <x v="1"/>
    <x v="1"/>
    <x v="0"/>
    <x v="192"/>
    <n v="0"/>
  </r>
  <r>
    <n v="253"/>
    <n v="15793726"/>
    <x v="144"/>
    <x v="1"/>
    <x v="0"/>
    <x v="40"/>
    <x v="10"/>
    <x v="1"/>
    <x v="1"/>
    <x v="0"/>
    <x v="0"/>
    <x v="193"/>
    <n v="0"/>
  </r>
  <r>
    <n v="254"/>
    <n v="15694717"/>
    <x v="145"/>
    <x v="2"/>
    <x v="1"/>
    <x v="21"/>
    <x v="1"/>
    <x v="119"/>
    <x v="0"/>
    <x v="1"/>
    <x v="0"/>
    <x v="194"/>
    <n v="0"/>
  </r>
  <r>
    <n v="255"/>
    <n v="15665834"/>
    <x v="146"/>
    <x v="0"/>
    <x v="1"/>
    <x v="30"/>
    <x v="9"/>
    <x v="1"/>
    <x v="0"/>
    <x v="0"/>
    <x v="1"/>
    <x v="195"/>
    <n v="0"/>
  </r>
  <r>
    <n v="256"/>
    <n v="15765297"/>
    <x v="147"/>
    <x v="0"/>
    <x v="1"/>
    <x v="0"/>
    <x v="10"/>
    <x v="1"/>
    <x v="1"/>
    <x v="0"/>
    <x v="0"/>
    <x v="196"/>
    <n v="0"/>
  </r>
  <r>
    <n v="257"/>
    <n v="15636684"/>
    <x v="148"/>
    <x v="1"/>
    <x v="1"/>
    <x v="8"/>
    <x v="6"/>
    <x v="1"/>
    <x v="1"/>
    <x v="1"/>
    <x v="0"/>
    <x v="197"/>
    <n v="0"/>
  </r>
  <r>
    <n v="258"/>
    <n v="15592979"/>
    <x v="124"/>
    <x v="2"/>
    <x v="0"/>
    <x v="8"/>
    <x v="4"/>
    <x v="120"/>
    <x v="1"/>
    <x v="0"/>
    <x v="1"/>
    <x v="198"/>
    <n v="0"/>
  </r>
  <r>
    <n v="259"/>
    <n v="15750803"/>
    <x v="149"/>
    <x v="1"/>
    <x v="0"/>
    <x v="29"/>
    <x v="4"/>
    <x v="121"/>
    <x v="0"/>
    <x v="1"/>
    <x v="0"/>
    <x v="199"/>
    <n v="0"/>
  </r>
  <r>
    <n v="260"/>
    <n v="15607178"/>
    <x v="2"/>
    <x v="2"/>
    <x v="1"/>
    <x v="14"/>
    <x v="5"/>
    <x v="122"/>
    <x v="0"/>
    <x v="1"/>
    <x v="0"/>
    <x v="200"/>
    <n v="0"/>
  </r>
  <r>
    <n v="261"/>
    <n v="15713853"/>
    <x v="14"/>
    <x v="2"/>
    <x v="1"/>
    <x v="17"/>
    <x v="8"/>
    <x v="123"/>
    <x v="1"/>
    <x v="1"/>
    <x v="0"/>
    <x v="201"/>
    <n v="0"/>
  </r>
  <r>
    <n v="262"/>
    <n v="15673481"/>
    <x v="13"/>
    <x v="0"/>
    <x v="0"/>
    <x v="32"/>
    <x v="4"/>
    <x v="124"/>
    <x v="0"/>
    <x v="1"/>
    <x v="1"/>
    <x v="202"/>
    <n v="0"/>
  </r>
  <r>
    <n v="263"/>
    <n v="15686776"/>
    <x v="150"/>
    <x v="1"/>
    <x v="0"/>
    <x v="12"/>
    <x v="4"/>
    <x v="125"/>
    <x v="1"/>
    <x v="1"/>
    <x v="1"/>
    <x v="203"/>
    <n v="0"/>
  </r>
  <r>
    <n v="264"/>
    <n v="15673693"/>
    <x v="95"/>
    <x v="1"/>
    <x v="0"/>
    <x v="25"/>
    <x v="10"/>
    <x v="126"/>
    <x v="0"/>
    <x v="0"/>
    <x v="0"/>
    <x v="204"/>
    <n v="0"/>
  </r>
  <r>
    <n v="265"/>
    <n v="15700696"/>
    <x v="75"/>
    <x v="0"/>
    <x v="1"/>
    <x v="6"/>
    <x v="8"/>
    <x v="127"/>
    <x v="0"/>
    <x v="1"/>
    <x v="0"/>
    <x v="205"/>
    <n v="0"/>
  </r>
  <r>
    <n v="266"/>
    <n v="15813163"/>
    <x v="151"/>
    <x v="0"/>
    <x v="0"/>
    <x v="15"/>
    <x v="8"/>
    <x v="128"/>
    <x v="0"/>
    <x v="1"/>
    <x v="1"/>
    <x v="206"/>
    <n v="0"/>
  </r>
  <r>
    <n v="267"/>
    <n v="15653857"/>
    <x v="152"/>
    <x v="1"/>
    <x v="1"/>
    <x v="8"/>
    <x v="1"/>
    <x v="1"/>
    <x v="1"/>
    <x v="1"/>
    <x v="0"/>
    <x v="207"/>
    <n v="0"/>
  </r>
  <r>
    <n v="268"/>
    <n v="15777076"/>
    <x v="153"/>
    <x v="1"/>
    <x v="1"/>
    <x v="15"/>
    <x v="2"/>
    <x v="1"/>
    <x v="1"/>
    <x v="1"/>
    <x v="1"/>
    <x v="208"/>
    <n v="0"/>
  </r>
  <r>
    <n v="270"/>
    <n v="15799217"/>
    <x v="154"/>
    <x v="2"/>
    <x v="0"/>
    <x v="10"/>
    <x v="2"/>
    <x v="129"/>
    <x v="0"/>
    <x v="1"/>
    <x v="1"/>
    <x v="209"/>
    <n v="0"/>
  </r>
  <r>
    <n v="271"/>
    <n v="15787071"/>
    <x v="97"/>
    <x v="0"/>
    <x v="1"/>
    <x v="0"/>
    <x v="8"/>
    <x v="1"/>
    <x v="1"/>
    <x v="0"/>
    <x v="0"/>
    <x v="210"/>
    <n v="0"/>
  </r>
  <r>
    <n v="273"/>
    <n v="15796505"/>
    <x v="155"/>
    <x v="2"/>
    <x v="0"/>
    <x v="8"/>
    <x v="0"/>
    <x v="130"/>
    <x v="1"/>
    <x v="1"/>
    <x v="0"/>
    <x v="211"/>
    <n v="0"/>
  </r>
  <r>
    <n v="274"/>
    <n v="15725166"/>
    <x v="156"/>
    <x v="1"/>
    <x v="1"/>
    <x v="29"/>
    <x v="9"/>
    <x v="1"/>
    <x v="1"/>
    <x v="1"/>
    <x v="1"/>
    <x v="212"/>
    <n v="0"/>
  </r>
  <r>
    <n v="275"/>
    <n v="15800116"/>
    <x v="136"/>
    <x v="2"/>
    <x v="1"/>
    <x v="30"/>
    <x v="3"/>
    <x v="131"/>
    <x v="0"/>
    <x v="0"/>
    <x v="0"/>
    <x v="213"/>
    <n v="0"/>
  </r>
  <r>
    <n v="276"/>
    <n v="15758685"/>
    <x v="157"/>
    <x v="0"/>
    <x v="0"/>
    <x v="21"/>
    <x v="2"/>
    <x v="1"/>
    <x v="1"/>
    <x v="1"/>
    <x v="0"/>
    <x v="214"/>
    <n v="0"/>
  </r>
  <r>
    <n v="278"/>
    <n v="15767339"/>
    <x v="158"/>
    <x v="1"/>
    <x v="0"/>
    <x v="41"/>
    <x v="6"/>
    <x v="1"/>
    <x v="1"/>
    <x v="1"/>
    <x v="1"/>
    <x v="215"/>
    <n v="0"/>
  </r>
  <r>
    <n v="279"/>
    <n v="15683562"/>
    <x v="102"/>
    <x v="1"/>
    <x v="1"/>
    <x v="10"/>
    <x v="4"/>
    <x v="132"/>
    <x v="0"/>
    <x v="0"/>
    <x v="0"/>
    <x v="216"/>
    <n v="0"/>
  </r>
  <r>
    <n v="281"/>
    <n v="15668893"/>
    <x v="159"/>
    <x v="1"/>
    <x v="1"/>
    <x v="1"/>
    <x v="9"/>
    <x v="1"/>
    <x v="1"/>
    <x v="1"/>
    <x v="0"/>
    <x v="217"/>
    <n v="0"/>
  </r>
  <r>
    <n v="282"/>
    <n v="15669169"/>
    <x v="160"/>
    <x v="0"/>
    <x v="1"/>
    <x v="16"/>
    <x v="6"/>
    <x v="1"/>
    <x v="1"/>
    <x v="1"/>
    <x v="0"/>
    <x v="218"/>
    <n v="0"/>
  </r>
  <r>
    <n v="284"/>
    <n v="15699389"/>
    <x v="120"/>
    <x v="1"/>
    <x v="1"/>
    <x v="17"/>
    <x v="2"/>
    <x v="133"/>
    <x v="0"/>
    <x v="1"/>
    <x v="0"/>
    <x v="219"/>
    <n v="0"/>
  </r>
  <r>
    <n v="285"/>
    <n v="15708608"/>
    <x v="161"/>
    <x v="1"/>
    <x v="0"/>
    <x v="31"/>
    <x v="9"/>
    <x v="134"/>
    <x v="1"/>
    <x v="0"/>
    <x v="0"/>
    <x v="220"/>
    <n v="0"/>
  </r>
  <r>
    <n v="286"/>
    <n v="15626144"/>
    <x v="50"/>
    <x v="1"/>
    <x v="1"/>
    <x v="19"/>
    <x v="2"/>
    <x v="135"/>
    <x v="1"/>
    <x v="1"/>
    <x v="1"/>
    <x v="221"/>
    <n v="0"/>
  </r>
  <r>
    <n v="287"/>
    <n v="15573112"/>
    <x v="162"/>
    <x v="0"/>
    <x v="1"/>
    <x v="16"/>
    <x v="7"/>
    <x v="136"/>
    <x v="0"/>
    <x v="1"/>
    <x v="1"/>
    <x v="222"/>
    <n v="0"/>
  </r>
  <r>
    <n v="288"/>
    <n v="15790678"/>
    <x v="163"/>
    <x v="1"/>
    <x v="0"/>
    <x v="12"/>
    <x v="9"/>
    <x v="137"/>
    <x v="0"/>
    <x v="1"/>
    <x v="1"/>
    <x v="223"/>
    <n v="0"/>
  </r>
  <r>
    <n v="289"/>
    <n v="15727556"/>
    <x v="164"/>
    <x v="0"/>
    <x v="0"/>
    <x v="25"/>
    <x v="7"/>
    <x v="138"/>
    <x v="0"/>
    <x v="1"/>
    <x v="0"/>
    <x v="224"/>
    <n v="0"/>
  </r>
  <r>
    <n v="290"/>
    <n v="15697307"/>
    <x v="165"/>
    <x v="0"/>
    <x v="1"/>
    <x v="8"/>
    <x v="6"/>
    <x v="1"/>
    <x v="1"/>
    <x v="1"/>
    <x v="1"/>
    <x v="225"/>
    <n v="0"/>
  </r>
  <r>
    <n v="291"/>
    <n v="15652266"/>
    <x v="137"/>
    <x v="2"/>
    <x v="1"/>
    <x v="17"/>
    <x v="8"/>
    <x v="139"/>
    <x v="0"/>
    <x v="0"/>
    <x v="0"/>
    <x v="226"/>
    <n v="0"/>
  </r>
  <r>
    <n v="292"/>
    <n v="15607098"/>
    <x v="166"/>
    <x v="0"/>
    <x v="0"/>
    <x v="0"/>
    <x v="7"/>
    <x v="140"/>
    <x v="1"/>
    <x v="1"/>
    <x v="1"/>
    <x v="227"/>
    <n v="0"/>
  </r>
  <r>
    <n v="293"/>
    <n v="15655774"/>
    <x v="167"/>
    <x v="1"/>
    <x v="1"/>
    <x v="5"/>
    <x v="2"/>
    <x v="1"/>
    <x v="1"/>
    <x v="1"/>
    <x v="1"/>
    <x v="228"/>
    <n v="0"/>
  </r>
  <r>
    <n v="295"/>
    <n v="15785819"/>
    <x v="144"/>
    <x v="1"/>
    <x v="1"/>
    <x v="14"/>
    <x v="5"/>
    <x v="1"/>
    <x v="1"/>
    <x v="1"/>
    <x v="0"/>
    <x v="229"/>
    <n v="0"/>
  </r>
  <r>
    <n v="296"/>
    <n v="15723654"/>
    <x v="70"/>
    <x v="1"/>
    <x v="1"/>
    <x v="9"/>
    <x v="1"/>
    <x v="141"/>
    <x v="0"/>
    <x v="1"/>
    <x v="1"/>
    <x v="230"/>
    <n v="0"/>
  </r>
  <r>
    <n v="297"/>
    <n v="15774510"/>
    <x v="168"/>
    <x v="1"/>
    <x v="0"/>
    <x v="6"/>
    <x v="3"/>
    <x v="142"/>
    <x v="0"/>
    <x v="1"/>
    <x v="0"/>
    <x v="231"/>
    <n v="0"/>
  </r>
  <r>
    <n v="299"/>
    <n v="15650068"/>
    <x v="169"/>
    <x v="1"/>
    <x v="1"/>
    <x v="42"/>
    <x v="10"/>
    <x v="143"/>
    <x v="0"/>
    <x v="1"/>
    <x v="0"/>
    <x v="232"/>
    <n v="0"/>
  </r>
  <r>
    <n v="300"/>
    <n v="15811490"/>
    <x v="170"/>
    <x v="1"/>
    <x v="1"/>
    <x v="18"/>
    <x v="7"/>
    <x v="1"/>
    <x v="1"/>
    <x v="1"/>
    <x v="0"/>
    <x v="233"/>
    <n v="0"/>
  </r>
  <r>
    <n v="301"/>
    <n v="15803976"/>
    <x v="131"/>
    <x v="1"/>
    <x v="0"/>
    <x v="6"/>
    <x v="6"/>
    <x v="1"/>
    <x v="1"/>
    <x v="1"/>
    <x v="1"/>
    <x v="234"/>
    <n v="0"/>
  </r>
  <r>
    <n v="302"/>
    <n v="15682541"/>
    <x v="11"/>
    <x v="0"/>
    <x v="0"/>
    <x v="15"/>
    <x v="4"/>
    <x v="144"/>
    <x v="0"/>
    <x v="0"/>
    <x v="1"/>
    <x v="235"/>
    <n v="0"/>
  </r>
  <r>
    <n v="303"/>
    <n v="15695699"/>
    <x v="43"/>
    <x v="1"/>
    <x v="1"/>
    <x v="10"/>
    <x v="9"/>
    <x v="1"/>
    <x v="1"/>
    <x v="1"/>
    <x v="1"/>
    <x v="236"/>
    <n v="0"/>
  </r>
  <r>
    <n v="304"/>
    <n v="15624188"/>
    <x v="136"/>
    <x v="1"/>
    <x v="0"/>
    <x v="18"/>
    <x v="4"/>
    <x v="1"/>
    <x v="1"/>
    <x v="1"/>
    <x v="0"/>
    <x v="237"/>
    <n v="0"/>
  </r>
  <r>
    <n v="305"/>
    <n v="15812191"/>
    <x v="24"/>
    <x v="1"/>
    <x v="1"/>
    <x v="18"/>
    <x v="3"/>
    <x v="145"/>
    <x v="0"/>
    <x v="0"/>
    <x v="1"/>
    <x v="238"/>
    <n v="0"/>
  </r>
  <r>
    <n v="306"/>
    <n v="15636673"/>
    <x v="171"/>
    <x v="1"/>
    <x v="1"/>
    <x v="6"/>
    <x v="0"/>
    <x v="146"/>
    <x v="0"/>
    <x v="1"/>
    <x v="0"/>
    <x v="239"/>
    <n v="0"/>
  </r>
  <r>
    <n v="308"/>
    <n v="15660211"/>
    <x v="172"/>
    <x v="2"/>
    <x v="1"/>
    <x v="10"/>
    <x v="2"/>
    <x v="147"/>
    <x v="1"/>
    <x v="1"/>
    <x v="1"/>
    <x v="240"/>
    <n v="0"/>
  </r>
  <r>
    <n v="310"/>
    <n v="15746726"/>
    <x v="173"/>
    <x v="2"/>
    <x v="1"/>
    <x v="6"/>
    <x v="9"/>
    <x v="148"/>
    <x v="0"/>
    <x v="1"/>
    <x v="1"/>
    <x v="241"/>
    <n v="0"/>
  </r>
  <r>
    <n v="311"/>
    <n v="15712287"/>
    <x v="63"/>
    <x v="1"/>
    <x v="0"/>
    <x v="43"/>
    <x v="3"/>
    <x v="1"/>
    <x v="1"/>
    <x v="1"/>
    <x v="0"/>
    <x v="242"/>
    <n v="0"/>
  </r>
  <r>
    <n v="312"/>
    <n v="15702919"/>
    <x v="64"/>
    <x v="2"/>
    <x v="1"/>
    <x v="29"/>
    <x v="4"/>
    <x v="149"/>
    <x v="0"/>
    <x v="1"/>
    <x v="1"/>
    <x v="243"/>
    <n v="0"/>
  </r>
  <r>
    <n v="313"/>
    <n v="15674398"/>
    <x v="174"/>
    <x v="1"/>
    <x v="1"/>
    <x v="14"/>
    <x v="5"/>
    <x v="1"/>
    <x v="1"/>
    <x v="0"/>
    <x v="1"/>
    <x v="244"/>
    <n v="0"/>
  </r>
  <r>
    <n v="314"/>
    <n v="15797960"/>
    <x v="175"/>
    <x v="2"/>
    <x v="0"/>
    <x v="44"/>
    <x v="10"/>
    <x v="150"/>
    <x v="0"/>
    <x v="1"/>
    <x v="1"/>
    <x v="245"/>
    <n v="0"/>
  </r>
  <r>
    <n v="315"/>
    <n v="15631868"/>
    <x v="164"/>
    <x v="0"/>
    <x v="1"/>
    <x v="15"/>
    <x v="1"/>
    <x v="151"/>
    <x v="0"/>
    <x v="1"/>
    <x v="0"/>
    <x v="246"/>
    <n v="0"/>
  </r>
  <r>
    <n v="316"/>
    <n v="15581539"/>
    <x v="176"/>
    <x v="0"/>
    <x v="1"/>
    <x v="21"/>
    <x v="5"/>
    <x v="1"/>
    <x v="1"/>
    <x v="0"/>
    <x v="1"/>
    <x v="247"/>
    <n v="0"/>
  </r>
  <r>
    <n v="318"/>
    <n v="15666252"/>
    <x v="157"/>
    <x v="0"/>
    <x v="1"/>
    <x v="17"/>
    <x v="8"/>
    <x v="1"/>
    <x v="1"/>
    <x v="1"/>
    <x v="0"/>
    <x v="248"/>
    <n v="0"/>
  </r>
  <r>
    <n v="319"/>
    <n v="15677512"/>
    <x v="81"/>
    <x v="0"/>
    <x v="0"/>
    <x v="31"/>
    <x v="5"/>
    <x v="1"/>
    <x v="0"/>
    <x v="1"/>
    <x v="1"/>
    <x v="249"/>
    <n v="0"/>
  </r>
  <r>
    <n v="320"/>
    <n v="15626114"/>
    <x v="177"/>
    <x v="1"/>
    <x v="1"/>
    <x v="7"/>
    <x v="3"/>
    <x v="152"/>
    <x v="0"/>
    <x v="1"/>
    <x v="1"/>
    <x v="250"/>
    <n v="0"/>
  </r>
  <r>
    <n v="321"/>
    <n v="15810834"/>
    <x v="116"/>
    <x v="0"/>
    <x v="0"/>
    <x v="36"/>
    <x v="1"/>
    <x v="153"/>
    <x v="0"/>
    <x v="1"/>
    <x v="0"/>
    <x v="251"/>
    <n v="0"/>
  </r>
  <r>
    <n v="322"/>
    <n v="15678910"/>
    <x v="178"/>
    <x v="1"/>
    <x v="0"/>
    <x v="29"/>
    <x v="9"/>
    <x v="154"/>
    <x v="0"/>
    <x v="1"/>
    <x v="0"/>
    <x v="252"/>
    <n v="0"/>
  </r>
  <r>
    <n v="324"/>
    <n v="15585215"/>
    <x v="179"/>
    <x v="1"/>
    <x v="0"/>
    <x v="6"/>
    <x v="3"/>
    <x v="1"/>
    <x v="1"/>
    <x v="0"/>
    <x v="1"/>
    <x v="253"/>
    <n v="0"/>
  </r>
  <r>
    <n v="325"/>
    <n v="15682757"/>
    <x v="180"/>
    <x v="1"/>
    <x v="1"/>
    <x v="29"/>
    <x v="5"/>
    <x v="1"/>
    <x v="1"/>
    <x v="1"/>
    <x v="1"/>
    <x v="254"/>
    <n v="0"/>
  </r>
  <r>
    <n v="326"/>
    <n v="15736601"/>
    <x v="99"/>
    <x v="1"/>
    <x v="1"/>
    <x v="10"/>
    <x v="3"/>
    <x v="155"/>
    <x v="0"/>
    <x v="1"/>
    <x v="1"/>
    <x v="255"/>
    <n v="0"/>
  </r>
  <r>
    <n v="327"/>
    <n v="15601848"/>
    <x v="132"/>
    <x v="1"/>
    <x v="1"/>
    <x v="10"/>
    <x v="1"/>
    <x v="1"/>
    <x v="1"/>
    <x v="1"/>
    <x v="1"/>
    <x v="256"/>
    <n v="0"/>
  </r>
  <r>
    <n v="329"/>
    <n v="15669064"/>
    <x v="124"/>
    <x v="2"/>
    <x v="1"/>
    <x v="10"/>
    <x v="0"/>
    <x v="156"/>
    <x v="0"/>
    <x v="1"/>
    <x v="0"/>
    <x v="257"/>
    <n v="0"/>
  </r>
  <r>
    <n v="330"/>
    <n v="15624528"/>
    <x v="55"/>
    <x v="2"/>
    <x v="1"/>
    <x v="25"/>
    <x v="2"/>
    <x v="157"/>
    <x v="1"/>
    <x v="1"/>
    <x v="0"/>
    <x v="258"/>
    <n v="0"/>
  </r>
  <r>
    <n v="331"/>
    <n v="15598493"/>
    <x v="39"/>
    <x v="1"/>
    <x v="1"/>
    <x v="3"/>
    <x v="2"/>
    <x v="1"/>
    <x v="1"/>
    <x v="0"/>
    <x v="0"/>
    <x v="259"/>
    <n v="0"/>
  </r>
  <r>
    <n v="332"/>
    <n v="15601274"/>
    <x v="171"/>
    <x v="0"/>
    <x v="0"/>
    <x v="19"/>
    <x v="0"/>
    <x v="158"/>
    <x v="0"/>
    <x v="1"/>
    <x v="1"/>
    <x v="260"/>
    <n v="0"/>
  </r>
  <r>
    <n v="333"/>
    <n v="15702669"/>
    <x v="94"/>
    <x v="2"/>
    <x v="1"/>
    <x v="4"/>
    <x v="1"/>
    <x v="159"/>
    <x v="1"/>
    <x v="0"/>
    <x v="0"/>
    <x v="261"/>
    <n v="0"/>
  </r>
  <r>
    <n v="335"/>
    <n v="15742668"/>
    <x v="181"/>
    <x v="0"/>
    <x v="0"/>
    <x v="21"/>
    <x v="4"/>
    <x v="160"/>
    <x v="0"/>
    <x v="1"/>
    <x v="1"/>
    <x v="262"/>
    <n v="0"/>
  </r>
  <r>
    <n v="337"/>
    <n v="15740476"/>
    <x v="182"/>
    <x v="2"/>
    <x v="0"/>
    <x v="12"/>
    <x v="5"/>
    <x v="161"/>
    <x v="1"/>
    <x v="0"/>
    <x v="0"/>
    <x v="263"/>
    <n v="0"/>
  </r>
  <r>
    <n v="338"/>
    <n v="15648064"/>
    <x v="183"/>
    <x v="1"/>
    <x v="1"/>
    <x v="18"/>
    <x v="1"/>
    <x v="1"/>
    <x v="1"/>
    <x v="1"/>
    <x v="1"/>
    <x v="264"/>
    <n v="0"/>
  </r>
  <r>
    <n v="342"/>
    <n v="15786170"/>
    <x v="182"/>
    <x v="1"/>
    <x v="1"/>
    <x v="6"/>
    <x v="3"/>
    <x v="162"/>
    <x v="0"/>
    <x v="0"/>
    <x v="1"/>
    <x v="265"/>
    <n v="0"/>
  </r>
  <r>
    <n v="343"/>
    <n v="15681081"/>
    <x v="141"/>
    <x v="0"/>
    <x v="0"/>
    <x v="45"/>
    <x v="7"/>
    <x v="1"/>
    <x v="1"/>
    <x v="1"/>
    <x v="0"/>
    <x v="266"/>
    <n v="0"/>
  </r>
  <r>
    <n v="344"/>
    <n v="15684484"/>
    <x v="60"/>
    <x v="1"/>
    <x v="1"/>
    <x v="31"/>
    <x v="9"/>
    <x v="1"/>
    <x v="1"/>
    <x v="0"/>
    <x v="1"/>
    <x v="267"/>
    <n v="0"/>
  </r>
  <r>
    <n v="345"/>
    <n v="15785869"/>
    <x v="184"/>
    <x v="1"/>
    <x v="0"/>
    <x v="9"/>
    <x v="2"/>
    <x v="1"/>
    <x v="1"/>
    <x v="1"/>
    <x v="1"/>
    <x v="268"/>
    <n v="0"/>
  </r>
  <r>
    <n v="346"/>
    <n v="15763859"/>
    <x v="185"/>
    <x v="1"/>
    <x v="0"/>
    <x v="2"/>
    <x v="2"/>
    <x v="1"/>
    <x v="1"/>
    <x v="1"/>
    <x v="1"/>
    <x v="269"/>
    <n v="0"/>
  </r>
  <r>
    <n v="347"/>
    <n v="15658935"/>
    <x v="186"/>
    <x v="2"/>
    <x v="0"/>
    <x v="8"/>
    <x v="8"/>
    <x v="163"/>
    <x v="1"/>
    <x v="1"/>
    <x v="1"/>
    <x v="270"/>
    <n v="0"/>
  </r>
  <r>
    <n v="348"/>
    <n v="15747358"/>
    <x v="187"/>
    <x v="2"/>
    <x v="1"/>
    <x v="44"/>
    <x v="5"/>
    <x v="164"/>
    <x v="0"/>
    <x v="1"/>
    <x v="0"/>
    <x v="271"/>
    <n v="0"/>
  </r>
  <r>
    <n v="349"/>
    <n v="15735203"/>
    <x v="188"/>
    <x v="2"/>
    <x v="0"/>
    <x v="12"/>
    <x v="0"/>
    <x v="165"/>
    <x v="0"/>
    <x v="1"/>
    <x v="0"/>
    <x v="272"/>
    <n v="0"/>
  </r>
  <r>
    <n v="350"/>
    <n v="15576256"/>
    <x v="29"/>
    <x v="1"/>
    <x v="1"/>
    <x v="1"/>
    <x v="7"/>
    <x v="1"/>
    <x v="1"/>
    <x v="1"/>
    <x v="0"/>
    <x v="273"/>
    <n v="0"/>
  </r>
  <r>
    <n v="351"/>
    <n v="15659420"/>
    <x v="182"/>
    <x v="0"/>
    <x v="1"/>
    <x v="12"/>
    <x v="5"/>
    <x v="166"/>
    <x v="1"/>
    <x v="1"/>
    <x v="0"/>
    <x v="274"/>
    <n v="0"/>
  </r>
  <r>
    <n v="352"/>
    <n v="15593365"/>
    <x v="189"/>
    <x v="0"/>
    <x v="1"/>
    <x v="1"/>
    <x v="1"/>
    <x v="167"/>
    <x v="0"/>
    <x v="1"/>
    <x v="0"/>
    <x v="275"/>
    <n v="0"/>
  </r>
  <r>
    <n v="353"/>
    <n v="15777352"/>
    <x v="190"/>
    <x v="0"/>
    <x v="0"/>
    <x v="12"/>
    <x v="2"/>
    <x v="168"/>
    <x v="0"/>
    <x v="1"/>
    <x v="1"/>
    <x v="276"/>
    <n v="0"/>
  </r>
  <r>
    <n v="354"/>
    <n v="15812007"/>
    <x v="130"/>
    <x v="0"/>
    <x v="1"/>
    <x v="9"/>
    <x v="4"/>
    <x v="1"/>
    <x v="1"/>
    <x v="1"/>
    <x v="0"/>
    <x v="277"/>
    <n v="0"/>
  </r>
  <r>
    <n v="355"/>
    <n v="15625461"/>
    <x v="191"/>
    <x v="1"/>
    <x v="0"/>
    <x v="11"/>
    <x v="0"/>
    <x v="169"/>
    <x v="1"/>
    <x v="1"/>
    <x v="0"/>
    <x v="278"/>
    <n v="0"/>
  </r>
  <r>
    <n v="356"/>
    <n v="15739438"/>
    <x v="100"/>
    <x v="1"/>
    <x v="1"/>
    <x v="29"/>
    <x v="10"/>
    <x v="1"/>
    <x v="1"/>
    <x v="1"/>
    <x v="1"/>
    <x v="279"/>
    <n v="0"/>
  </r>
  <r>
    <n v="357"/>
    <n v="15611759"/>
    <x v="2"/>
    <x v="0"/>
    <x v="0"/>
    <x v="36"/>
    <x v="9"/>
    <x v="170"/>
    <x v="1"/>
    <x v="1"/>
    <x v="0"/>
    <x v="280"/>
    <n v="0"/>
  </r>
  <r>
    <n v="359"/>
    <n v="15633950"/>
    <x v="192"/>
    <x v="1"/>
    <x v="1"/>
    <x v="0"/>
    <x v="0"/>
    <x v="171"/>
    <x v="0"/>
    <x v="1"/>
    <x v="0"/>
    <x v="281"/>
    <n v="0"/>
  </r>
  <r>
    <n v="360"/>
    <n v="15592386"/>
    <x v="25"/>
    <x v="1"/>
    <x v="1"/>
    <x v="42"/>
    <x v="5"/>
    <x v="1"/>
    <x v="1"/>
    <x v="0"/>
    <x v="0"/>
    <x v="282"/>
    <n v="0"/>
  </r>
  <r>
    <n v="361"/>
    <n v="15803716"/>
    <x v="157"/>
    <x v="0"/>
    <x v="1"/>
    <x v="30"/>
    <x v="5"/>
    <x v="1"/>
    <x v="1"/>
    <x v="0"/>
    <x v="0"/>
    <x v="283"/>
    <n v="0"/>
  </r>
  <r>
    <n v="363"/>
    <n v="15706365"/>
    <x v="193"/>
    <x v="1"/>
    <x v="0"/>
    <x v="3"/>
    <x v="8"/>
    <x v="172"/>
    <x v="0"/>
    <x v="1"/>
    <x v="0"/>
    <x v="284"/>
    <n v="0"/>
  </r>
  <r>
    <n v="364"/>
    <n v="15745088"/>
    <x v="194"/>
    <x v="2"/>
    <x v="0"/>
    <x v="16"/>
    <x v="8"/>
    <x v="173"/>
    <x v="1"/>
    <x v="1"/>
    <x v="1"/>
    <x v="285"/>
    <n v="0"/>
  </r>
  <r>
    <n v="365"/>
    <n v="15676715"/>
    <x v="195"/>
    <x v="1"/>
    <x v="1"/>
    <x v="46"/>
    <x v="8"/>
    <x v="1"/>
    <x v="1"/>
    <x v="1"/>
    <x v="0"/>
    <x v="286"/>
    <n v="0"/>
  </r>
  <r>
    <n v="366"/>
    <n v="15613085"/>
    <x v="81"/>
    <x v="0"/>
    <x v="0"/>
    <x v="18"/>
    <x v="5"/>
    <x v="1"/>
    <x v="0"/>
    <x v="1"/>
    <x v="0"/>
    <x v="287"/>
    <n v="0"/>
  </r>
  <r>
    <n v="367"/>
    <n v="15633537"/>
    <x v="196"/>
    <x v="2"/>
    <x v="0"/>
    <x v="17"/>
    <x v="8"/>
    <x v="174"/>
    <x v="1"/>
    <x v="1"/>
    <x v="1"/>
    <x v="288"/>
    <n v="0"/>
  </r>
  <r>
    <n v="368"/>
    <n v="15594720"/>
    <x v="197"/>
    <x v="2"/>
    <x v="0"/>
    <x v="10"/>
    <x v="9"/>
    <x v="175"/>
    <x v="1"/>
    <x v="1"/>
    <x v="0"/>
    <x v="289"/>
    <n v="0"/>
  </r>
  <r>
    <n v="369"/>
    <n v="15684042"/>
    <x v="15"/>
    <x v="2"/>
    <x v="1"/>
    <x v="8"/>
    <x v="1"/>
    <x v="176"/>
    <x v="1"/>
    <x v="0"/>
    <x v="0"/>
    <x v="290"/>
    <n v="0"/>
  </r>
  <r>
    <n v="370"/>
    <n v="15583303"/>
    <x v="198"/>
    <x v="1"/>
    <x v="0"/>
    <x v="16"/>
    <x v="1"/>
    <x v="177"/>
    <x v="0"/>
    <x v="1"/>
    <x v="1"/>
    <x v="291"/>
    <n v="0"/>
  </r>
  <r>
    <n v="371"/>
    <n v="15611579"/>
    <x v="199"/>
    <x v="0"/>
    <x v="1"/>
    <x v="17"/>
    <x v="3"/>
    <x v="178"/>
    <x v="0"/>
    <x v="1"/>
    <x v="0"/>
    <x v="292"/>
    <n v="0"/>
  </r>
  <r>
    <n v="372"/>
    <n v="15774696"/>
    <x v="195"/>
    <x v="2"/>
    <x v="0"/>
    <x v="28"/>
    <x v="0"/>
    <x v="179"/>
    <x v="1"/>
    <x v="0"/>
    <x v="0"/>
    <x v="293"/>
    <n v="0"/>
  </r>
  <r>
    <n v="373"/>
    <n v="15694506"/>
    <x v="200"/>
    <x v="2"/>
    <x v="1"/>
    <x v="6"/>
    <x v="10"/>
    <x v="180"/>
    <x v="1"/>
    <x v="1"/>
    <x v="0"/>
    <x v="294"/>
    <n v="0"/>
  </r>
  <r>
    <n v="374"/>
    <n v="15688074"/>
    <x v="201"/>
    <x v="2"/>
    <x v="1"/>
    <x v="6"/>
    <x v="0"/>
    <x v="181"/>
    <x v="0"/>
    <x v="1"/>
    <x v="0"/>
    <x v="295"/>
    <n v="0"/>
  </r>
  <r>
    <n v="375"/>
    <n v="15759537"/>
    <x v="104"/>
    <x v="2"/>
    <x v="1"/>
    <x v="10"/>
    <x v="2"/>
    <x v="182"/>
    <x v="1"/>
    <x v="1"/>
    <x v="0"/>
    <x v="296"/>
    <n v="0"/>
  </r>
  <r>
    <n v="376"/>
    <n v="15758449"/>
    <x v="67"/>
    <x v="1"/>
    <x v="0"/>
    <x v="1"/>
    <x v="9"/>
    <x v="1"/>
    <x v="0"/>
    <x v="0"/>
    <x v="0"/>
    <x v="297"/>
    <n v="0"/>
  </r>
  <r>
    <n v="378"/>
    <n v="15667871"/>
    <x v="202"/>
    <x v="0"/>
    <x v="1"/>
    <x v="10"/>
    <x v="3"/>
    <x v="183"/>
    <x v="0"/>
    <x v="1"/>
    <x v="1"/>
    <x v="298"/>
    <n v="0"/>
  </r>
  <r>
    <n v="379"/>
    <n v="15677371"/>
    <x v="172"/>
    <x v="0"/>
    <x v="0"/>
    <x v="29"/>
    <x v="1"/>
    <x v="184"/>
    <x v="0"/>
    <x v="1"/>
    <x v="1"/>
    <x v="299"/>
    <n v="0"/>
  </r>
  <r>
    <n v="381"/>
    <n v="15713578"/>
    <x v="203"/>
    <x v="1"/>
    <x v="0"/>
    <x v="3"/>
    <x v="8"/>
    <x v="1"/>
    <x v="1"/>
    <x v="1"/>
    <x v="0"/>
    <x v="300"/>
    <n v="0"/>
  </r>
  <r>
    <n v="382"/>
    <n v="15591509"/>
    <x v="204"/>
    <x v="1"/>
    <x v="1"/>
    <x v="15"/>
    <x v="2"/>
    <x v="185"/>
    <x v="1"/>
    <x v="1"/>
    <x v="1"/>
    <x v="301"/>
    <n v="0"/>
  </r>
  <r>
    <n v="383"/>
    <n v="15568240"/>
    <x v="205"/>
    <x v="2"/>
    <x v="0"/>
    <x v="29"/>
    <x v="6"/>
    <x v="186"/>
    <x v="1"/>
    <x v="0"/>
    <x v="0"/>
    <x v="302"/>
    <n v="0"/>
  </r>
  <r>
    <n v="384"/>
    <n v="15622993"/>
    <x v="206"/>
    <x v="2"/>
    <x v="1"/>
    <x v="30"/>
    <x v="9"/>
    <x v="187"/>
    <x v="1"/>
    <x v="1"/>
    <x v="1"/>
    <x v="303"/>
    <n v="0"/>
  </r>
  <r>
    <n v="385"/>
    <n v="15689294"/>
    <x v="207"/>
    <x v="2"/>
    <x v="1"/>
    <x v="4"/>
    <x v="5"/>
    <x v="188"/>
    <x v="0"/>
    <x v="1"/>
    <x v="1"/>
    <x v="304"/>
    <n v="0"/>
  </r>
  <r>
    <n v="386"/>
    <n v="15720910"/>
    <x v="208"/>
    <x v="1"/>
    <x v="0"/>
    <x v="47"/>
    <x v="8"/>
    <x v="1"/>
    <x v="0"/>
    <x v="1"/>
    <x v="0"/>
    <x v="305"/>
    <n v="0"/>
  </r>
  <r>
    <n v="387"/>
    <n v="15721181"/>
    <x v="200"/>
    <x v="0"/>
    <x v="1"/>
    <x v="13"/>
    <x v="4"/>
    <x v="1"/>
    <x v="1"/>
    <x v="1"/>
    <x v="1"/>
    <x v="306"/>
    <n v="0"/>
  </r>
  <r>
    <n v="388"/>
    <n v="15776433"/>
    <x v="68"/>
    <x v="0"/>
    <x v="1"/>
    <x v="48"/>
    <x v="1"/>
    <x v="1"/>
    <x v="1"/>
    <x v="1"/>
    <x v="0"/>
    <x v="307"/>
    <n v="0"/>
  </r>
  <r>
    <n v="389"/>
    <n v="15748936"/>
    <x v="206"/>
    <x v="0"/>
    <x v="0"/>
    <x v="11"/>
    <x v="1"/>
    <x v="1"/>
    <x v="1"/>
    <x v="0"/>
    <x v="0"/>
    <x v="308"/>
    <n v="0"/>
  </r>
  <r>
    <n v="390"/>
    <n v="15717225"/>
    <x v="145"/>
    <x v="1"/>
    <x v="0"/>
    <x v="26"/>
    <x v="6"/>
    <x v="189"/>
    <x v="1"/>
    <x v="1"/>
    <x v="1"/>
    <x v="309"/>
    <n v="0"/>
  </r>
  <r>
    <n v="391"/>
    <n v="15685226"/>
    <x v="136"/>
    <x v="2"/>
    <x v="0"/>
    <x v="16"/>
    <x v="2"/>
    <x v="190"/>
    <x v="0"/>
    <x v="1"/>
    <x v="0"/>
    <x v="310"/>
    <n v="0"/>
  </r>
  <r>
    <n v="392"/>
    <n v="15785611"/>
    <x v="209"/>
    <x v="2"/>
    <x v="1"/>
    <x v="14"/>
    <x v="5"/>
    <x v="191"/>
    <x v="0"/>
    <x v="1"/>
    <x v="0"/>
    <x v="311"/>
    <n v="0"/>
  </r>
  <r>
    <n v="395"/>
    <n v="15620505"/>
    <x v="132"/>
    <x v="0"/>
    <x v="0"/>
    <x v="7"/>
    <x v="10"/>
    <x v="192"/>
    <x v="0"/>
    <x v="1"/>
    <x v="0"/>
    <x v="312"/>
    <n v="0"/>
  </r>
  <r>
    <n v="396"/>
    <n v="15807432"/>
    <x v="210"/>
    <x v="2"/>
    <x v="0"/>
    <x v="21"/>
    <x v="1"/>
    <x v="193"/>
    <x v="1"/>
    <x v="0"/>
    <x v="0"/>
    <x v="313"/>
    <n v="0"/>
  </r>
  <r>
    <n v="397"/>
    <n v="15584766"/>
    <x v="150"/>
    <x v="1"/>
    <x v="1"/>
    <x v="18"/>
    <x v="5"/>
    <x v="194"/>
    <x v="0"/>
    <x v="1"/>
    <x v="0"/>
    <x v="314"/>
    <n v="0"/>
  </r>
  <r>
    <n v="398"/>
    <n v="15612187"/>
    <x v="211"/>
    <x v="2"/>
    <x v="1"/>
    <x v="12"/>
    <x v="9"/>
    <x v="195"/>
    <x v="0"/>
    <x v="1"/>
    <x v="1"/>
    <x v="315"/>
    <n v="0"/>
  </r>
  <r>
    <n v="399"/>
    <n v="15762218"/>
    <x v="212"/>
    <x v="1"/>
    <x v="0"/>
    <x v="1"/>
    <x v="8"/>
    <x v="1"/>
    <x v="1"/>
    <x v="0"/>
    <x v="0"/>
    <x v="316"/>
    <n v="0"/>
  </r>
  <r>
    <n v="401"/>
    <n v="15690452"/>
    <x v="77"/>
    <x v="1"/>
    <x v="1"/>
    <x v="49"/>
    <x v="0"/>
    <x v="196"/>
    <x v="0"/>
    <x v="1"/>
    <x v="1"/>
    <x v="317"/>
    <n v="0"/>
  </r>
  <r>
    <n v="402"/>
    <n v="15747795"/>
    <x v="198"/>
    <x v="2"/>
    <x v="0"/>
    <x v="14"/>
    <x v="3"/>
    <x v="197"/>
    <x v="0"/>
    <x v="1"/>
    <x v="0"/>
    <x v="318"/>
    <n v="0"/>
  </r>
  <r>
    <n v="403"/>
    <n v="15781589"/>
    <x v="46"/>
    <x v="0"/>
    <x v="1"/>
    <x v="49"/>
    <x v="9"/>
    <x v="1"/>
    <x v="1"/>
    <x v="0"/>
    <x v="0"/>
    <x v="319"/>
    <n v="0"/>
  </r>
  <r>
    <n v="404"/>
    <n v="15732674"/>
    <x v="194"/>
    <x v="0"/>
    <x v="1"/>
    <x v="15"/>
    <x v="4"/>
    <x v="198"/>
    <x v="1"/>
    <x v="0"/>
    <x v="0"/>
    <x v="320"/>
    <n v="0"/>
  </r>
  <r>
    <n v="405"/>
    <n v="15642291"/>
    <x v="78"/>
    <x v="1"/>
    <x v="1"/>
    <x v="50"/>
    <x v="9"/>
    <x v="1"/>
    <x v="1"/>
    <x v="1"/>
    <x v="0"/>
    <x v="321"/>
    <n v="0"/>
  </r>
  <r>
    <n v="406"/>
    <n v="15692761"/>
    <x v="184"/>
    <x v="1"/>
    <x v="1"/>
    <x v="15"/>
    <x v="8"/>
    <x v="1"/>
    <x v="0"/>
    <x v="1"/>
    <x v="1"/>
    <x v="322"/>
    <n v="0"/>
  </r>
  <r>
    <n v="408"/>
    <n v="15745354"/>
    <x v="200"/>
    <x v="0"/>
    <x v="0"/>
    <x v="21"/>
    <x v="3"/>
    <x v="1"/>
    <x v="1"/>
    <x v="1"/>
    <x v="1"/>
    <x v="323"/>
    <n v="0"/>
  </r>
  <r>
    <n v="409"/>
    <n v="15701376"/>
    <x v="82"/>
    <x v="2"/>
    <x v="1"/>
    <x v="21"/>
    <x v="6"/>
    <x v="199"/>
    <x v="1"/>
    <x v="1"/>
    <x v="0"/>
    <x v="324"/>
    <n v="0"/>
  </r>
  <r>
    <n v="410"/>
    <n v="15691625"/>
    <x v="213"/>
    <x v="2"/>
    <x v="0"/>
    <x v="0"/>
    <x v="5"/>
    <x v="200"/>
    <x v="0"/>
    <x v="1"/>
    <x v="1"/>
    <x v="325"/>
    <n v="0"/>
  </r>
  <r>
    <n v="411"/>
    <n v="15566594"/>
    <x v="206"/>
    <x v="0"/>
    <x v="1"/>
    <x v="50"/>
    <x v="6"/>
    <x v="1"/>
    <x v="1"/>
    <x v="0"/>
    <x v="1"/>
    <x v="326"/>
    <n v="0"/>
  </r>
  <r>
    <n v="412"/>
    <n v="15760431"/>
    <x v="2"/>
    <x v="1"/>
    <x v="1"/>
    <x v="14"/>
    <x v="0"/>
    <x v="1"/>
    <x v="1"/>
    <x v="1"/>
    <x v="0"/>
    <x v="327"/>
    <n v="0"/>
  </r>
  <r>
    <n v="413"/>
    <n v="15686302"/>
    <x v="214"/>
    <x v="0"/>
    <x v="0"/>
    <x v="6"/>
    <x v="5"/>
    <x v="201"/>
    <x v="0"/>
    <x v="1"/>
    <x v="0"/>
    <x v="328"/>
    <n v="0"/>
  </r>
  <r>
    <n v="415"/>
    <n v="15810432"/>
    <x v="88"/>
    <x v="0"/>
    <x v="1"/>
    <x v="10"/>
    <x v="9"/>
    <x v="1"/>
    <x v="1"/>
    <x v="1"/>
    <x v="1"/>
    <x v="329"/>
    <n v="0"/>
  </r>
  <r>
    <n v="416"/>
    <n v="15809616"/>
    <x v="181"/>
    <x v="0"/>
    <x v="1"/>
    <x v="25"/>
    <x v="9"/>
    <x v="1"/>
    <x v="1"/>
    <x v="0"/>
    <x v="1"/>
    <x v="330"/>
    <n v="0"/>
  </r>
  <r>
    <n v="418"/>
    <n v="15695632"/>
    <x v="31"/>
    <x v="1"/>
    <x v="0"/>
    <x v="1"/>
    <x v="8"/>
    <x v="202"/>
    <x v="0"/>
    <x v="1"/>
    <x v="0"/>
    <x v="331"/>
    <n v="0"/>
  </r>
  <r>
    <n v="419"/>
    <n v="15659843"/>
    <x v="187"/>
    <x v="1"/>
    <x v="0"/>
    <x v="13"/>
    <x v="4"/>
    <x v="1"/>
    <x v="1"/>
    <x v="0"/>
    <x v="1"/>
    <x v="332"/>
    <n v="0"/>
  </r>
  <r>
    <n v="420"/>
    <n v="15615624"/>
    <x v="77"/>
    <x v="1"/>
    <x v="0"/>
    <x v="30"/>
    <x v="4"/>
    <x v="1"/>
    <x v="1"/>
    <x v="0"/>
    <x v="1"/>
    <x v="333"/>
    <n v="0"/>
  </r>
  <r>
    <n v="422"/>
    <n v="15716186"/>
    <x v="101"/>
    <x v="1"/>
    <x v="0"/>
    <x v="14"/>
    <x v="1"/>
    <x v="1"/>
    <x v="1"/>
    <x v="1"/>
    <x v="1"/>
    <x v="334"/>
    <n v="0"/>
  </r>
  <r>
    <n v="424"/>
    <n v="15622834"/>
    <x v="56"/>
    <x v="1"/>
    <x v="0"/>
    <x v="10"/>
    <x v="3"/>
    <x v="1"/>
    <x v="0"/>
    <x v="1"/>
    <x v="1"/>
    <x v="335"/>
    <n v="0"/>
  </r>
  <r>
    <n v="425"/>
    <n v="15566111"/>
    <x v="215"/>
    <x v="1"/>
    <x v="1"/>
    <x v="1"/>
    <x v="8"/>
    <x v="1"/>
    <x v="0"/>
    <x v="1"/>
    <x v="1"/>
    <x v="336"/>
    <n v="0"/>
  </r>
  <r>
    <n v="426"/>
    <n v="15784597"/>
    <x v="193"/>
    <x v="1"/>
    <x v="1"/>
    <x v="25"/>
    <x v="8"/>
    <x v="203"/>
    <x v="0"/>
    <x v="1"/>
    <x v="1"/>
    <x v="337"/>
    <n v="0"/>
  </r>
  <r>
    <n v="427"/>
    <n v="15652883"/>
    <x v="205"/>
    <x v="2"/>
    <x v="1"/>
    <x v="1"/>
    <x v="6"/>
    <x v="204"/>
    <x v="1"/>
    <x v="1"/>
    <x v="1"/>
    <x v="338"/>
    <n v="0"/>
  </r>
  <r>
    <n v="428"/>
    <n v="15806964"/>
    <x v="216"/>
    <x v="1"/>
    <x v="1"/>
    <x v="11"/>
    <x v="10"/>
    <x v="205"/>
    <x v="0"/>
    <x v="1"/>
    <x v="0"/>
    <x v="339"/>
    <n v="0"/>
  </r>
  <r>
    <n v="429"/>
    <n v="15576313"/>
    <x v="217"/>
    <x v="2"/>
    <x v="0"/>
    <x v="19"/>
    <x v="8"/>
    <x v="206"/>
    <x v="0"/>
    <x v="1"/>
    <x v="1"/>
    <x v="340"/>
    <n v="0"/>
  </r>
  <r>
    <n v="432"/>
    <n v="15743040"/>
    <x v="218"/>
    <x v="2"/>
    <x v="1"/>
    <x v="0"/>
    <x v="1"/>
    <x v="207"/>
    <x v="1"/>
    <x v="0"/>
    <x v="0"/>
    <x v="341"/>
    <n v="0"/>
  </r>
  <r>
    <n v="433"/>
    <n v="15705521"/>
    <x v="219"/>
    <x v="2"/>
    <x v="0"/>
    <x v="18"/>
    <x v="10"/>
    <x v="208"/>
    <x v="0"/>
    <x v="1"/>
    <x v="1"/>
    <x v="342"/>
    <n v="0"/>
  </r>
  <r>
    <n v="435"/>
    <n v="15799384"/>
    <x v="220"/>
    <x v="1"/>
    <x v="1"/>
    <x v="18"/>
    <x v="9"/>
    <x v="1"/>
    <x v="0"/>
    <x v="0"/>
    <x v="1"/>
    <x v="343"/>
    <n v="0"/>
  </r>
  <r>
    <n v="436"/>
    <n v="15581197"/>
    <x v="189"/>
    <x v="1"/>
    <x v="0"/>
    <x v="23"/>
    <x v="5"/>
    <x v="209"/>
    <x v="0"/>
    <x v="0"/>
    <x v="0"/>
    <x v="344"/>
    <n v="0"/>
  </r>
  <r>
    <n v="437"/>
    <n v="15693737"/>
    <x v="170"/>
    <x v="2"/>
    <x v="0"/>
    <x v="29"/>
    <x v="3"/>
    <x v="210"/>
    <x v="1"/>
    <x v="1"/>
    <x v="1"/>
    <x v="345"/>
    <n v="0"/>
  </r>
  <r>
    <n v="438"/>
    <n v="15624623"/>
    <x v="221"/>
    <x v="1"/>
    <x v="1"/>
    <x v="10"/>
    <x v="6"/>
    <x v="211"/>
    <x v="1"/>
    <x v="0"/>
    <x v="1"/>
    <x v="346"/>
    <n v="0"/>
  </r>
  <r>
    <n v="439"/>
    <n v="15783501"/>
    <x v="105"/>
    <x v="1"/>
    <x v="0"/>
    <x v="14"/>
    <x v="1"/>
    <x v="212"/>
    <x v="1"/>
    <x v="1"/>
    <x v="1"/>
    <x v="347"/>
    <n v="0"/>
  </r>
  <r>
    <n v="440"/>
    <n v="15690134"/>
    <x v="222"/>
    <x v="2"/>
    <x v="0"/>
    <x v="17"/>
    <x v="5"/>
    <x v="213"/>
    <x v="0"/>
    <x v="1"/>
    <x v="0"/>
    <x v="348"/>
    <n v="0"/>
  </r>
  <r>
    <n v="441"/>
    <n v="15782735"/>
    <x v="181"/>
    <x v="1"/>
    <x v="0"/>
    <x v="10"/>
    <x v="5"/>
    <x v="1"/>
    <x v="0"/>
    <x v="0"/>
    <x v="1"/>
    <x v="349"/>
    <n v="0"/>
  </r>
  <r>
    <n v="442"/>
    <n v="15611088"/>
    <x v="223"/>
    <x v="1"/>
    <x v="0"/>
    <x v="6"/>
    <x v="8"/>
    <x v="1"/>
    <x v="1"/>
    <x v="1"/>
    <x v="1"/>
    <x v="350"/>
    <n v="0"/>
  </r>
  <r>
    <n v="443"/>
    <n v="15672145"/>
    <x v="224"/>
    <x v="1"/>
    <x v="0"/>
    <x v="8"/>
    <x v="2"/>
    <x v="214"/>
    <x v="1"/>
    <x v="1"/>
    <x v="0"/>
    <x v="351"/>
    <n v="0"/>
  </r>
  <r>
    <n v="444"/>
    <n v="15732628"/>
    <x v="214"/>
    <x v="1"/>
    <x v="1"/>
    <x v="13"/>
    <x v="1"/>
    <x v="215"/>
    <x v="0"/>
    <x v="1"/>
    <x v="0"/>
    <x v="352"/>
    <n v="0"/>
  </r>
  <r>
    <n v="446"/>
    <n v="15803406"/>
    <x v="225"/>
    <x v="1"/>
    <x v="0"/>
    <x v="25"/>
    <x v="0"/>
    <x v="216"/>
    <x v="0"/>
    <x v="0"/>
    <x v="0"/>
    <x v="353"/>
    <n v="0"/>
  </r>
  <r>
    <n v="447"/>
    <n v="15730460"/>
    <x v="26"/>
    <x v="1"/>
    <x v="1"/>
    <x v="21"/>
    <x v="1"/>
    <x v="1"/>
    <x v="0"/>
    <x v="0"/>
    <x v="1"/>
    <x v="354"/>
    <n v="0"/>
  </r>
  <r>
    <n v="448"/>
    <n v="15644572"/>
    <x v="4"/>
    <x v="1"/>
    <x v="1"/>
    <x v="19"/>
    <x v="3"/>
    <x v="217"/>
    <x v="0"/>
    <x v="1"/>
    <x v="0"/>
    <x v="355"/>
    <n v="0"/>
  </r>
  <r>
    <n v="450"/>
    <n v="15658169"/>
    <x v="114"/>
    <x v="0"/>
    <x v="0"/>
    <x v="45"/>
    <x v="4"/>
    <x v="218"/>
    <x v="1"/>
    <x v="1"/>
    <x v="1"/>
    <x v="356"/>
    <n v="0"/>
  </r>
  <r>
    <n v="451"/>
    <n v="15794396"/>
    <x v="226"/>
    <x v="2"/>
    <x v="0"/>
    <x v="14"/>
    <x v="2"/>
    <x v="219"/>
    <x v="0"/>
    <x v="1"/>
    <x v="1"/>
    <x v="357"/>
    <n v="0"/>
  </r>
  <r>
    <n v="452"/>
    <n v="15785798"/>
    <x v="2"/>
    <x v="1"/>
    <x v="1"/>
    <x v="19"/>
    <x v="8"/>
    <x v="1"/>
    <x v="1"/>
    <x v="0"/>
    <x v="0"/>
    <x v="358"/>
    <n v="0"/>
  </r>
  <r>
    <n v="453"/>
    <n v="15710825"/>
    <x v="227"/>
    <x v="0"/>
    <x v="1"/>
    <x v="6"/>
    <x v="2"/>
    <x v="220"/>
    <x v="0"/>
    <x v="0"/>
    <x v="1"/>
    <x v="359"/>
    <n v="0"/>
  </r>
  <r>
    <n v="454"/>
    <n v="15668444"/>
    <x v="228"/>
    <x v="0"/>
    <x v="0"/>
    <x v="4"/>
    <x v="5"/>
    <x v="221"/>
    <x v="0"/>
    <x v="1"/>
    <x v="1"/>
    <x v="360"/>
    <n v="0"/>
  </r>
  <r>
    <n v="455"/>
    <n v="15726631"/>
    <x v="87"/>
    <x v="1"/>
    <x v="0"/>
    <x v="1"/>
    <x v="4"/>
    <x v="222"/>
    <x v="0"/>
    <x v="0"/>
    <x v="0"/>
    <x v="361"/>
    <n v="0"/>
  </r>
  <r>
    <n v="456"/>
    <n v="15733797"/>
    <x v="61"/>
    <x v="1"/>
    <x v="1"/>
    <x v="15"/>
    <x v="7"/>
    <x v="1"/>
    <x v="1"/>
    <x v="1"/>
    <x v="1"/>
    <x v="362"/>
    <n v="0"/>
  </r>
  <r>
    <n v="457"/>
    <n v="15747960"/>
    <x v="229"/>
    <x v="1"/>
    <x v="1"/>
    <x v="18"/>
    <x v="5"/>
    <x v="1"/>
    <x v="0"/>
    <x v="1"/>
    <x v="0"/>
    <x v="363"/>
    <n v="0"/>
  </r>
  <r>
    <n v="458"/>
    <n v="15634632"/>
    <x v="230"/>
    <x v="1"/>
    <x v="1"/>
    <x v="14"/>
    <x v="5"/>
    <x v="1"/>
    <x v="1"/>
    <x v="1"/>
    <x v="1"/>
    <x v="364"/>
    <n v="0"/>
  </r>
  <r>
    <n v="460"/>
    <n v="15662976"/>
    <x v="93"/>
    <x v="0"/>
    <x v="1"/>
    <x v="21"/>
    <x v="9"/>
    <x v="1"/>
    <x v="0"/>
    <x v="1"/>
    <x v="0"/>
    <x v="365"/>
    <n v="0"/>
  </r>
  <r>
    <n v="461"/>
    <n v="15732778"/>
    <x v="231"/>
    <x v="2"/>
    <x v="1"/>
    <x v="16"/>
    <x v="0"/>
    <x v="223"/>
    <x v="1"/>
    <x v="1"/>
    <x v="0"/>
    <x v="366"/>
    <n v="0"/>
  </r>
  <r>
    <n v="462"/>
    <n v="15718443"/>
    <x v="100"/>
    <x v="1"/>
    <x v="1"/>
    <x v="1"/>
    <x v="5"/>
    <x v="1"/>
    <x v="1"/>
    <x v="1"/>
    <x v="1"/>
    <x v="367"/>
    <n v="0"/>
  </r>
  <r>
    <n v="463"/>
    <n v="15670039"/>
    <x v="232"/>
    <x v="0"/>
    <x v="0"/>
    <x v="9"/>
    <x v="5"/>
    <x v="224"/>
    <x v="1"/>
    <x v="1"/>
    <x v="1"/>
    <x v="368"/>
    <n v="0"/>
  </r>
  <r>
    <n v="465"/>
    <n v="15613786"/>
    <x v="233"/>
    <x v="0"/>
    <x v="1"/>
    <x v="25"/>
    <x v="3"/>
    <x v="1"/>
    <x v="1"/>
    <x v="1"/>
    <x v="0"/>
    <x v="369"/>
    <n v="0"/>
  </r>
  <r>
    <n v="466"/>
    <n v="15726032"/>
    <x v="0"/>
    <x v="1"/>
    <x v="1"/>
    <x v="18"/>
    <x v="8"/>
    <x v="225"/>
    <x v="0"/>
    <x v="1"/>
    <x v="1"/>
    <x v="370"/>
    <n v="0"/>
  </r>
  <r>
    <n v="467"/>
    <n v="15663252"/>
    <x v="2"/>
    <x v="0"/>
    <x v="0"/>
    <x v="12"/>
    <x v="8"/>
    <x v="1"/>
    <x v="1"/>
    <x v="1"/>
    <x v="0"/>
    <x v="371"/>
    <n v="0"/>
  </r>
  <r>
    <n v="469"/>
    <n v="15633283"/>
    <x v="234"/>
    <x v="1"/>
    <x v="1"/>
    <x v="10"/>
    <x v="9"/>
    <x v="1"/>
    <x v="1"/>
    <x v="1"/>
    <x v="1"/>
    <x v="372"/>
    <n v="0"/>
  </r>
  <r>
    <n v="470"/>
    <n v="15749167"/>
    <x v="235"/>
    <x v="1"/>
    <x v="1"/>
    <x v="10"/>
    <x v="5"/>
    <x v="1"/>
    <x v="1"/>
    <x v="1"/>
    <x v="0"/>
    <x v="373"/>
    <n v="0"/>
  </r>
  <r>
    <n v="471"/>
    <n v="15759298"/>
    <x v="103"/>
    <x v="0"/>
    <x v="1"/>
    <x v="5"/>
    <x v="6"/>
    <x v="226"/>
    <x v="0"/>
    <x v="1"/>
    <x v="0"/>
    <x v="374"/>
    <n v="0"/>
  </r>
  <r>
    <n v="473"/>
    <n v="15635367"/>
    <x v="236"/>
    <x v="1"/>
    <x v="1"/>
    <x v="25"/>
    <x v="1"/>
    <x v="227"/>
    <x v="0"/>
    <x v="1"/>
    <x v="1"/>
    <x v="375"/>
    <n v="0"/>
  </r>
  <r>
    <n v="474"/>
    <n v="15681705"/>
    <x v="76"/>
    <x v="1"/>
    <x v="1"/>
    <x v="30"/>
    <x v="9"/>
    <x v="1"/>
    <x v="1"/>
    <x v="1"/>
    <x v="1"/>
    <x v="376"/>
    <n v="0"/>
  </r>
  <r>
    <n v="475"/>
    <n v="15603156"/>
    <x v="20"/>
    <x v="1"/>
    <x v="0"/>
    <x v="18"/>
    <x v="0"/>
    <x v="1"/>
    <x v="1"/>
    <x v="1"/>
    <x v="1"/>
    <x v="377"/>
    <n v="0"/>
  </r>
  <r>
    <n v="477"/>
    <n v="15798888"/>
    <x v="77"/>
    <x v="2"/>
    <x v="0"/>
    <x v="6"/>
    <x v="0"/>
    <x v="228"/>
    <x v="0"/>
    <x v="1"/>
    <x v="0"/>
    <x v="378"/>
    <n v="0"/>
  </r>
  <r>
    <n v="478"/>
    <n v="15809722"/>
    <x v="200"/>
    <x v="1"/>
    <x v="0"/>
    <x v="19"/>
    <x v="9"/>
    <x v="229"/>
    <x v="1"/>
    <x v="1"/>
    <x v="1"/>
    <x v="379"/>
    <n v="0"/>
  </r>
  <r>
    <n v="479"/>
    <n v="15677538"/>
    <x v="237"/>
    <x v="1"/>
    <x v="1"/>
    <x v="14"/>
    <x v="2"/>
    <x v="1"/>
    <x v="0"/>
    <x v="1"/>
    <x v="0"/>
    <x v="380"/>
    <n v="0"/>
  </r>
  <r>
    <n v="480"/>
    <n v="15797736"/>
    <x v="238"/>
    <x v="1"/>
    <x v="1"/>
    <x v="16"/>
    <x v="3"/>
    <x v="230"/>
    <x v="0"/>
    <x v="1"/>
    <x v="0"/>
    <x v="381"/>
    <n v="0"/>
  </r>
  <r>
    <n v="481"/>
    <n v="15695585"/>
    <x v="37"/>
    <x v="0"/>
    <x v="1"/>
    <x v="8"/>
    <x v="4"/>
    <x v="231"/>
    <x v="0"/>
    <x v="0"/>
    <x v="0"/>
    <x v="382"/>
    <n v="0"/>
  </r>
  <r>
    <n v="482"/>
    <n v="15744398"/>
    <x v="116"/>
    <x v="1"/>
    <x v="0"/>
    <x v="50"/>
    <x v="7"/>
    <x v="1"/>
    <x v="1"/>
    <x v="1"/>
    <x v="1"/>
    <x v="383"/>
    <n v="0"/>
  </r>
  <r>
    <n v="483"/>
    <n v="15750658"/>
    <x v="239"/>
    <x v="1"/>
    <x v="1"/>
    <x v="21"/>
    <x v="9"/>
    <x v="1"/>
    <x v="2"/>
    <x v="0"/>
    <x v="1"/>
    <x v="384"/>
    <n v="0"/>
  </r>
  <r>
    <n v="484"/>
    <n v="15578186"/>
    <x v="217"/>
    <x v="2"/>
    <x v="1"/>
    <x v="21"/>
    <x v="8"/>
    <x v="232"/>
    <x v="1"/>
    <x v="1"/>
    <x v="1"/>
    <x v="385"/>
    <n v="0"/>
  </r>
  <r>
    <n v="486"/>
    <n v="15637954"/>
    <x v="68"/>
    <x v="1"/>
    <x v="0"/>
    <x v="10"/>
    <x v="10"/>
    <x v="233"/>
    <x v="0"/>
    <x v="1"/>
    <x v="0"/>
    <x v="386"/>
    <n v="0"/>
  </r>
  <r>
    <n v="487"/>
    <n v="15758639"/>
    <x v="240"/>
    <x v="1"/>
    <x v="1"/>
    <x v="21"/>
    <x v="2"/>
    <x v="1"/>
    <x v="1"/>
    <x v="1"/>
    <x v="1"/>
    <x v="387"/>
    <n v="0"/>
  </r>
  <r>
    <n v="489"/>
    <n v="15731744"/>
    <x v="241"/>
    <x v="1"/>
    <x v="1"/>
    <x v="29"/>
    <x v="1"/>
    <x v="1"/>
    <x v="1"/>
    <x v="0"/>
    <x v="0"/>
    <x v="388"/>
    <n v="0"/>
  </r>
  <r>
    <n v="490"/>
    <n v="15807709"/>
    <x v="168"/>
    <x v="2"/>
    <x v="0"/>
    <x v="27"/>
    <x v="8"/>
    <x v="234"/>
    <x v="0"/>
    <x v="1"/>
    <x v="0"/>
    <x v="389"/>
    <n v="0"/>
  </r>
  <r>
    <n v="491"/>
    <n v="15714689"/>
    <x v="242"/>
    <x v="0"/>
    <x v="1"/>
    <x v="16"/>
    <x v="0"/>
    <x v="235"/>
    <x v="0"/>
    <x v="1"/>
    <x v="0"/>
    <x v="390"/>
    <n v="0"/>
  </r>
  <r>
    <n v="492"/>
    <n v="15699005"/>
    <x v="72"/>
    <x v="1"/>
    <x v="0"/>
    <x v="0"/>
    <x v="1"/>
    <x v="236"/>
    <x v="0"/>
    <x v="1"/>
    <x v="0"/>
    <x v="391"/>
    <n v="0"/>
  </r>
  <r>
    <n v="493"/>
    <n v="15624170"/>
    <x v="243"/>
    <x v="1"/>
    <x v="0"/>
    <x v="14"/>
    <x v="3"/>
    <x v="237"/>
    <x v="1"/>
    <x v="0"/>
    <x v="0"/>
    <x v="392"/>
    <n v="0"/>
  </r>
  <r>
    <n v="496"/>
    <n v="15804256"/>
    <x v="244"/>
    <x v="2"/>
    <x v="1"/>
    <x v="15"/>
    <x v="9"/>
    <x v="238"/>
    <x v="1"/>
    <x v="1"/>
    <x v="0"/>
    <x v="393"/>
    <n v="0"/>
  </r>
  <r>
    <n v="497"/>
    <n v="15662403"/>
    <x v="245"/>
    <x v="1"/>
    <x v="0"/>
    <x v="12"/>
    <x v="4"/>
    <x v="239"/>
    <x v="1"/>
    <x v="1"/>
    <x v="1"/>
    <x v="394"/>
    <n v="0"/>
  </r>
  <r>
    <n v="498"/>
    <n v="15733616"/>
    <x v="175"/>
    <x v="1"/>
    <x v="1"/>
    <x v="19"/>
    <x v="7"/>
    <x v="240"/>
    <x v="0"/>
    <x v="1"/>
    <x v="0"/>
    <x v="395"/>
    <n v="0"/>
  </r>
  <r>
    <n v="499"/>
    <n v="15591995"/>
    <x v="57"/>
    <x v="2"/>
    <x v="1"/>
    <x v="25"/>
    <x v="9"/>
    <x v="241"/>
    <x v="1"/>
    <x v="1"/>
    <x v="0"/>
    <x v="396"/>
    <n v="0"/>
  </r>
  <r>
    <n v="501"/>
    <n v="15727688"/>
    <x v="44"/>
    <x v="0"/>
    <x v="1"/>
    <x v="12"/>
    <x v="3"/>
    <x v="1"/>
    <x v="1"/>
    <x v="1"/>
    <x v="0"/>
    <x v="397"/>
    <n v="0"/>
  </r>
  <r>
    <n v="502"/>
    <n v="15715941"/>
    <x v="241"/>
    <x v="1"/>
    <x v="1"/>
    <x v="51"/>
    <x v="7"/>
    <x v="1"/>
    <x v="1"/>
    <x v="1"/>
    <x v="0"/>
    <x v="398"/>
    <n v="0"/>
  </r>
  <r>
    <n v="504"/>
    <n v="15730059"/>
    <x v="246"/>
    <x v="0"/>
    <x v="1"/>
    <x v="4"/>
    <x v="8"/>
    <x v="242"/>
    <x v="1"/>
    <x v="1"/>
    <x v="0"/>
    <x v="399"/>
    <n v="0"/>
  </r>
  <r>
    <n v="505"/>
    <n v="15715527"/>
    <x v="60"/>
    <x v="0"/>
    <x v="0"/>
    <x v="0"/>
    <x v="3"/>
    <x v="1"/>
    <x v="0"/>
    <x v="0"/>
    <x v="1"/>
    <x v="400"/>
    <n v="0"/>
  </r>
  <r>
    <n v="506"/>
    <n v="15576623"/>
    <x v="247"/>
    <x v="1"/>
    <x v="1"/>
    <x v="6"/>
    <x v="7"/>
    <x v="1"/>
    <x v="1"/>
    <x v="1"/>
    <x v="1"/>
    <x v="401"/>
    <n v="0"/>
  </r>
  <r>
    <n v="507"/>
    <n v="15805565"/>
    <x v="248"/>
    <x v="2"/>
    <x v="1"/>
    <x v="29"/>
    <x v="2"/>
    <x v="243"/>
    <x v="0"/>
    <x v="1"/>
    <x v="1"/>
    <x v="402"/>
    <n v="0"/>
  </r>
  <r>
    <n v="508"/>
    <n v="15677307"/>
    <x v="5"/>
    <x v="2"/>
    <x v="0"/>
    <x v="19"/>
    <x v="4"/>
    <x v="244"/>
    <x v="0"/>
    <x v="1"/>
    <x v="1"/>
    <x v="403"/>
    <n v="0"/>
  </r>
  <r>
    <n v="509"/>
    <n v="15773890"/>
    <x v="229"/>
    <x v="1"/>
    <x v="1"/>
    <x v="31"/>
    <x v="7"/>
    <x v="1"/>
    <x v="1"/>
    <x v="1"/>
    <x v="0"/>
    <x v="404"/>
    <n v="0"/>
  </r>
  <r>
    <n v="510"/>
    <n v="15598883"/>
    <x v="249"/>
    <x v="0"/>
    <x v="0"/>
    <x v="21"/>
    <x v="1"/>
    <x v="1"/>
    <x v="1"/>
    <x v="1"/>
    <x v="0"/>
    <x v="405"/>
    <n v="0"/>
  </r>
  <r>
    <n v="511"/>
    <n v="15568506"/>
    <x v="66"/>
    <x v="2"/>
    <x v="0"/>
    <x v="6"/>
    <x v="6"/>
    <x v="245"/>
    <x v="1"/>
    <x v="1"/>
    <x v="0"/>
    <x v="406"/>
    <n v="0"/>
  </r>
  <r>
    <n v="512"/>
    <n v="15761043"/>
    <x v="250"/>
    <x v="2"/>
    <x v="0"/>
    <x v="14"/>
    <x v="4"/>
    <x v="246"/>
    <x v="1"/>
    <x v="1"/>
    <x v="1"/>
    <x v="407"/>
    <n v="0"/>
  </r>
  <r>
    <n v="513"/>
    <n v="15782236"/>
    <x v="48"/>
    <x v="0"/>
    <x v="1"/>
    <x v="8"/>
    <x v="7"/>
    <x v="1"/>
    <x v="1"/>
    <x v="0"/>
    <x v="1"/>
    <x v="408"/>
    <n v="0"/>
  </r>
  <r>
    <n v="514"/>
    <n v="15593601"/>
    <x v="180"/>
    <x v="1"/>
    <x v="1"/>
    <x v="8"/>
    <x v="4"/>
    <x v="247"/>
    <x v="0"/>
    <x v="1"/>
    <x v="0"/>
    <x v="409"/>
    <n v="0"/>
  </r>
  <r>
    <n v="516"/>
    <n v="15746902"/>
    <x v="251"/>
    <x v="0"/>
    <x v="1"/>
    <x v="14"/>
    <x v="8"/>
    <x v="1"/>
    <x v="1"/>
    <x v="1"/>
    <x v="1"/>
    <x v="410"/>
    <n v="0"/>
  </r>
  <r>
    <n v="518"/>
    <n v="15781307"/>
    <x v="252"/>
    <x v="2"/>
    <x v="1"/>
    <x v="21"/>
    <x v="2"/>
    <x v="248"/>
    <x v="1"/>
    <x v="1"/>
    <x v="1"/>
    <x v="411"/>
    <n v="0"/>
  </r>
  <r>
    <n v="520"/>
    <n v="15745417"/>
    <x v="156"/>
    <x v="1"/>
    <x v="1"/>
    <x v="42"/>
    <x v="4"/>
    <x v="249"/>
    <x v="0"/>
    <x v="0"/>
    <x v="0"/>
    <x v="412"/>
    <n v="0"/>
  </r>
  <r>
    <n v="522"/>
    <n v="15653547"/>
    <x v="2"/>
    <x v="1"/>
    <x v="1"/>
    <x v="24"/>
    <x v="2"/>
    <x v="250"/>
    <x v="0"/>
    <x v="1"/>
    <x v="0"/>
    <x v="413"/>
    <n v="0"/>
  </r>
  <r>
    <n v="523"/>
    <n v="15595766"/>
    <x v="253"/>
    <x v="0"/>
    <x v="1"/>
    <x v="21"/>
    <x v="7"/>
    <x v="251"/>
    <x v="1"/>
    <x v="1"/>
    <x v="0"/>
    <x v="414"/>
    <n v="0"/>
  </r>
  <r>
    <n v="524"/>
    <n v="15742358"/>
    <x v="146"/>
    <x v="2"/>
    <x v="1"/>
    <x v="12"/>
    <x v="9"/>
    <x v="252"/>
    <x v="0"/>
    <x v="1"/>
    <x v="0"/>
    <x v="415"/>
    <n v="0"/>
  </r>
  <r>
    <n v="525"/>
    <n v="15763274"/>
    <x v="49"/>
    <x v="1"/>
    <x v="1"/>
    <x v="32"/>
    <x v="5"/>
    <x v="253"/>
    <x v="0"/>
    <x v="0"/>
    <x v="1"/>
    <x v="416"/>
    <n v="0"/>
  </r>
  <r>
    <n v="526"/>
    <n v="15786063"/>
    <x v="33"/>
    <x v="1"/>
    <x v="0"/>
    <x v="6"/>
    <x v="1"/>
    <x v="1"/>
    <x v="1"/>
    <x v="1"/>
    <x v="0"/>
    <x v="417"/>
    <n v="0"/>
  </r>
  <r>
    <n v="527"/>
    <n v="15600258"/>
    <x v="212"/>
    <x v="1"/>
    <x v="1"/>
    <x v="2"/>
    <x v="1"/>
    <x v="1"/>
    <x v="1"/>
    <x v="1"/>
    <x v="0"/>
    <x v="418"/>
    <n v="0"/>
  </r>
  <r>
    <n v="528"/>
    <n v="15573318"/>
    <x v="134"/>
    <x v="1"/>
    <x v="1"/>
    <x v="25"/>
    <x v="9"/>
    <x v="1"/>
    <x v="1"/>
    <x v="1"/>
    <x v="1"/>
    <x v="419"/>
    <n v="0"/>
  </r>
  <r>
    <n v="530"/>
    <n v="15694272"/>
    <x v="133"/>
    <x v="1"/>
    <x v="1"/>
    <x v="29"/>
    <x v="0"/>
    <x v="254"/>
    <x v="0"/>
    <x v="1"/>
    <x v="0"/>
    <x v="420"/>
    <n v="0"/>
  </r>
  <r>
    <n v="531"/>
    <n v="15736112"/>
    <x v="54"/>
    <x v="0"/>
    <x v="0"/>
    <x v="36"/>
    <x v="1"/>
    <x v="255"/>
    <x v="1"/>
    <x v="1"/>
    <x v="0"/>
    <x v="421"/>
    <n v="0"/>
  </r>
  <r>
    <n v="532"/>
    <n v="15749851"/>
    <x v="216"/>
    <x v="0"/>
    <x v="0"/>
    <x v="25"/>
    <x v="3"/>
    <x v="256"/>
    <x v="0"/>
    <x v="0"/>
    <x v="0"/>
    <x v="422"/>
    <n v="0"/>
  </r>
  <r>
    <n v="533"/>
    <n v="15663478"/>
    <x v="64"/>
    <x v="1"/>
    <x v="1"/>
    <x v="12"/>
    <x v="4"/>
    <x v="257"/>
    <x v="0"/>
    <x v="1"/>
    <x v="0"/>
    <x v="423"/>
    <n v="0"/>
  </r>
  <r>
    <n v="534"/>
    <n v="15592300"/>
    <x v="60"/>
    <x v="0"/>
    <x v="1"/>
    <x v="10"/>
    <x v="6"/>
    <x v="258"/>
    <x v="0"/>
    <x v="1"/>
    <x v="1"/>
    <x v="424"/>
    <n v="0"/>
  </r>
  <r>
    <n v="535"/>
    <n v="15567832"/>
    <x v="34"/>
    <x v="1"/>
    <x v="0"/>
    <x v="19"/>
    <x v="2"/>
    <x v="259"/>
    <x v="0"/>
    <x v="1"/>
    <x v="1"/>
    <x v="425"/>
    <n v="0"/>
  </r>
  <r>
    <n v="537"/>
    <n v="15592846"/>
    <x v="243"/>
    <x v="2"/>
    <x v="1"/>
    <x v="10"/>
    <x v="6"/>
    <x v="260"/>
    <x v="1"/>
    <x v="1"/>
    <x v="1"/>
    <x v="426"/>
    <n v="0"/>
  </r>
  <r>
    <n v="538"/>
    <n v="15739803"/>
    <x v="89"/>
    <x v="0"/>
    <x v="1"/>
    <x v="8"/>
    <x v="8"/>
    <x v="1"/>
    <x v="1"/>
    <x v="1"/>
    <x v="1"/>
    <x v="427"/>
    <n v="0"/>
  </r>
  <r>
    <n v="541"/>
    <n v="15667896"/>
    <x v="254"/>
    <x v="1"/>
    <x v="1"/>
    <x v="21"/>
    <x v="9"/>
    <x v="261"/>
    <x v="1"/>
    <x v="1"/>
    <x v="0"/>
    <x v="428"/>
    <n v="0"/>
  </r>
  <r>
    <n v="542"/>
    <n v="15626578"/>
    <x v="245"/>
    <x v="1"/>
    <x v="1"/>
    <x v="25"/>
    <x v="8"/>
    <x v="1"/>
    <x v="1"/>
    <x v="1"/>
    <x v="0"/>
    <x v="429"/>
    <n v="0"/>
  </r>
  <r>
    <n v="543"/>
    <n v="15776223"/>
    <x v="113"/>
    <x v="1"/>
    <x v="0"/>
    <x v="17"/>
    <x v="3"/>
    <x v="262"/>
    <x v="0"/>
    <x v="1"/>
    <x v="0"/>
    <x v="430"/>
    <n v="0"/>
  </r>
  <r>
    <n v="546"/>
    <n v="15615457"/>
    <x v="255"/>
    <x v="0"/>
    <x v="0"/>
    <x v="4"/>
    <x v="1"/>
    <x v="263"/>
    <x v="1"/>
    <x v="1"/>
    <x v="1"/>
    <x v="431"/>
    <n v="0"/>
  </r>
  <r>
    <n v="547"/>
    <n v="15708916"/>
    <x v="12"/>
    <x v="1"/>
    <x v="1"/>
    <x v="14"/>
    <x v="10"/>
    <x v="1"/>
    <x v="1"/>
    <x v="1"/>
    <x v="1"/>
    <x v="432"/>
    <n v="0"/>
  </r>
  <r>
    <n v="548"/>
    <n v="15720187"/>
    <x v="117"/>
    <x v="2"/>
    <x v="0"/>
    <x v="29"/>
    <x v="2"/>
    <x v="264"/>
    <x v="1"/>
    <x v="1"/>
    <x v="1"/>
    <x v="433"/>
    <n v="0"/>
  </r>
  <r>
    <n v="549"/>
    <n v="15595440"/>
    <x v="256"/>
    <x v="1"/>
    <x v="1"/>
    <x v="34"/>
    <x v="2"/>
    <x v="265"/>
    <x v="1"/>
    <x v="1"/>
    <x v="0"/>
    <x v="434"/>
    <n v="0"/>
  </r>
  <r>
    <n v="550"/>
    <n v="15600651"/>
    <x v="257"/>
    <x v="1"/>
    <x v="1"/>
    <x v="7"/>
    <x v="0"/>
    <x v="1"/>
    <x v="2"/>
    <x v="1"/>
    <x v="0"/>
    <x v="435"/>
    <n v="0"/>
  </r>
  <r>
    <n v="551"/>
    <n v="15750141"/>
    <x v="106"/>
    <x v="2"/>
    <x v="0"/>
    <x v="15"/>
    <x v="5"/>
    <x v="266"/>
    <x v="1"/>
    <x v="1"/>
    <x v="1"/>
    <x v="436"/>
    <n v="0"/>
  </r>
  <r>
    <n v="553"/>
    <n v="15763063"/>
    <x v="78"/>
    <x v="0"/>
    <x v="0"/>
    <x v="9"/>
    <x v="6"/>
    <x v="267"/>
    <x v="0"/>
    <x v="1"/>
    <x v="1"/>
    <x v="437"/>
    <n v="0"/>
  </r>
  <r>
    <n v="554"/>
    <n v="15709324"/>
    <x v="258"/>
    <x v="1"/>
    <x v="1"/>
    <x v="8"/>
    <x v="2"/>
    <x v="1"/>
    <x v="1"/>
    <x v="1"/>
    <x v="1"/>
    <x v="438"/>
    <n v="0"/>
  </r>
  <r>
    <n v="555"/>
    <n v="15711309"/>
    <x v="21"/>
    <x v="2"/>
    <x v="1"/>
    <x v="18"/>
    <x v="5"/>
    <x v="268"/>
    <x v="0"/>
    <x v="1"/>
    <x v="1"/>
    <x v="439"/>
    <n v="0"/>
  </r>
  <r>
    <n v="557"/>
    <n v="15705515"/>
    <x v="12"/>
    <x v="2"/>
    <x v="1"/>
    <x v="19"/>
    <x v="7"/>
    <x v="269"/>
    <x v="1"/>
    <x v="1"/>
    <x v="1"/>
    <x v="440"/>
    <n v="0"/>
  </r>
  <r>
    <n v="559"/>
    <n v="15717046"/>
    <x v="259"/>
    <x v="0"/>
    <x v="1"/>
    <x v="41"/>
    <x v="5"/>
    <x v="1"/>
    <x v="1"/>
    <x v="1"/>
    <x v="0"/>
    <x v="441"/>
    <n v="0"/>
  </r>
  <r>
    <n v="560"/>
    <n v="15571816"/>
    <x v="2"/>
    <x v="0"/>
    <x v="0"/>
    <x v="52"/>
    <x v="7"/>
    <x v="1"/>
    <x v="0"/>
    <x v="1"/>
    <x v="0"/>
    <x v="442"/>
    <n v="0"/>
  </r>
  <r>
    <n v="561"/>
    <n v="15670080"/>
    <x v="247"/>
    <x v="2"/>
    <x v="0"/>
    <x v="16"/>
    <x v="2"/>
    <x v="270"/>
    <x v="0"/>
    <x v="0"/>
    <x v="0"/>
    <x v="443"/>
    <n v="0"/>
  </r>
  <r>
    <n v="562"/>
    <n v="15800440"/>
    <x v="97"/>
    <x v="0"/>
    <x v="1"/>
    <x v="20"/>
    <x v="0"/>
    <x v="271"/>
    <x v="0"/>
    <x v="0"/>
    <x v="0"/>
    <x v="444"/>
    <n v="0"/>
  </r>
  <r>
    <n v="563"/>
    <n v="15665678"/>
    <x v="260"/>
    <x v="0"/>
    <x v="1"/>
    <x v="15"/>
    <x v="9"/>
    <x v="272"/>
    <x v="0"/>
    <x v="1"/>
    <x v="0"/>
    <x v="445"/>
    <n v="0"/>
  </r>
  <r>
    <n v="565"/>
    <n v="15788126"/>
    <x v="125"/>
    <x v="0"/>
    <x v="0"/>
    <x v="14"/>
    <x v="4"/>
    <x v="273"/>
    <x v="0"/>
    <x v="1"/>
    <x v="0"/>
    <x v="446"/>
    <n v="0"/>
  </r>
  <r>
    <n v="566"/>
    <n v="15811773"/>
    <x v="60"/>
    <x v="1"/>
    <x v="1"/>
    <x v="15"/>
    <x v="3"/>
    <x v="1"/>
    <x v="1"/>
    <x v="1"/>
    <x v="0"/>
    <x v="447"/>
    <n v="0"/>
  </r>
  <r>
    <n v="568"/>
    <n v="15689614"/>
    <x v="43"/>
    <x v="0"/>
    <x v="0"/>
    <x v="53"/>
    <x v="0"/>
    <x v="274"/>
    <x v="0"/>
    <x v="1"/>
    <x v="0"/>
    <x v="448"/>
    <n v="0"/>
  </r>
  <r>
    <n v="569"/>
    <n v="15795564"/>
    <x v="192"/>
    <x v="2"/>
    <x v="1"/>
    <x v="6"/>
    <x v="7"/>
    <x v="275"/>
    <x v="1"/>
    <x v="1"/>
    <x v="0"/>
    <x v="449"/>
    <n v="0"/>
  </r>
  <r>
    <n v="570"/>
    <n v="15706647"/>
    <x v="261"/>
    <x v="1"/>
    <x v="1"/>
    <x v="6"/>
    <x v="2"/>
    <x v="1"/>
    <x v="2"/>
    <x v="1"/>
    <x v="0"/>
    <x v="450"/>
    <n v="0"/>
  </r>
  <r>
    <n v="571"/>
    <n v="15728505"/>
    <x v="118"/>
    <x v="1"/>
    <x v="1"/>
    <x v="4"/>
    <x v="0"/>
    <x v="276"/>
    <x v="1"/>
    <x v="1"/>
    <x v="0"/>
    <x v="451"/>
    <n v="0"/>
  </r>
  <r>
    <n v="573"/>
    <n v="15622003"/>
    <x v="214"/>
    <x v="1"/>
    <x v="1"/>
    <x v="10"/>
    <x v="8"/>
    <x v="277"/>
    <x v="1"/>
    <x v="1"/>
    <x v="1"/>
    <x v="452"/>
    <n v="0"/>
  </r>
  <r>
    <n v="575"/>
    <n v="15644753"/>
    <x v="262"/>
    <x v="0"/>
    <x v="1"/>
    <x v="19"/>
    <x v="5"/>
    <x v="278"/>
    <x v="0"/>
    <x v="1"/>
    <x v="0"/>
    <x v="453"/>
    <n v="0"/>
  </r>
  <r>
    <n v="576"/>
    <n v="15653620"/>
    <x v="263"/>
    <x v="1"/>
    <x v="0"/>
    <x v="5"/>
    <x v="9"/>
    <x v="1"/>
    <x v="1"/>
    <x v="1"/>
    <x v="0"/>
    <x v="454"/>
    <n v="0"/>
  </r>
  <r>
    <n v="577"/>
    <n v="15761986"/>
    <x v="264"/>
    <x v="0"/>
    <x v="0"/>
    <x v="12"/>
    <x v="5"/>
    <x v="279"/>
    <x v="0"/>
    <x v="1"/>
    <x v="1"/>
    <x v="455"/>
    <n v="0"/>
  </r>
  <r>
    <n v="578"/>
    <n v="15633922"/>
    <x v="265"/>
    <x v="1"/>
    <x v="1"/>
    <x v="29"/>
    <x v="3"/>
    <x v="280"/>
    <x v="1"/>
    <x v="0"/>
    <x v="0"/>
    <x v="456"/>
    <n v="0"/>
  </r>
  <r>
    <n v="579"/>
    <n v="15734674"/>
    <x v="198"/>
    <x v="1"/>
    <x v="0"/>
    <x v="0"/>
    <x v="4"/>
    <x v="1"/>
    <x v="0"/>
    <x v="1"/>
    <x v="1"/>
    <x v="457"/>
    <n v="0"/>
  </r>
  <r>
    <n v="580"/>
    <n v="15658032"/>
    <x v="212"/>
    <x v="1"/>
    <x v="1"/>
    <x v="1"/>
    <x v="1"/>
    <x v="1"/>
    <x v="1"/>
    <x v="1"/>
    <x v="0"/>
    <x v="458"/>
    <n v="0"/>
  </r>
  <r>
    <n v="581"/>
    <n v="15692671"/>
    <x v="212"/>
    <x v="0"/>
    <x v="1"/>
    <x v="15"/>
    <x v="9"/>
    <x v="1"/>
    <x v="1"/>
    <x v="1"/>
    <x v="1"/>
    <x v="459"/>
    <n v="0"/>
  </r>
  <r>
    <n v="583"/>
    <n v="15576352"/>
    <x v="101"/>
    <x v="0"/>
    <x v="0"/>
    <x v="36"/>
    <x v="5"/>
    <x v="1"/>
    <x v="1"/>
    <x v="0"/>
    <x v="0"/>
    <x v="460"/>
    <n v="0"/>
  </r>
  <r>
    <n v="584"/>
    <n v="15753719"/>
    <x v="211"/>
    <x v="2"/>
    <x v="0"/>
    <x v="29"/>
    <x v="8"/>
    <x v="281"/>
    <x v="0"/>
    <x v="1"/>
    <x v="1"/>
    <x v="461"/>
    <n v="0"/>
  </r>
  <r>
    <n v="588"/>
    <n v="15680998"/>
    <x v="40"/>
    <x v="1"/>
    <x v="1"/>
    <x v="4"/>
    <x v="7"/>
    <x v="1"/>
    <x v="0"/>
    <x v="1"/>
    <x v="0"/>
    <x v="462"/>
    <n v="0"/>
  </r>
  <r>
    <n v="589"/>
    <n v="15614782"/>
    <x v="266"/>
    <x v="1"/>
    <x v="1"/>
    <x v="15"/>
    <x v="0"/>
    <x v="1"/>
    <x v="0"/>
    <x v="1"/>
    <x v="1"/>
    <x v="463"/>
    <n v="0"/>
  </r>
  <r>
    <n v="592"/>
    <n v="15604044"/>
    <x v="267"/>
    <x v="1"/>
    <x v="1"/>
    <x v="14"/>
    <x v="9"/>
    <x v="282"/>
    <x v="0"/>
    <x v="1"/>
    <x v="1"/>
    <x v="464"/>
    <n v="0"/>
  </r>
  <r>
    <n v="593"/>
    <n v="15679587"/>
    <x v="268"/>
    <x v="1"/>
    <x v="0"/>
    <x v="8"/>
    <x v="8"/>
    <x v="283"/>
    <x v="0"/>
    <x v="1"/>
    <x v="0"/>
    <x v="465"/>
    <n v="0"/>
  </r>
  <r>
    <n v="594"/>
    <n v="15775153"/>
    <x v="186"/>
    <x v="0"/>
    <x v="1"/>
    <x v="12"/>
    <x v="3"/>
    <x v="284"/>
    <x v="0"/>
    <x v="0"/>
    <x v="1"/>
    <x v="466"/>
    <n v="0"/>
  </r>
  <r>
    <n v="595"/>
    <n v="15603925"/>
    <x v="252"/>
    <x v="0"/>
    <x v="0"/>
    <x v="25"/>
    <x v="3"/>
    <x v="285"/>
    <x v="1"/>
    <x v="0"/>
    <x v="0"/>
    <x v="467"/>
    <n v="0"/>
  </r>
  <r>
    <n v="596"/>
    <n v="15680970"/>
    <x v="200"/>
    <x v="2"/>
    <x v="0"/>
    <x v="0"/>
    <x v="1"/>
    <x v="286"/>
    <x v="0"/>
    <x v="1"/>
    <x v="1"/>
    <x v="468"/>
    <n v="0"/>
  </r>
  <r>
    <n v="597"/>
    <n v="15697183"/>
    <x v="78"/>
    <x v="0"/>
    <x v="1"/>
    <x v="2"/>
    <x v="8"/>
    <x v="1"/>
    <x v="1"/>
    <x v="1"/>
    <x v="1"/>
    <x v="469"/>
    <n v="0"/>
  </r>
  <r>
    <n v="598"/>
    <n v="15567446"/>
    <x v="102"/>
    <x v="2"/>
    <x v="1"/>
    <x v="1"/>
    <x v="8"/>
    <x v="287"/>
    <x v="0"/>
    <x v="1"/>
    <x v="0"/>
    <x v="470"/>
    <n v="0"/>
  </r>
  <r>
    <n v="600"/>
    <n v="15714939"/>
    <x v="108"/>
    <x v="2"/>
    <x v="0"/>
    <x v="8"/>
    <x v="3"/>
    <x v="288"/>
    <x v="0"/>
    <x v="0"/>
    <x v="0"/>
    <x v="471"/>
    <n v="0"/>
  </r>
  <r>
    <n v="602"/>
    <n v="15645569"/>
    <x v="189"/>
    <x v="0"/>
    <x v="0"/>
    <x v="25"/>
    <x v="2"/>
    <x v="289"/>
    <x v="1"/>
    <x v="1"/>
    <x v="0"/>
    <x v="472"/>
    <n v="0"/>
  </r>
  <r>
    <n v="603"/>
    <n v="15782569"/>
    <x v="43"/>
    <x v="1"/>
    <x v="0"/>
    <x v="37"/>
    <x v="8"/>
    <x v="1"/>
    <x v="0"/>
    <x v="0"/>
    <x v="0"/>
    <x v="473"/>
    <n v="0"/>
  </r>
  <r>
    <n v="605"/>
    <n v="15609286"/>
    <x v="216"/>
    <x v="1"/>
    <x v="1"/>
    <x v="21"/>
    <x v="6"/>
    <x v="290"/>
    <x v="0"/>
    <x v="1"/>
    <x v="0"/>
    <x v="474"/>
    <n v="0"/>
  </r>
  <r>
    <n v="606"/>
    <n v="15814035"/>
    <x v="118"/>
    <x v="1"/>
    <x v="1"/>
    <x v="16"/>
    <x v="8"/>
    <x v="1"/>
    <x v="0"/>
    <x v="1"/>
    <x v="0"/>
    <x v="475"/>
    <n v="0"/>
  </r>
  <r>
    <n v="607"/>
    <n v="15661249"/>
    <x v="1"/>
    <x v="1"/>
    <x v="1"/>
    <x v="41"/>
    <x v="3"/>
    <x v="1"/>
    <x v="1"/>
    <x v="0"/>
    <x v="0"/>
    <x v="476"/>
    <n v="0"/>
  </r>
  <r>
    <n v="608"/>
    <n v="15629117"/>
    <x v="247"/>
    <x v="1"/>
    <x v="1"/>
    <x v="30"/>
    <x v="6"/>
    <x v="1"/>
    <x v="1"/>
    <x v="1"/>
    <x v="1"/>
    <x v="477"/>
    <n v="0"/>
  </r>
  <r>
    <n v="609"/>
    <n v="15607170"/>
    <x v="1"/>
    <x v="1"/>
    <x v="1"/>
    <x v="10"/>
    <x v="7"/>
    <x v="1"/>
    <x v="1"/>
    <x v="1"/>
    <x v="0"/>
    <x v="478"/>
    <n v="0"/>
  </r>
  <r>
    <n v="610"/>
    <n v="15586585"/>
    <x v="35"/>
    <x v="2"/>
    <x v="0"/>
    <x v="23"/>
    <x v="1"/>
    <x v="291"/>
    <x v="0"/>
    <x v="1"/>
    <x v="1"/>
    <x v="479"/>
    <n v="0"/>
  </r>
  <r>
    <n v="611"/>
    <n v="15686611"/>
    <x v="269"/>
    <x v="1"/>
    <x v="1"/>
    <x v="29"/>
    <x v="6"/>
    <x v="292"/>
    <x v="0"/>
    <x v="0"/>
    <x v="1"/>
    <x v="480"/>
    <n v="0"/>
  </r>
  <r>
    <n v="612"/>
    <n v="15603203"/>
    <x v="97"/>
    <x v="1"/>
    <x v="0"/>
    <x v="5"/>
    <x v="4"/>
    <x v="1"/>
    <x v="1"/>
    <x v="1"/>
    <x v="1"/>
    <x v="481"/>
    <n v="0"/>
  </r>
  <r>
    <n v="613"/>
    <n v="15619857"/>
    <x v="77"/>
    <x v="1"/>
    <x v="0"/>
    <x v="54"/>
    <x v="1"/>
    <x v="293"/>
    <x v="0"/>
    <x v="1"/>
    <x v="0"/>
    <x v="482"/>
    <n v="0"/>
  </r>
  <r>
    <n v="614"/>
    <n v="15805062"/>
    <x v="171"/>
    <x v="0"/>
    <x v="1"/>
    <x v="14"/>
    <x v="0"/>
    <x v="294"/>
    <x v="0"/>
    <x v="1"/>
    <x v="0"/>
    <x v="483"/>
    <n v="0"/>
  </r>
  <r>
    <n v="615"/>
    <n v="15660271"/>
    <x v="270"/>
    <x v="2"/>
    <x v="1"/>
    <x v="25"/>
    <x v="9"/>
    <x v="295"/>
    <x v="0"/>
    <x v="1"/>
    <x v="0"/>
    <x v="484"/>
    <n v="0"/>
  </r>
  <r>
    <n v="617"/>
    <n v="15719352"/>
    <x v="98"/>
    <x v="0"/>
    <x v="1"/>
    <x v="1"/>
    <x v="4"/>
    <x v="296"/>
    <x v="1"/>
    <x v="1"/>
    <x v="1"/>
    <x v="485"/>
    <n v="0"/>
  </r>
  <r>
    <n v="619"/>
    <n v="15594594"/>
    <x v="263"/>
    <x v="0"/>
    <x v="1"/>
    <x v="17"/>
    <x v="2"/>
    <x v="297"/>
    <x v="0"/>
    <x v="1"/>
    <x v="0"/>
    <x v="486"/>
    <n v="0"/>
  </r>
  <r>
    <n v="620"/>
    <n v="15646161"/>
    <x v="133"/>
    <x v="0"/>
    <x v="0"/>
    <x v="21"/>
    <x v="9"/>
    <x v="1"/>
    <x v="1"/>
    <x v="1"/>
    <x v="0"/>
    <x v="487"/>
    <n v="0"/>
  </r>
  <r>
    <n v="621"/>
    <n v="15682585"/>
    <x v="198"/>
    <x v="1"/>
    <x v="1"/>
    <x v="10"/>
    <x v="8"/>
    <x v="298"/>
    <x v="0"/>
    <x v="1"/>
    <x v="1"/>
    <x v="488"/>
    <n v="0"/>
  </r>
  <r>
    <n v="622"/>
    <n v="15603134"/>
    <x v="39"/>
    <x v="0"/>
    <x v="0"/>
    <x v="19"/>
    <x v="6"/>
    <x v="299"/>
    <x v="0"/>
    <x v="0"/>
    <x v="0"/>
    <x v="489"/>
    <n v="0"/>
  </r>
  <r>
    <n v="623"/>
    <n v="15636444"/>
    <x v="271"/>
    <x v="2"/>
    <x v="0"/>
    <x v="41"/>
    <x v="7"/>
    <x v="300"/>
    <x v="1"/>
    <x v="1"/>
    <x v="0"/>
    <x v="490"/>
    <n v="0"/>
  </r>
  <r>
    <n v="624"/>
    <n v="15773456"/>
    <x v="56"/>
    <x v="2"/>
    <x v="1"/>
    <x v="15"/>
    <x v="5"/>
    <x v="301"/>
    <x v="1"/>
    <x v="0"/>
    <x v="0"/>
    <x v="491"/>
    <n v="0"/>
  </r>
  <r>
    <n v="625"/>
    <n v="15745307"/>
    <x v="272"/>
    <x v="0"/>
    <x v="0"/>
    <x v="15"/>
    <x v="1"/>
    <x v="302"/>
    <x v="0"/>
    <x v="0"/>
    <x v="0"/>
    <x v="492"/>
    <n v="0"/>
  </r>
  <r>
    <n v="626"/>
    <n v="15604119"/>
    <x v="2"/>
    <x v="0"/>
    <x v="1"/>
    <x v="10"/>
    <x v="2"/>
    <x v="303"/>
    <x v="0"/>
    <x v="0"/>
    <x v="1"/>
    <x v="493"/>
    <n v="0"/>
  </r>
  <r>
    <n v="627"/>
    <n v="15626900"/>
    <x v="273"/>
    <x v="1"/>
    <x v="1"/>
    <x v="16"/>
    <x v="0"/>
    <x v="304"/>
    <x v="0"/>
    <x v="1"/>
    <x v="0"/>
    <x v="494"/>
    <n v="0"/>
  </r>
  <r>
    <n v="628"/>
    <n v="15605447"/>
    <x v="209"/>
    <x v="1"/>
    <x v="1"/>
    <x v="34"/>
    <x v="1"/>
    <x v="305"/>
    <x v="0"/>
    <x v="1"/>
    <x v="1"/>
    <x v="495"/>
    <n v="0"/>
  </r>
  <r>
    <n v="629"/>
    <n v="15589030"/>
    <x v="183"/>
    <x v="1"/>
    <x v="1"/>
    <x v="45"/>
    <x v="0"/>
    <x v="1"/>
    <x v="1"/>
    <x v="1"/>
    <x v="0"/>
    <x v="496"/>
    <n v="0"/>
  </r>
  <r>
    <n v="630"/>
    <n v="15692463"/>
    <x v="161"/>
    <x v="0"/>
    <x v="0"/>
    <x v="15"/>
    <x v="5"/>
    <x v="306"/>
    <x v="0"/>
    <x v="1"/>
    <x v="1"/>
    <x v="497"/>
    <n v="0"/>
  </r>
  <r>
    <n v="633"/>
    <n v="15718673"/>
    <x v="274"/>
    <x v="0"/>
    <x v="0"/>
    <x v="15"/>
    <x v="6"/>
    <x v="307"/>
    <x v="0"/>
    <x v="1"/>
    <x v="1"/>
    <x v="498"/>
    <n v="0"/>
  </r>
  <r>
    <n v="634"/>
    <n v="15724282"/>
    <x v="196"/>
    <x v="2"/>
    <x v="1"/>
    <x v="4"/>
    <x v="5"/>
    <x v="308"/>
    <x v="1"/>
    <x v="1"/>
    <x v="0"/>
    <x v="499"/>
    <n v="0"/>
  </r>
  <r>
    <n v="636"/>
    <n v="15633648"/>
    <x v="146"/>
    <x v="0"/>
    <x v="0"/>
    <x v="15"/>
    <x v="7"/>
    <x v="1"/>
    <x v="1"/>
    <x v="1"/>
    <x v="1"/>
    <x v="500"/>
    <n v="0"/>
  </r>
  <r>
    <n v="637"/>
    <n v="15603323"/>
    <x v="32"/>
    <x v="0"/>
    <x v="0"/>
    <x v="15"/>
    <x v="0"/>
    <x v="1"/>
    <x v="1"/>
    <x v="0"/>
    <x v="1"/>
    <x v="501"/>
    <n v="0"/>
  </r>
  <r>
    <n v="638"/>
    <n v="15583725"/>
    <x v="95"/>
    <x v="1"/>
    <x v="1"/>
    <x v="32"/>
    <x v="0"/>
    <x v="309"/>
    <x v="0"/>
    <x v="0"/>
    <x v="0"/>
    <x v="502"/>
    <n v="0"/>
  </r>
  <r>
    <n v="639"/>
    <n v="15588350"/>
    <x v="164"/>
    <x v="1"/>
    <x v="0"/>
    <x v="2"/>
    <x v="6"/>
    <x v="310"/>
    <x v="0"/>
    <x v="0"/>
    <x v="0"/>
    <x v="503"/>
    <n v="0"/>
  </r>
  <r>
    <n v="640"/>
    <n v="15798398"/>
    <x v="76"/>
    <x v="1"/>
    <x v="0"/>
    <x v="15"/>
    <x v="3"/>
    <x v="311"/>
    <x v="0"/>
    <x v="0"/>
    <x v="1"/>
    <x v="504"/>
    <n v="0"/>
  </r>
  <r>
    <n v="642"/>
    <n v="15580684"/>
    <x v="157"/>
    <x v="1"/>
    <x v="0"/>
    <x v="16"/>
    <x v="7"/>
    <x v="312"/>
    <x v="0"/>
    <x v="1"/>
    <x v="1"/>
    <x v="505"/>
    <n v="0"/>
  </r>
  <r>
    <n v="643"/>
    <n v="15809663"/>
    <x v="167"/>
    <x v="1"/>
    <x v="0"/>
    <x v="5"/>
    <x v="0"/>
    <x v="313"/>
    <x v="0"/>
    <x v="1"/>
    <x v="0"/>
    <x v="506"/>
    <n v="0"/>
  </r>
  <r>
    <n v="647"/>
    <n v="15730830"/>
    <x v="209"/>
    <x v="1"/>
    <x v="0"/>
    <x v="29"/>
    <x v="5"/>
    <x v="1"/>
    <x v="1"/>
    <x v="1"/>
    <x v="0"/>
    <x v="507"/>
    <n v="0"/>
  </r>
  <r>
    <n v="648"/>
    <n v="15805112"/>
    <x v="109"/>
    <x v="1"/>
    <x v="1"/>
    <x v="14"/>
    <x v="2"/>
    <x v="314"/>
    <x v="0"/>
    <x v="1"/>
    <x v="1"/>
    <x v="508"/>
    <n v="0"/>
  </r>
  <r>
    <n v="649"/>
    <n v="15633064"/>
    <x v="173"/>
    <x v="1"/>
    <x v="0"/>
    <x v="15"/>
    <x v="3"/>
    <x v="1"/>
    <x v="1"/>
    <x v="1"/>
    <x v="1"/>
    <x v="509"/>
    <n v="0"/>
  </r>
  <r>
    <n v="650"/>
    <n v="15703119"/>
    <x v="63"/>
    <x v="1"/>
    <x v="1"/>
    <x v="14"/>
    <x v="4"/>
    <x v="1"/>
    <x v="1"/>
    <x v="1"/>
    <x v="0"/>
    <x v="510"/>
    <n v="0"/>
  </r>
  <r>
    <n v="651"/>
    <n v="15730447"/>
    <x v="172"/>
    <x v="1"/>
    <x v="0"/>
    <x v="34"/>
    <x v="3"/>
    <x v="1"/>
    <x v="1"/>
    <x v="1"/>
    <x v="0"/>
    <x v="511"/>
    <n v="0"/>
  </r>
  <r>
    <n v="652"/>
    <n v="15813850"/>
    <x v="275"/>
    <x v="1"/>
    <x v="1"/>
    <x v="49"/>
    <x v="2"/>
    <x v="1"/>
    <x v="0"/>
    <x v="1"/>
    <x v="0"/>
    <x v="512"/>
    <n v="0"/>
  </r>
  <r>
    <n v="653"/>
    <n v="15711889"/>
    <x v="82"/>
    <x v="1"/>
    <x v="1"/>
    <x v="17"/>
    <x v="5"/>
    <x v="315"/>
    <x v="0"/>
    <x v="1"/>
    <x v="1"/>
    <x v="513"/>
    <n v="0"/>
  </r>
  <r>
    <n v="655"/>
    <n v="15751710"/>
    <x v="64"/>
    <x v="0"/>
    <x v="1"/>
    <x v="6"/>
    <x v="9"/>
    <x v="316"/>
    <x v="1"/>
    <x v="1"/>
    <x v="0"/>
    <x v="514"/>
    <n v="0"/>
  </r>
  <r>
    <n v="656"/>
    <n v="15692926"/>
    <x v="152"/>
    <x v="2"/>
    <x v="1"/>
    <x v="9"/>
    <x v="9"/>
    <x v="317"/>
    <x v="0"/>
    <x v="1"/>
    <x v="0"/>
    <x v="515"/>
    <n v="0"/>
  </r>
  <r>
    <n v="657"/>
    <n v="15813741"/>
    <x v="9"/>
    <x v="0"/>
    <x v="1"/>
    <x v="9"/>
    <x v="4"/>
    <x v="318"/>
    <x v="0"/>
    <x v="0"/>
    <x v="0"/>
    <x v="516"/>
    <n v="0"/>
  </r>
  <r>
    <n v="658"/>
    <n v="15698474"/>
    <x v="118"/>
    <x v="2"/>
    <x v="0"/>
    <x v="51"/>
    <x v="0"/>
    <x v="319"/>
    <x v="1"/>
    <x v="1"/>
    <x v="0"/>
    <x v="517"/>
    <n v="0"/>
  </r>
  <r>
    <n v="659"/>
    <n v="15568595"/>
    <x v="145"/>
    <x v="1"/>
    <x v="1"/>
    <x v="54"/>
    <x v="8"/>
    <x v="320"/>
    <x v="0"/>
    <x v="1"/>
    <x v="0"/>
    <x v="518"/>
    <n v="0"/>
  </r>
  <r>
    <n v="660"/>
    <n v="15603065"/>
    <x v="46"/>
    <x v="1"/>
    <x v="0"/>
    <x v="29"/>
    <x v="4"/>
    <x v="1"/>
    <x v="1"/>
    <x v="1"/>
    <x v="1"/>
    <x v="519"/>
    <n v="0"/>
  </r>
  <r>
    <n v="661"/>
    <n v="15592937"/>
    <x v="250"/>
    <x v="2"/>
    <x v="0"/>
    <x v="0"/>
    <x v="5"/>
    <x v="321"/>
    <x v="0"/>
    <x v="1"/>
    <x v="0"/>
    <x v="520"/>
    <n v="0"/>
  </r>
  <r>
    <n v="662"/>
    <n v="15699637"/>
    <x v="131"/>
    <x v="0"/>
    <x v="1"/>
    <x v="36"/>
    <x v="9"/>
    <x v="322"/>
    <x v="0"/>
    <x v="1"/>
    <x v="0"/>
    <x v="521"/>
    <n v="0"/>
  </r>
  <r>
    <n v="663"/>
    <n v="15667215"/>
    <x v="56"/>
    <x v="1"/>
    <x v="1"/>
    <x v="6"/>
    <x v="1"/>
    <x v="1"/>
    <x v="1"/>
    <x v="1"/>
    <x v="0"/>
    <x v="522"/>
    <n v="0"/>
  </r>
  <r>
    <n v="664"/>
    <n v="15788659"/>
    <x v="128"/>
    <x v="1"/>
    <x v="1"/>
    <x v="13"/>
    <x v="3"/>
    <x v="1"/>
    <x v="1"/>
    <x v="1"/>
    <x v="0"/>
    <x v="523"/>
    <n v="0"/>
  </r>
  <r>
    <n v="665"/>
    <n v="15763218"/>
    <x v="49"/>
    <x v="1"/>
    <x v="0"/>
    <x v="0"/>
    <x v="0"/>
    <x v="1"/>
    <x v="1"/>
    <x v="0"/>
    <x v="0"/>
    <x v="524"/>
    <n v="0"/>
  </r>
  <r>
    <n v="666"/>
    <n v="15645772"/>
    <x v="49"/>
    <x v="1"/>
    <x v="1"/>
    <x v="18"/>
    <x v="8"/>
    <x v="1"/>
    <x v="1"/>
    <x v="1"/>
    <x v="0"/>
    <x v="525"/>
    <n v="0"/>
  </r>
  <r>
    <n v="667"/>
    <n v="15725511"/>
    <x v="276"/>
    <x v="1"/>
    <x v="0"/>
    <x v="6"/>
    <x v="5"/>
    <x v="323"/>
    <x v="0"/>
    <x v="0"/>
    <x v="0"/>
    <x v="526"/>
    <n v="0"/>
  </r>
  <r>
    <n v="668"/>
    <n v="15575024"/>
    <x v="277"/>
    <x v="1"/>
    <x v="1"/>
    <x v="16"/>
    <x v="5"/>
    <x v="1"/>
    <x v="1"/>
    <x v="1"/>
    <x v="0"/>
    <x v="527"/>
    <n v="0"/>
  </r>
  <r>
    <n v="669"/>
    <n v="15640825"/>
    <x v="128"/>
    <x v="0"/>
    <x v="1"/>
    <x v="13"/>
    <x v="5"/>
    <x v="324"/>
    <x v="0"/>
    <x v="1"/>
    <x v="0"/>
    <x v="528"/>
    <n v="0"/>
  </r>
  <r>
    <n v="670"/>
    <n v="15662397"/>
    <x v="195"/>
    <x v="1"/>
    <x v="0"/>
    <x v="17"/>
    <x v="7"/>
    <x v="325"/>
    <x v="0"/>
    <x v="1"/>
    <x v="0"/>
    <x v="529"/>
    <n v="0"/>
  </r>
  <r>
    <n v="671"/>
    <n v="15576368"/>
    <x v="278"/>
    <x v="2"/>
    <x v="0"/>
    <x v="32"/>
    <x v="5"/>
    <x v="326"/>
    <x v="1"/>
    <x v="0"/>
    <x v="1"/>
    <x v="530"/>
    <n v="0"/>
  </r>
  <r>
    <n v="672"/>
    <n v="15674991"/>
    <x v="171"/>
    <x v="1"/>
    <x v="1"/>
    <x v="17"/>
    <x v="8"/>
    <x v="1"/>
    <x v="1"/>
    <x v="0"/>
    <x v="0"/>
    <x v="531"/>
    <n v="0"/>
  </r>
  <r>
    <n v="673"/>
    <n v="15721024"/>
    <x v="174"/>
    <x v="1"/>
    <x v="1"/>
    <x v="25"/>
    <x v="10"/>
    <x v="1"/>
    <x v="0"/>
    <x v="0"/>
    <x v="1"/>
    <x v="532"/>
    <n v="0"/>
  </r>
  <r>
    <n v="674"/>
    <n v="15745621"/>
    <x v="195"/>
    <x v="0"/>
    <x v="0"/>
    <x v="15"/>
    <x v="4"/>
    <x v="327"/>
    <x v="1"/>
    <x v="1"/>
    <x v="0"/>
    <x v="533"/>
    <n v="0"/>
  </r>
  <r>
    <n v="675"/>
    <n v="15642394"/>
    <x v="279"/>
    <x v="0"/>
    <x v="1"/>
    <x v="10"/>
    <x v="7"/>
    <x v="1"/>
    <x v="1"/>
    <x v="1"/>
    <x v="0"/>
    <x v="534"/>
    <n v="0"/>
  </r>
  <r>
    <n v="676"/>
    <n v="15754605"/>
    <x v="280"/>
    <x v="1"/>
    <x v="0"/>
    <x v="1"/>
    <x v="7"/>
    <x v="1"/>
    <x v="1"/>
    <x v="1"/>
    <x v="0"/>
    <x v="535"/>
    <n v="0"/>
  </r>
  <r>
    <n v="677"/>
    <n v="15607040"/>
    <x v="198"/>
    <x v="0"/>
    <x v="0"/>
    <x v="15"/>
    <x v="3"/>
    <x v="328"/>
    <x v="1"/>
    <x v="1"/>
    <x v="1"/>
    <x v="536"/>
    <n v="0"/>
  </r>
  <r>
    <n v="679"/>
    <n v="15810978"/>
    <x v="37"/>
    <x v="0"/>
    <x v="0"/>
    <x v="15"/>
    <x v="0"/>
    <x v="1"/>
    <x v="1"/>
    <x v="1"/>
    <x v="0"/>
    <x v="537"/>
    <n v="0"/>
  </r>
  <r>
    <n v="680"/>
    <n v="15668886"/>
    <x v="5"/>
    <x v="0"/>
    <x v="0"/>
    <x v="15"/>
    <x v="5"/>
    <x v="1"/>
    <x v="1"/>
    <x v="1"/>
    <x v="1"/>
    <x v="538"/>
    <n v="0"/>
  </r>
  <r>
    <n v="681"/>
    <n v="15780804"/>
    <x v="281"/>
    <x v="1"/>
    <x v="1"/>
    <x v="27"/>
    <x v="7"/>
    <x v="329"/>
    <x v="0"/>
    <x v="0"/>
    <x v="0"/>
    <x v="539"/>
    <n v="0"/>
  </r>
  <r>
    <n v="682"/>
    <n v="15613880"/>
    <x v="242"/>
    <x v="0"/>
    <x v="1"/>
    <x v="42"/>
    <x v="7"/>
    <x v="330"/>
    <x v="0"/>
    <x v="0"/>
    <x v="0"/>
    <x v="540"/>
    <n v="0"/>
  </r>
  <r>
    <n v="683"/>
    <n v="15775238"/>
    <x v="153"/>
    <x v="2"/>
    <x v="0"/>
    <x v="0"/>
    <x v="3"/>
    <x v="331"/>
    <x v="0"/>
    <x v="0"/>
    <x v="0"/>
    <x v="541"/>
    <n v="0"/>
  </r>
  <r>
    <n v="684"/>
    <n v="15786905"/>
    <x v="257"/>
    <x v="2"/>
    <x v="0"/>
    <x v="19"/>
    <x v="9"/>
    <x v="332"/>
    <x v="1"/>
    <x v="0"/>
    <x v="1"/>
    <x v="542"/>
    <n v="0"/>
  </r>
  <r>
    <n v="685"/>
    <n v="15747867"/>
    <x v="167"/>
    <x v="1"/>
    <x v="1"/>
    <x v="7"/>
    <x v="8"/>
    <x v="333"/>
    <x v="0"/>
    <x v="0"/>
    <x v="1"/>
    <x v="543"/>
    <n v="0"/>
  </r>
  <r>
    <n v="687"/>
    <n v="15801277"/>
    <x v="282"/>
    <x v="1"/>
    <x v="0"/>
    <x v="6"/>
    <x v="1"/>
    <x v="334"/>
    <x v="1"/>
    <x v="1"/>
    <x v="0"/>
    <x v="544"/>
    <n v="0"/>
  </r>
  <r>
    <n v="690"/>
    <n v="15720649"/>
    <x v="240"/>
    <x v="1"/>
    <x v="0"/>
    <x v="15"/>
    <x v="7"/>
    <x v="335"/>
    <x v="0"/>
    <x v="1"/>
    <x v="1"/>
    <x v="545"/>
    <n v="0"/>
  </r>
  <r>
    <n v="691"/>
    <n v="15589493"/>
    <x v="99"/>
    <x v="2"/>
    <x v="1"/>
    <x v="5"/>
    <x v="0"/>
    <x v="336"/>
    <x v="1"/>
    <x v="1"/>
    <x v="1"/>
    <x v="546"/>
    <n v="0"/>
  </r>
  <r>
    <n v="692"/>
    <n v="15688251"/>
    <x v="135"/>
    <x v="1"/>
    <x v="1"/>
    <x v="2"/>
    <x v="0"/>
    <x v="337"/>
    <x v="1"/>
    <x v="1"/>
    <x v="1"/>
    <x v="547"/>
    <n v="0"/>
  </r>
  <r>
    <n v="693"/>
    <n v="15665238"/>
    <x v="214"/>
    <x v="2"/>
    <x v="1"/>
    <x v="15"/>
    <x v="9"/>
    <x v="338"/>
    <x v="0"/>
    <x v="0"/>
    <x v="1"/>
    <x v="548"/>
    <n v="0"/>
  </r>
  <r>
    <n v="694"/>
    <n v="15740900"/>
    <x v="91"/>
    <x v="1"/>
    <x v="1"/>
    <x v="8"/>
    <x v="4"/>
    <x v="1"/>
    <x v="1"/>
    <x v="1"/>
    <x v="0"/>
    <x v="549"/>
    <n v="0"/>
  </r>
  <r>
    <n v="695"/>
    <n v="15681068"/>
    <x v="283"/>
    <x v="1"/>
    <x v="0"/>
    <x v="11"/>
    <x v="1"/>
    <x v="339"/>
    <x v="0"/>
    <x v="1"/>
    <x v="0"/>
    <x v="550"/>
    <n v="0"/>
  </r>
  <r>
    <n v="696"/>
    <n v="15748625"/>
    <x v="55"/>
    <x v="1"/>
    <x v="1"/>
    <x v="36"/>
    <x v="4"/>
    <x v="1"/>
    <x v="1"/>
    <x v="1"/>
    <x v="0"/>
    <x v="551"/>
    <n v="0"/>
  </r>
  <r>
    <n v="699"/>
    <n v="15669516"/>
    <x v="284"/>
    <x v="0"/>
    <x v="1"/>
    <x v="15"/>
    <x v="1"/>
    <x v="1"/>
    <x v="1"/>
    <x v="1"/>
    <x v="0"/>
    <x v="552"/>
    <n v="0"/>
  </r>
  <r>
    <n v="700"/>
    <n v="15736534"/>
    <x v="42"/>
    <x v="2"/>
    <x v="1"/>
    <x v="18"/>
    <x v="10"/>
    <x v="340"/>
    <x v="0"/>
    <x v="1"/>
    <x v="0"/>
    <x v="553"/>
    <n v="0"/>
  </r>
  <r>
    <n v="701"/>
    <n v="15803457"/>
    <x v="285"/>
    <x v="1"/>
    <x v="0"/>
    <x v="12"/>
    <x v="7"/>
    <x v="1"/>
    <x v="1"/>
    <x v="1"/>
    <x v="1"/>
    <x v="554"/>
    <n v="0"/>
  </r>
  <r>
    <n v="702"/>
    <n v="15659098"/>
    <x v="16"/>
    <x v="1"/>
    <x v="1"/>
    <x v="29"/>
    <x v="2"/>
    <x v="341"/>
    <x v="0"/>
    <x v="0"/>
    <x v="1"/>
    <x v="555"/>
    <n v="0"/>
  </r>
  <r>
    <n v="703"/>
    <n v="15603436"/>
    <x v="132"/>
    <x v="0"/>
    <x v="0"/>
    <x v="15"/>
    <x v="1"/>
    <x v="342"/>
    <x v="1"/>
    <x v="0"/>
    <x v="0"/>
    <x v="556"/>
    <n v="0"/>
  </r>
  <r>
    <n v="704"/>
    <n v="15566292"/>
    <x v="21"/>
    <x v="0"/>
    <x v="1"/>
    <x v="15"/>
    <x v="0"/>
    <x v="1"/>
    <x v="1"/>
    <x v="0"/>
    <x v="0"/>
    <x v="557"/>
    <n v="0"/>
  </r>
  <r>
    <n v="705"/>
    <n v="15808621"/>
    <x v="182"/>
    <x v="2"/>
    <x v="1"/>
    <x v="15"/>
    <x v="1"/>
    <x v="343"/>
    <x v="1"/>
    <x v="1"/>
    <x v="0"/>
    <x v="558"/>
    <n v="0"/>
  </r>
  <r>
    <n v="707"/>
    <n v="15776231"/>
    <x v="181"/>
    <x v="2"/>
    <x v="1"/>
    <x v="10"/>
    <x v="3"/>
    <x v="344"/>
    <x v="0"/>
    <x v="1"/>
    <x v="0"/>
    <x v="559"/>
    <n v="0"/>
  </r>
  <r>
    <n v="708"/>
    <n v="15773809"/>
    <x v="126"/>
    <x v="1"/>
    <x v="1"/>
    <x v="17"/>
    <x v="3"/>
    <x v="1"/>
    <x v="1"/>
    <x v="1"/>
    <x v="1"/>
    <x v="560"/>
    <n v="0"/>
  </r>
  <r>
    <n v="709"/>
    <n v="15649423"/>
    <x v="119"/>
    <x v="1"/>
    <x v="0"/>
    <x v="10"/>
    <x v="9"/>
    <x v="1"/>
    <x v="1"/>
    <x v="0"/>
    <x v="0"/>
    <x v="561"/>
    <n v="0"/>
  </r>
  <r>
    <n v="710"/>
    <n v="15734886"/>
    <x v="89"/>
    <x v="1"/>
    <x v="0"/>
    <x v="8"/>
    <x v="5"/>
    <x v="345"/>
    <x v="1"/>
    <x v="1"/>
    <x v="1"/>
    <x v="562"/>
    <n v="0"/>
  </r>
  <r>
    <n v="711"/>
    <n v="15722548"/>
    <x v="196"/>
    <x v="1"/>
    <x v="1"/>
    <x v="32"/>
    <x v="10"/>
    <x v="346"/>
    <x v="0"/>
    <x v="0"/>
    <x v="1"/>
    <x v="563"/>
    <n v="0"/>
  </r>
  <r>
    <n v="712"/>
    <n v="15650288"/>
    <x v="142"/>
    <x v="2"/>
    <x v="1"/>
    <x v="10"/>
    <x v="4"/>
    <x v="347"/>
    <x v="0"/>
    <x v="1"/>
    <x v="1"/>
    <x v="564"/>
    <n v="0"/>
  </r>
  <r>
    <n v="713"/>
    <n v="15629448"/>
    <x v="250"/>
    <x v="0"/>
    <x v="1"/>
    <x v="14"/>
    <x v="0"/>
    <x v="348"/>
    <x v="0"/>
    <x v="1"/>
    <x v="1"/>
    <x v="565"/>
    <n v="0"/>
  </r>
  <r>
    <n v="714"/>
    <n v="15716164"/>
    <x v="4"/>
    <x v="1"/>
    <x v="0"/>
    <x v="0"/>
    <x v="5"/>
    <x v="349"/>
    <x v="0"/>
    <x v="1"/>
    <x v="1"/>
    <x v="566"/>
    <n v="0"/>
  </r>
  <r>
    <n v="716"/>
    <n v="15578977"/>
    <x v="286"/>
    <x v="1"/>
    <x v="1"/>
    <x v="8"/>
    <x v="8"/>
    <x v="1"/>
    <x v="1"/>
    <x v="1"/>
    <x v="1"/>
    <x v="567"/>
    <n v="0"/>
  </r>
  <r>
    <n v="717"/>
    <n v="15677369"/>
    <x v="287"/>
    <x v="2"/>
    <x v="0"/>
    <x v="21"/>
    <x v="3"/>
    <x v="350"/>
    <x v="0"/>
    <x v="0"/>
    <x v="1"/>
    <x v="568"/>
    <n v="0"/>
  </r>
  <r>
    <n v="718"/>
    <n v="15804072"/>
    <x v="212"/>
    <x v="0"/>
    <x v="0"/>
    <x v="17"/>
    <x v="7"/>
    <x v="1"/>
    <x v="1"/>
    <x v="0"/>
    <x v="1"/>
    <x v="569"/>
    <n v="0"/>
  </r>
  <r>
    <n v="719"/>
    <n v="15696859"/>
    <x v="176"/>
    <x v="1"/>
    <x v="1"/>
    <x v="11"/>
    <x v="6"/>
    <x v="1"/>
    <x v="1"/>
    <x v="0"/>
    <x v="1"/>
    <x v="570"/>
    <n v="0"/>
  </r>
  <r>
    <n v="720"/>
    <n v="15653780"/>
    <x v="288"/>
    <x v="1"/>
    <x v="0"/>
    <x v="2"/>
    <x v="7"/>
    <x v="1"/>
    <x v="0"/>
    <x v="1"/>
    <x v="0"/>
    <x v="571"/>
    <n v="0"/>
  </r>
  <r>
    <n v="723"/>
    <n v="15736879"/>
    <x v="16"/>
    <x v="1"/>
    <x v="1"/>
    <x v="50"/>
    <x v="0"/>
    <x v="1"/>
    <x v="1"/>
    <x v="0"/>
    <x v="1"/>
    <x v="572"/>
    <n v="0"/>
  </r>
  <r>
    <n v="724"/>
    <n v="15571973"/>
    <x v="33"/>
    <x v="1"/>
    <x v="0"/>
    <x v="14"/>
    <x v="1"/>
    <x v="351"/>
    <x v="0"/>
    <x v="1"/>
    <x v="1"/>
    <x v="573"/>
    <n v="0"/>
  </r>
  <r>
    <n v="725"/>
    <n v="15626742"/>
    <x v="131"/>
    <x v="1"/>
    <x v="1"/>
    <x v="15"/>
    <x v="5"/>
    <x v="352"/>
    <x v="0"/>
    <x v="1"/>
    <x v="0"/>
    <x v="574"/>
    <n v="0"/>
  </r>
  <r>
    <n v="726"/>
    <n v="15672692"/>
    <x v="289"/>
    <x v="1"/>
    <x v="0"/>
    <x v="17"/>
    <x v="6"/>
    <x v="353"/>
    <x v="1"/>
    <x v="1"/>
    <x v="0"/>
    <x v="575"/>
    <n v="0"/>
  </r>
  <r>
    <n v="727"/>
    <n v="15673570"/>
    <x v="119"/>
    <x v="1"/>
    <x v="1"/>
    <x v="21"/>
    <x v="8"/>
    <x v="1"/>
    <x v="1"/>
    <x v="0"/>
    <x v="0"/>
    <x v="576"/>
    <n v="0"/>
  </r>
  <r>
    <n v="728"/>
    <n v="15767432"/>
    <x v="230"/>
    <x v="1"/>
    <x v="0"/>
    <x v="9"/>
    <x v="2"/>
    <x v="1"/>
    <x v="2"/>
    <x v="1"/>
    <x v="0"/>
    <x v="577"/>
    <n v="0"/>
  </r>
  <r>
    <n v="729"/>
    <n v="15654238"/>
    <x v="133"/>
    <x v="1"/>
    <x v="0"/>
    <x v="19"/>
    <x v="7"/>
    <x v="354"/>
    <x v="0"/>
    <x v="1"/>
    <x v="1"/>
    <x v="578"/>
    <n v="0"/>
  </r>
  <r>
    <n v="731"/>
    <n v="15812750"/>
    <x v="242"/>
    <x v="1"/>
    <x v="1"/>
    <x v="7"/>
    <x v="4"/>
    <x v="355"/>
    <x v="0"/>
    <x v="1"/>
    <x v="0"/>
    <x v="579"/>
    <n v="0"/>
  </r>
  <r>
    <n v="732"/>
    <n v="15790757"/>
    <x v="67"/>
    <x v="1"/>
    <x v="0"/>
    <x v="9"/>
    <x v="6"/>
    <x v="1"/>
    <x v="1"/>
    <x v="0"/>
    <x v="1"/>
    <x v="580"/>
    <n v="0"/>
  </r>
  <r>
    <n v="733"/>
    <n v="15723873"/>
    <x v="52"/>
    <x v="0"/>
    <x v="1"/>
    <x v="6"/>
    <x v="5"/>
    <x v="356"/>
    <x v="0"/>
    <x v="0"/>
    <x v="1"/>
    <x v="581"/>
    <n v="0"/>
  </r>
  <r>
    <n v="736"/>
    <n v="15784209"/>
    <x v="7"/>
    <x v="1"/>
    <x v="1"/>
    <x v="45"/>
    <x v="4"/>
    <x v="1"/>
    <x v="0"/>
    <x v="1"/>
    <x v="0"/>
    <x v="582"/>
    <n v="0"/>
  </r>
  <r>
    <n v="737"/>
    <n v="15794278"/>
    <x v="290"/>
    <x v="0"/>
    <x v="1"/>
    <x v="39"/>
    <x v="4"/>
    <x v="357"/>
    <x v="0"/>
    <x v="1"/>
    <x v="0"/>
    <x v="583"/>
    <n v="0"/>
  </r>
  <r>
    <n v="738"/>
    <n v="15766741"/>
    <x v="116"/>
    <x v="1"/>
    <x v="1"/>
    <x v="15"/>
    <x v="1"/>
    <x v="358"/>
    <x v="0"/>
    <x v="0"/>
    <x v="0"/>
    <x v="584"/>
    <n v="0"/>
  </r>
  <r>
    <n v="739"/>
    <n v="15661036"/>
    <x v="40"/>
    <x v="1"/>
    <x v="1"/>
    <x v="13"/>
    <x v="4"/>
    <x v="1"/>
    <x v="1"/>
    <x v="1"/>
    <x v="1"/>
    <x v="585"/>
    <n v="0"/>
  </r>
  <r>
    <n v="740"/>
    <n v="15705639"/>
    <x v="241"/>
    <x v="1"/>
    <x v="0"/>
    <x v="30"/>
    <x v="9"/>
    <x v="359"/>
    <x v="1"/>
    <x v="1"/>
    <x v="1"/>
    <x v="586"/>
    <n v="0"/>
  </r>
  <r>
    <n v="741"/>
    <n v="15637414"/>
    <x v="123"/>
    <x v="1"/>
    <x v="0"/>
    <x v="7"/>
    <x v="2"/>
    <x v="360"/>
    <x v="0"/>
    <x v="0"/>
    <x v="0"/>
    <x v="587"/>
    <n v="0"/>
  </r>
  <r>
    <n v="742"/>
    <n v="15716835"/>
    <x v="263"/>
    <x v="1"/>
    <x v="1"/>
    <x v="7"/>
    <x v="9"/>
    <x v="361"/>
    <x v="0"/>
    <x v="1"/>
    <x v="0"/>
    <x v="588"/>
    <n v="0"/>
  </r>
  <r>
    <n v="743"/>
    <n v="15696231"/>
    <x v="10"/>
    <x v="1"/>
    <x v="1"/>
    <x v="16"/>
    <x v="2"/>
    <x v="362"/>
    <x v="0"/>
    <x v="1"/>
    <x v="0"/>
    <x v="589"/>
    <n v="0"/>
  </r>
  <r>
    <n v="745"/>
    <n v="15670755"/>
    <x v="97"/>
    <x v="1"/>
    <x v="1"/>
    <x v="55"/>
    <x v="9"/>
    <x v="1"/>
    <x v="1"/>
    <x v="1"/>
    <x v="0"/>
    <x v="590"/>
    <n v="0"/>
  </r>
  <r>
    <n v="746"/>
    <n v="15640059"/>
    <x v="112"/>
    <x v="1"/>
    <x v="1"/>
    <x v="19"/>
    <x v="7"/>
    <x v="1"/>
    <x v="1"/>
    <x v="1"/>
    <x v="0"/>
    <x v="591"/>
    <n v="0"/>
  </r>
  <r>
    <n v="747"/>
    <n v="15787619"/>
    <x v="291"/>
    <x v="1"/>
    <x v="1"/>
    <x v="56"/>
    <x v="1"/>
    <x v="363"/>
    <x v="0"/>
    <x v="0"/>
    <x v="1"/>
    <x v="592"/>
    <n v="0"/>
  </r>
  <r>
    <n v="748"/>
    <n v="15587535"/>
    <x v="292"/>
    <x v="0"/>
    <x v="0"/>
    <x v="13"/>
    <x v="7"/>
    <x v="364"/>
    <x v="0"/>
    <x v="1"/>
    <x v="1"/>
    <x v="593"/>
    <n v="0"/>
  </r>
  <r>
    <n v="749"/>
    <n v="15813034"/>
    <x v="148"/>
    <x v="0"/>
    <x v="1"/>
    <x v="14"/>
    <x v="1"/>
    <x v="365"/>
    <x v="0"/>
    <x v="1"/>
    <x v="0"/>
    <x v="594"/>
    <n v="0"/>
  </r>
  <r>
    <n v="750"/>
    <n v="15698839"/>
    <x v="197"/>
    <x v="2"/>
    <x v="1"/>
    <x v="13"/>
    <x v="3"/>
    <x v="366"/>
    <x v="1"/>
    <x v="1"/>
    <x v="0"/>
    <x v="595"/>
    <n v="0"/>
  </r>
  <r>
    <n v="751"/>
    <n v="15790314"/>
    <x v="183"/>
    <x v="1"/>
    <x v="1"/>
    <x v="0"/>
    <x v="10"/>
    <x v="1"/>
    <x v="1"/>
    <x v="0"/>
    <x v="0"/>
    <x v="596"/>
    <n v="0"/>
  </r>
  <r>
    <n v="752"/>
    <n v="15634245"/>
    <x v="87"/>
    <x v="2"/>
    <x v="0"/>
    <x v="45"/>
    <x v="8"/>
    <x v="367"/>
    <x v="0"/>
    <x v="1"/>
    <x v="1"/>
    <x v="597"/>
    <n v="0"/>
  </r>
  <r>
    <n v="753"/>
    <n v="15677305"/>
    <x v="27"/>
    <x v="1"/>
    <x v="0"/>
    <x v="10"/>
    <x v="2"/>
    <x v="368"/>
    <x v="0"/>
    <x v="1"/>
    <x v="0"/>
    <x v="598"/>
    <n v="0"/>
  </r>
  <r>
    <n v="754"/>
    <n v="15661526"/>
    <x v="293"/>
    <x v="2"/>
    <x v="1"/>
    <x v="21"/>
    <x v="1"/>
    <x v="369"/>
    <x v="1"/>
    <x v="1"/>
    <x v="1"/>
    <x v="599"/>
    <n v="0"/>
  </r>
  <r>
    <n v="755"/>
    <n v="15685997"/>
    <x v="294"/>
    <x v="0"/>
    <x v="0"/>
    <x v="1"/>
    <x v="7"/>
    <x v="370"/>
    <x v="1"/>
    <x v="1"/>
    <x v="1"/>
    <x v="600"/>
    <n v="0"/>
  </r>
  <r>
    <n v="756"/>
    <n v="15660101"/>
    <x v="295"/>
    <x v="1"/>
    <x v="1"/>
    <x v="6"/>
    <x v="8"/>
    <x v="371"/>
    <x v="1"/>
    <x v="1"/>
    <x v="1"/>
    <x v="601"/>
    <n v="0"/>
  </r>
  <r>
    <n v="757"/>
    <n v="15637979"/>
    <x v="55"/>
    <x v="2"/>
    <x v="0"/>
    <x v="15"/>
    <x v="1"/>
    <x v="372"/>
    <x v="1"/>
    <x v="1"/>
    <x v="1"/>
    <x v="602"/>
    <n v="0"/>
  </r>
  <r>
    <n v="758"/>
    <n v="15815364"/>
    <x v="296"/>
    <x v="0"/>
    <x v="0"/>
    <x v="30"/>
    <x v="1"/>
    <x v="1"/>
    <x v="1"/>
    <x v="1"/>
    <x v="0"/>
    <x v="603"/>
    <n v="0"/>
  </r>
  <r>
    <n v="759"/>
    <n v="15647099"/>
    <x v="297"/>
    <x v="1"/>
    <x v="0"/>
    <x v="21"/>
    <x v="8"/>
    <x v="373"/>
    <x v="0"/>
    <x v="1"/>
    <x v="1"/>
    <x v="604"/>
    <n v="0"/>
  </r>
  <r>
    <n v="760"/>
    <n v="15625944"/>
    <x v="55"/>
    <x v="1"/>
    <x v="1"/>
    <x v="42"/>
    <x v="7"/>
    <x v="374"/>
    <x v="0"/>
    <x v="1"/>
    <x v="0"/>
    <x v="605"/>
    <n v="0"/>
  </r>
  <r>
    <n v="761"/>
    <n v="15583212"/>
    <x v="298"/>
    <x v="1"/>
    <x v="0"/>
    <x v="2"/>
    <x v="7"/>
    <x v="375"/>
    <x v="0"/>
    <x v="1"/>
    <x v="1"/>
    <x v="606"/>
    <n v="0"/>
  </r>
  <r>
    <n v="764"/>
    <n v="15622750"/>
    <x v="42"/>
    <x v="2"/>
    <x v="0"/>
    <x v="26"/>
    <x v="0"/>
    <x v="376"/>
    <x v="0"/>
    <x v="1"/>
    <x v="1"/>
    <x v="607"/>
    <n v="0"/>
  </r>
  <r>
    <n v="766"/>
    <n v="15812351"/>
    <x v="72"/>
    <x v="0"/>
    <x v="0"/>
    <x v="5"/>
    <x v="1"/>
    <x v="377"/>
    <x v="0"/>
    <x v="1"/>
    <x v="1"/>
    <x v="608"/>
    <n v="0"/>
  </r>
  <r>
    <n v="767"/>
    <n v="15810864"/>
    <x v="267"/>
    <x v="1"/>
    <x v="0"/>
    <x v="57"/>
    <x v="1"/>
    <x v="1"/>
    <x v="1"/>
    <x v="0"/>
    <x v="0"/>
    <x v="609"/>
    <n v="0"/>
  </r>
  <r>
    <n v="769"/>
    <n v="15724296"/>
    <x v="5"/>
    <x v="0"/>
    <x v="1"/>
    <x v="0"/>
    <x v="1"/>
    <x v="378"/>
    <x v="1"/>
    <x v="0"/>
    <x v="1"/>
    <x v="610"/>
    <n v="0"/>
  </r>
  <r>
    <n v="772"/>
    <n v="15640442"/>
    <x v="104"/>
    <x v="1"/>
    <x v="1"/>
    <x v="6"/>
    <x v="3"/>
    <x v="379"/>
    <x v="0"/>
    <x v="0"/>
    <x v="1"/>
    <x v="611"/>
    <n v="0"/>
  </r>
  <r>
    <n v="773"/>
    <n v="15639314"/>
    <x v="91"/>
    <x v="1"/>
    <x v="1"/>
    <x v="12"/>
    <x v="1"/>
    <x v="1"/>
    <x v="1"/>
    <x v="0"/>
    <x v="0"/>
    <x v="612"/>
    <n v="0"/>
  </r>
  <r>
    <n v="774"/>
    <n v="15685320"/>
    <x v="135"/>
    <x v="1"/>
    <x v="1"/>
    <x v="15"/>
    <x v="5"/>
    <x v="380"/>
    <x v="0"/>
    <x v="0"/>
    <x v="1"/>
    <x v="613"/>
    <n v="0"/>
  </r>
  <r>
    <n v="776"/>
    <n v="15752137"/>
    <x v="193"/>
    <x v="1"/>
    <x v="1"/>
    <x v="18"/>
    <x v="2"/>
    <x v="381"/>
    <x v="0"/>
    <x v="1"/>
    <x v="0"/>
    <x v="614"/>
    <n v="0"/>
  </r>
  <r>
    <n v="779"/>
    <n v="15797227"/>
    <x v="98"/>
    <x v="1"/>
    <x v="1"/>
    <x v="30"/>
    <x v="9"/>
    <x v="1"/>
    <x v="1"/>
    <x v="1"/>
    <x v="0"/>
    <x v="615"/>
    <n v="0"/>
  </r>
  <r>
    <n v="780"/>
    <n v="15769974"/>
    <x v="299"/>
    <x v="0"/>
    <x v="0"/>
    <x v="10"/>
    <x v="9"/>
    <x v="382"/>
    <x v="0"/>
    <x v="0"/>
    <x v="1"/>
    <x v="616"/>
    <n v="0"/>
  </r>
  <r>
    <n v="781"/>
    <n v="15737051"/>
    <x v="243"/>
    <x v="1"/>
    <x v="1"/>
    <x v="5"/>
    <x v="9"/>
    <x v="1"/>
    <x v="1"/>
    <x v="1"/>
    <x v="1"/>
    <x v="617"/>
    <n v="0"/>
  </r>
  <r>
    <n v="782"/>
    <n v="15585595"/>
    <x v="236"/>
    <x v="1"/>
    <x v="0"/>
    <x v="30"/>
    <x v="0"/>
    <x v="383"/>
    <x v="1"/>
    <x v="0"/>
    <x v="0"/>
    <x v="618"/>
    <n v="0"/>
  </r>
  <r>
    <n v="783"/>
    <n v="15654060"/>
    <x v="300"/>
    <x v="1"/>
    <x v="1"/>
    <x v="0"/>
    <x v="1"/>
    <x v="1"/>
    <x v="1"/>
    <x v="0"/>
    <x v="0"/>
    <x v="619"/>
    <n v="0"/>
  </r>
  <r>
    <n v="784"/>
    <n v="15745196"/>
    <x v="20"/>
    <x v="1"/>
    <x v="0"/>
    <x v="10"/>
    <x v="9"/>
    <x v="1"/>
    <x v="1"/>
    <x v="0"/>
    <x v="1"/>
    <x v="620"/>
    <n v="0"/>
  </r>
  <r>
    <n v="786"/>
    <n v="15660155"/>
    <x v="301"/>
    <x v="0"/>
    <x v="1"/>
    <x v="15"/>
    <x v="7"/>
    <x v="384"/>
    <x v="0"/>
    <x v="0"/>
    <x v="0"/>
    <x v="621"/>
    <n v="0"/>
  </r>
  <r>
    <n v="787"/>
    <n v="15605284"/>
    <x v="270"/>
    <x v="1"/>
    <x v="1"/>
    <x v="25"/>
    <x v="0"/>
    <x v="1"/>
    <x v="1"/>
    <x v="1"/>
    <x v="0"/>
    <x v="622"/>
    <n v="0"/>
  </r>
  <r>
    <n v="788"/>
    <n v="15694366"/>
    <x v="168"/>
    <x v="2"/>
    <x v="1"/>
    <x v="17"/>
    <x v="1"/>
    <x v="385"/>
    <x v="0"/>
    <x v="0"/>
    <x v="0"/>
    <x v="623"/>
    <n v="0"/>
  </r>
  <r>
    <n v="789"/>
    <n v="15600739"/>
    <x v="80"/>
    <x v="0"/>
    <x v="0"/>
    <x v="10"/>
    <x v="10"/>
    <x v="1"/>
    <x v="1"/>
    <x v="1"/>
    <x v="1"/>
    <x v="624"/>
    <n v="0"/>
  </r>
  <r>
    <n v="790"/>
    <n v="15653253"/>
    <x v="302"/>
    <x v="0"/>
    <x v="1"/>
    <x v="32"/>
    <x v="9"/>
    <x v="386"/>
    <x v="0"/>
    <x v="1"/>
    <x v="0"/>
    <x v="625"/>
    <n v="0"/>
  </r>
  <r>
    <n v="791"/>
    <n v="15763431"/>
    <x v="35"/>
    <x v="1"/>
    <x v="1"/>
    <x v="15"/>
    <x v="1"/>
    <x v="387"/>
    <x v="1"/>
    <x v="1"/>
    <x v="0"/>
    <x v="626"/>
    <n v="0"/>
  </r>
  <r>
    <n v="792"/>
    <n v="15643696"/>
    <x v="200"/>
    <x v="1"/>
    <x v="1"/>
    <x v="34"/>
    <x v="5"/>
    <x v="1"/>
    <x v="1"/>
    <x v="1"/>
    <x v="0"/>
    <x v="627"/>
    <n v="0"/>
  </r>
  <r>
    <n v="793"/>
    <n v="15707473"/>
    <x v="2"/>
    <x v="2"/>
    <x v="0"/>
    <x v="32"/>
    <x v="4"/>
    <x v="388"/>
    <x v="0"/>
    <x v="1"/>
    <x v="1"/>
    <x v="628"/>
    <n v="0"/>
  </r>
  <r>
    <n v="794"/>
    <n v="15769504"/>
    <x v="303"/>
    <x v="2"/>
    <x v="0"/>
    <x v="8"/>
    <x v="0"/>
    <x v="389"/>
    <x v="0"/>
    <x v="1"/>
    <x v="0"/>
    <x v="629"/>
    <n v="0"/>
  </r>
  <r>
    <n v="795"/>
    <n v="15776807"/>
    <x v="188"/>
    <x v="1"/>
    <x v="1"/>
    <x v="16"/>
    <x v="0"/>
    <x v="1"/>
    <x v="0"/>
    <x v="1"/>
    <x v="1"/>
    <x v="630"/>
    <n v="0"/>
  </r>
  <r>
    <n v="796"/>
    <n v="15686870"/>
    <x v="261"/>
    <x v="2"/>
    <x v="1"/>
    <x v="15"/>
    <x v="9"/>
    <x v="390"/>
    <x v="1"/>
    <x v="0"/>
    <x v="1"/>
    <x v="631"/>
    <n v="0"/>
  </r>
  <r>
    <n v="797"/>
    <n v="15668747"/>
    <x v="216"/>
    <x v="1"/>
    <x v="0"/>
    <x v="13"/>
    <x v="8"/>
    <x v="391"/>
    <x v="0"/>
    <x v="0"/>
    <x v="0"/>
    <x v="632"/>
    <n v="0"/>
  </r>
  <r>
    <n v="798"/>
    <n v="15766908"/>
    <x v="304"/>
    <x v="2"/>
    <x v="1"/>
    <x v="12"/>
    <x v="5"/>
    <x v="392"/>
    <x v="0"/>
    <x v="1"/>
    <x v="1"/>
    <x v="633"/>
    <n v="0"/>
  </r>
  <r>
    <n v="799"/>
    <n v="15570134"/>
    <x v="220"/>
    <x v="1"/>
    <x v="0"/>
    <x v="10"/>
    <x v="4"/>
    <x v="393"/>
    <x v="1"/>
    <x v="1"/>
    <x v="0"/>
    <x v="634"/>
    <n v="0"/>
  </r>
  <r>
    <n v="800"/>
    <n v="15567367"/>
    <x v="118"/>
    <x v="2"/>
    <x v="0"/>
    <x v="17"/>
    <x v="8"/>
    <x v="394"/>
    <x v="0"/>
    <x v="0"/>
    <x v="0"/>
    <x v="635"/>
    <n v="0"/>
  </r>
  <r>
    <n v="801"/>
    <n v="15747542"/>
    <x v="77"/>
    <x v="1"/>
    <x v="1"/>
    <x v="49"/>
    <x v="2"/>
    <x v="1"/>
    <x v="1"/>
    <x v="1"/>
    <x v="0"/>
    <x v="636"/>
    <n v="0"/>
  </r>
  <r>
    <n v="802"/>
    <n v="15762238"/>
    <x v="124"/>
    <x v="2"/>
    <x v="0"/>
    <x v="4"/>
    <x v="10"/>
    <x v="395"/>
    <x v="1"/>
    <x v="0"/>
    <x v="0"/>
    <x v="637"/>
    <n v="0"/>
  </r>
  <r>
    <n v="803"/>
    <n v="15681554"/>
    <x v="41"/>
    <x v="2"/>
    <x v="0"/>
    <x v="6"/>
    <x v="2"/>
    <x v="396"/>
    <x v="1"/>
    <x v="1"/>
    <x v="0"/>
    <x v="638"/>
    <n v="0"/>
  </r>
  <r>
    <n v="804"/>
    <n v="15712825"/>
    <x v="169"/>
    <x v="0"/>
    <x v="0"/>
    <x v="16"/>
    <x v="8"/>
    <x v="1"/>
    <x v="1"/>
    <x v="0"/>
    <x v="0"/>
    <x v="639"/>
    <n v="0"/>
  </r>
  <r>
    <n v="805"/>
    <n v="15640280"/>
    <x v="2"/>
    <x v="1"/>
    <x v="1"/>
    <x v="1"/>
    <x v="3"/>
    <x v="397"/>
    <x v="1"/>
    <x v="0"/>
    <x v="0"/>
    <x v="640"/>
    <n v="0"/>
  </r>
  <r>
    <n v="807"/>
    <n v="15613319"/>
    <x v="251"/>
    <x v="1"/>
    <x v="0"/>
    <x v="18"/>
    <x v="10"/>
    <x v="1"/>
    <x v="0"/>
    <x v="0"/>
    <x v="1"/>
    <x v="641"/>
    <n v="0"/>
  </r>
  <r>
    <n v="808"/>
    <n v="15798906"/>
    <x v="81"/>
    <x v="1"/>
    <x v="1"/>
    <x v="58"/>
    <x v="7"/>
    <x v="1"/>
    <x v="1"/>
    <x v="1"/>
    <x v="0"/>
    <x v="642"/>
    <n v="0"/>
  </r>
  <r>
    <n v="809"/>
    <n v="15708917"/>
    <x v="305"/>
    <x v="2"/>
    <x v="1"/>
    <x v="41"/>
    <x v="6"/>
    <x v="398"/>
    <x v="0"/>
    <x v="1"/>
    <x v="0"/>
    <x v="643"/>
    <n v="0"/>
  </r>
  <r>
    <n v="810"/>
    <n v="15778463"/>
    <x v="52"/>
    <x v="1"/>
    <x v="0"/>
    <x v="21"/>
    <x v="4"/>
    <x v="399"/>
    <x v="0"/>
    <x v="1"/>
    <x v="1"/>
    <x v="644"/>
    <n v="0"/>
  </r>
  <r>
    <n v="811"/>
    <n v="15699430"/>
    <x v="123"/>
    <x v="1"/>
    <x v="0"/>
    <x v="10"/>
    <x v="6"/>
    <x v="1"/>
    <x v="1"/>
    <x v="1"/>
    <x v="1"/>
    <x v="645"/>
    <n v="0"/>
  </r>
  <r>
    <n v="812"/>
    <n v="15649992"/>
    <x v="144"/>
    <x v="0"/>
    <x v="1"/>
    <x v="35"/>
    <x v="2"/>
    <x v="400"/>
    <x v="1"/>
    <x v="0"/>
    <x v="0"/>
    <x v="646"/>
    <n v="0"/>
  </r>
  <r>
    <n v="813"/>
    <n v="15578980"/>
    <x v="221"/>
    <x v="0"/>
    <x v="0"/>
    <x v="18"/>
    <x v="5"/>
    <x v="1"/>
    <x v="1"/>
    <x v="1"/>
    <x v="0"/>
    <x v="647"/>
    <n v="0"/>
  </r>
  <r>
    <n v="815"/>
    <n v="15641655"/>
    <x v="267"/>
    <x v="1"/>
    <x v="0"/>
    <x v="25"/>
    <x v="1"/>
    <x v="1"/>
    <x v="1"/>
    <x v="0"/>
    <x v="1"/>
    <x v="648"/>
    <n v="0"/>
  </r>
  <r>
    <n v="816"/>
    <n v="15619708"/>
    <x v="214"/>
    <x v="1"/>
    <x v="1"/>
    <x v="9"/>
    <x v="7"/>
    <x v="401"/>
    <x v="1"/>
    <x v="1"/>
    <x v="1"/>
    <x v="649"/>
    <n v="0"/>
  </r>
  <r>
    <n v="817"/>
    <n v="15734565"/>
    <x v="146"/>
    <x v="1"/>
    <x v="1"/>
    <x v="16"/>
    <x v="9"/>
    <x v="1"/>
    <x v="1"/>
    <x v="1"/>
    <x v="1"/>
    <x v="650"/>
    <n v="0"/>
  </r>
  <r>
    <n v="819"/>
    <n v="15591969"/>
    <x v="7"/>
    <x v="0"/>
    <x v="1"/>
    <x v="5"/>
    <x v="8"/>
    <x v="402"/>
    <x v="0"/>
    <x v="1"/>
    <x v="0"/>
    <x v="651"/>
    <n v="0"/>
  </r>
  <r>
    <n v="820"/>
    <n v="15747807"/>
    <x v="275"/>
    <x v="1"/>
    <x v="0"/>
    <x v="2"/>
    <x v="4"/>
    <x v="403"/>
    <x v="1"/>
    <x v="1"/>
    <x v="1"/>
    <x v="652"/>
    <n v="0"/>
  </r>
  <r>
    <n v="821"/>
    <n v="15596939"/>
    <x v="182"/>
    <x v="2"/>
    <x v="1"/>
    <x v="15"/>
    <x v="3"/>
    <x v="404"/>
    <x v="1"/>
    <x v="1"/>
    <x v="1"/>
    <x v="653"/>
    <n v="0"/>
  </r>
  <r>
    <n v="822"/>
    <n v="15716155"/>
    <x v="306"/>
    <x v="1"/>
    <x v="0"/>
    <x v="15"/>
    <x v="7"/>
    <x v="405"/>
    <x v="0"/>
    <x v="0"/>
    <x v="1"/>
    <x v="654"/>
    <n v="0"/>
  </r>
  <r>
    <n v="823"/>
    <n v="15765311"/>
    <x v="174"/>
    <x v="0"/>
    <x v="1"/>
    <x v="8"/>
    <x v="9"/>
    <x v="1"/>
    <x v="0"/>
    <x v="1"/>
    <x v="1"/>
    <x v="655"/>
    <n v="0"/>
  </r>
  <r>
    <n v="825"/>
    <n v="15603830"/>
    <x v="298"/>
    <x v="0"/>
    <x v="1"/>
    <x v="15"/>
    <x v="3"/>
    <x v="1"/>
    <x v="1"/>
    <x v="1"/>
    <x v="1"/>
    <x v="656"/>
    <n v="0"/>
  </r>
  <r>
    <n v="826"/>
    <n v="15660602"/>
    <x v="222"/>
    <x v="2"/>
    <x v="1"/>
    <x v="18"/>
    <x v="9"/>
    <x v="406"/>
    <x v="1"/>
    <x v="1"/>
    <x v="0"/>
    <x v="657"/>
    <n v="0"/>
  </r>
  <r>
    <n v="827"/>
    <n v="15660535"/>
    <x v="178"/>
    <x v="1"/>
    <x v="0"/>
    <x v="45"/>
    <x v="7"/>
    <x v="1"/>
    <x v="1"/>
    <x v="1"/>
    <x v="0"/>
    <x v="658"/>
    <n v="0"/>
  </r>
  <r>
    <n v="828"/>
    <n v="15666633"/>
    <x v="87"/>
    <x v="0"/>
    <x v="1"/>
    <x v="24"/>
    <x v="0"/>
    <x v="1"/>
    <x v="1"/>
    <x v="1"/>
    <x v="0"/>
    <x v="659"/>
    <n v="0"/>
  </r>
  <r>
    <n v="829"/>
    <n v="15596914"/>
    <x v="186"/>
    <x v="2"/>
    <x v="0"/>
    <x v="6"/>
    <x v="1"/>
    <x v="407"/>
    <x v="1"/>
    <x v="1"/>
    <x v="0"/>
    <x v="660"/>
    <n v="0"/>
  </r>
  <r>
    <n v="830"/>
    <n v="15639788"/>
    <x v="18"/>
    <x v="1"/>
    <x v="0"/>
    <x v="1"/>
    <x v="6"/>
    <x v="1"/>
    <x v="1"/>
    <x v="1"/>
    <x v="1"/>
    <x v="661"/>
    <n v="0"/>
  </r>
  <r>
    <n v="831"/>
    <n v="15695846"/>
    <x v="5"/>
    <x v="1"/>
    <x v="0"/>
    <x v="8"/>
    <x v="4"/>
    <x v="1"/>
    <x v="1"/>
    <x v="1"/>
    <x v="0"/>
    <x v="662"/>
    <n v="0"/>
  </r>
  <r>
    <n v="832"/>
    <n v="15726234"/>
    <x v="307"/>
    <x v="0"/>
    <x v="0"/>
    <x v="0"/>
    <x v="7"/>
    <x v="1"/>
    <x v="0"/>
    <x v="0"/>
    <x v="0"/>
    <x v="663"/>
    <n v="0"/>
  </r>
  <r>
    <n v="833"/>
    <n v="15797964"/>
    <x v="14"/>
    <x v="2"/>
    <x v="0"/>
    <x v="16"/>
    <x v="0"/>
    <x v="408"/>
    <x v="0"/>
    <x v="1"/>
    <x v="0"/>
    <x v="664"/>
    <n v="0"/>
  </r>
  <r>
    <n v="834"/>
    <n v="15625881"/>
    <x v="142"/>
    <x v="2"/>
    <x v="1"/>
    <x v="21"/>
    <x v="5"/>
    <x v="409"/>
    <x v="1"/>
    <x v="1"/>
    <x v="0"/>
    <x v="665"/>
    <n v="0"/>
  </r>
  <r>
    <n v="835"/>
    <n v="15780628"/>
    <x v="297"/>
    <x v="1"/>
    <x v="0"/>
    <x v="29"/>
    <x v="4"/>
    <x v="1"/>
    <x v="1"/>
    <x v="0"/>
    <x v="1"/>
    <x v="666"/>
    <n v="0"/>
  </r>
  <r>
    <n v="836"/>
    <n v="15575883"/>
    <x v="276"/>
    <x v="1"/>
    <x v="1"/>
    <x v="8"/>
    <x v="1"/>
    <x v="410"/>
    <x v="1"/>
    <x v="1"/>
    <x v="1"/>
    <x v="667"/>
    <n v="0"/>
  </r>
  <r>
    <n v="837"/>
    <n v="15585036"/>
    <x v="131"/>
    <x v="0"/>
    <x v="0"/>
    <x v="21"/>
    <x v="5"/>
    <x v="1"/>
    <x v="1"/>
    <x v="1"/>
    <x v="0"/>
    <x v="668"/>
    <n v="0"/>
  </r>
  <r>
    <n v="838"/>
    <n v="15589488"/>
    <x v="89"/>
    <x v="2"/>
    <x v="0"/>
    <x v="24"/>
    <x v="7"/>
    <x v="411"/>
    <x v="0"/>
    <x v="1"/>
    <x v="0"/>
    <x v="669"/>
    <n v="0"/>
  </r>
  <r>
    <n v="840"/>
    <n v="15727915"/>
    <x v="308"/>
    <x v="1"/>
    <x v="1"/>
    <x v="15"/>
    <x v="3"/>
    <x v="412"/>
    <x v="0"/>
    <x v="0"/>
    <x v="1"/>
    <x v="670"/>
    <n v="0"/>
  </r>
  <r>
    <n v="842"/>
    <n v="15737792"/>
    <x v="233"/>
    <x v="1"/>
    <x v="0"/>
    <x v="6"/>
    <x v="0"/>
    <x v="413"/>
    <x v="0"/>
    <x v="0"/>
    <x v="1"/>
    <x v="671"/>
    <n v="0"/>
  </r>
  <r>
    <n v="843"/>
    <n v="15599433"/>
    <x v="32"/>
    <x v="2"/>
    <x v="1"/>
    <x v="10"/>
    <x v="9"/>
    <x v="414"/>
    <x v="0"/>
    <x v="0"/>
    <x v="0"/>
    <x v="672"/>
    <n v="0"/>
  </r>
  <r>
    <n v="845"/>
    <n v="15806983"/>
    <x v="195"/>
    <x v="1"/>
    <x v="1"/>
    <x v="4"/>
    <x v="5"/>
    <x v="415"/>
    <x v="0"/>
    <x v="1"/>
    <x v="1"/>
    <x v="673"/>
    <n v="0"/>
  </r>
  <r>
    <n v="846"/>
    <n v="15592222"/>
    <x v="309"/>
    <x v="1"/>
    <x v="1"/>
    <x v="34"/>
    <x v="2"/>
    <x v="416"/>
    <x v="0"/>
    <x v="0"/>
    <x v="1"/>
    <x v="674"/>
    <n v="0"/>
  </r>
  <r>
    <n v="847"/>
    <n v="15608968"/>
    <x v="168"/>
    <x v="2"/>
    <x v="1"/>
    <x v="26"/>
    <x v="4"/>
    <x v="417"/>
    <x v="1"/>
    <x v="0"/>
    <x v="1"/>
    <x v="675"/>
    <n v="0"/>
  </r>
  <r>
    <n v="848"/>
    <n v="15586959"/>
    <x v="231"/>
    <x v="1"/>
    <x v="0"/>
    <x v="17"/>
    <x v="7"/>
    <x v="1"/>
    <x v="1"/>
    <x v="1"/>
    <x v="1"/>
    <x v="676"/>
    <n v="0"/>
  </r>
  <r>
    <n v="849"/>
    <n v="15646558"/>
    <x v="200"/>
    <x v="0"/>
    <x v="1"/>
    <x v="23"/>
    <x v="0"/>
    <x v="418"/>
    <x v="0"/>
    <x v="1"/>
    <x v="0"/>
    <x v="677"/>
    <n v="0"/>
  </r>
  <r>
    <n v="850"/>
    <n v="15725811"/>
    <x v="207"/>
    <x v="1"/>
    <x v="1"/>
    <x v="9"/>
    <x v="10"/>
    <x v="419"/>
    <x v="0"/>
    <x v="0"/>
    <x v="0"/>
    <x v="678"/>
    <n v="0"/>
  </r>
  <r>
    <n v="851"/>
    <n v="15572265"/>
    <x v="102"/>
    <x v="2"/>
    <x v="1"/>
    <x v="13"/>
    <x v="0"/>
    <x v="420"/>
    <x v="1"/>
    <x v="1"/>
    <x v="1"/>
    <x v="679"/>
    <n v="0"/>
  </r>
  <r>
    <n v="853"/>
    <n v="15677610"/>
    <x v="169"/>
    <x v="2"/>
    <x v="0"/>
    <x v="0"/>
    <x v="9"/>
    <x v="421"/>
    <x v="0"/>
    <x v="1"/>
    <x v="0"/>
    <x v="680"/>
    <n v="0"/>
  </r>
  <r>
    <n v="854"/>
    <n v="15745012"/>
    <x v="310"/>
    <x v="1"/>
    <x v="0"/>
    <x v="2"/>
    <x v="4"/>
    <x v="1"/>
    <x v="1"/>
    <x v="1"/>
    <x v="0"/>
    <x v="681"/>
    <n v="0"/>
  </r>
  <r>
    <n v="855"/>
    <n v="15601589"/>
    <x v="50"/>
    <x v="1"/>
    <x v="0"/>
    <x v="36"/>
    <x v="9"/>
    <x v="1"/>
    <x v="1"/>
    <x v="0"/>
    <x v="0"/>
    <x v="682"/>
    <n v="0"/>
  </r>
  <r>
    <n v="856"/>
    <n v="15686436"/>
    <x v="139"/>
    <x v="0"/>
    <x v="1"/>
    <x v="12"/>
    <x v="3"/>
    <x v="1"/>
    <x v="1"/>
    <x v="1"/>
    <x v="1"/>
    <x v="683"/>
    <n v="0"/>
  </r>
  <r>
    <n v="858"/>
    <n v="15760550"/>
    <x v="259"/>
    <x v="0"/>
    <x v="1"/>
    <x v="1"/>
    <x v="2"/>
    <x v="422"/>
    <x v="1"/>
    <x v="0"/>
    <x v="0"/>
    <x v="684"/>
    <n v="0"/>
  </r>
  <r>
    <n v="859"/>
    <n v="15686137"/>
    <x v="311"/>
    <x v="0"/>
    <x v="1"/>
    <x v="12"/>
    <x v="8"/>
    <x v="423"/>
    <x v="0"/>
    <x v="1"/>
    <x v="0"/>
    <x v="685"/>
    <n v="0"/>
  </r>
  <r>
    <n v="863"/>
    <n v="15794916"/>
    <x v="40"/>
    <x v="1"/>
    <x v="1"/>
    <x v="0"/>
    <x v="2"/>
    <x v="424"/>
    <x v="0"/>
    <x v="1"/>
    <x v="0"/>
    <x v="686"/>
    <n v="0"/>
  </r>
  <r>
    <n v="864"/>
    <n v="15614215"/>
    <x v="104"/>
    <x v="1"/>
    <x v="1"/>
    <x v="41"/>
    <x v="4"/>
    <x v="1"/>
    <x v="1"/>
    <x v="0"/>
    <x v="0"/>
    <x v="687"/>
    <n v="0"/>
  </r>
  <r>
    <n v="865"/>
    <n v="15805449"/>
    <x v="132"/>
    <x v="1"/>
    <x v="1"/>
    <x v="14"/>
    <x v="3"/>
    <x v="1"/>
    <x v="1"/>
    <x v="0"/>
    <x v="1"/>
    <x v="688"/>
    <n v="0"/>
  </r>
  <r>
    <n v="866"/>
    <n v="15686983"/>
    <x v="56"/>
    <x v="2"/>
    <x v="0"/>
    <x v="9"/>
    <x v="6"/>
    <x v="425"/>
    <x v="1"/>
    <x v="0"/>
    <x v="0"/>
    <x v="689"/>
    <n v="0"/>
  </r>
  <r>
    <n v="867"/>
    <n v="15808017"/>
    <x v="141"/>
    <x v="1"/>
    <x v="1"/>
    <x v="14"/>
    <x v="0"/>
    <x v="426"/>
    <x v="1"/>
    <x v="1"/>
    <x v="0"/>
    <x v="690"/>
    <n v="0"/>
  </r>
  <r>
    <n v="870"/>
    <n v="15710424"/>
    <x v="312"/>
    <x v="1"/>
    <x v="1"/>
    <x v="15"/>
    <x v="3"/>
    <x v="1"/>
    <x v="0"/>
    <x v="1"/>
    <x v="0"/>
    <x v="691"/>
    <n v="0"/>
  </r>
  <r>
    <n v="871"/>
    <n v="15799422"/>
    <x v="271"/>
    <x v="1"/>
    <x v="0"/>
    <x v="19"/>
    <x v="9"/>
    <x v="1"/>
    <x v="0"/>
    <x v="1"/>
    <x v="0"/>
    <x v="692"/>
    <n v="0"/>
  </r>
  <r>
    <n v="873"/>
    <n v="15794549"/>
    <x v="26"/>
    <x v="1"/>
    <x v="0"/>
    <x v="10"/>
    <x v="1"/>
    <x v="427"/>
    <x v="1"/>
    <x v="1"/>
    <x v="0"/>
    <x v="693"/>
    <n v="0"/>
  </r>
  <r>
    <n v="874"/>
    <n v="15803764"/>
    <x v="313"/>
    <x v="1"/>
    <x v="1"/>
    <x v="30"/>
    <x v="2"/>
    <x v="1"/>
    <x v="1"/>
    <x v="1"/>
    <x v="1"/>
    <x v="694"/>
    <n v="0"/>
  </r>
  <r>
    <n v="875"/>
    <n v="15674840"/>
    <x v="210"/>
    <x v="1"/>
    <x v="0"/>
    <x v="14"/>
    <x v="7"/>
    <x v="428"/>
    <x v="1"/>
    <x v="0"/>
    <x v="0"/>
    <x v="695"/>
    <n v="0"/>
  </r>
  <r>
    <n v="876"/>
    <n v="15653762"/>
    <x v="4"/>
    <x v="1"/>
    <x v="0"/>
    <x v="1"/>
    <x v="8"/>
    <x v="429"/>
    <x v="0"/>
    <x v="0"/>
    <x v="1"/>
    <x v="696"/>
    <n v="0"/>
  </r>
  <r>
    <n v="877"/>
    <n v="15581229"/>
    <x v="314"/>
    <x v="2"/>
    <x v="0"/>
    <x v="12"/>
    <x v="0"/>
    <x v="430"/>
    <x v="0"/>
    <x v="0"/>
    <x v="0"/>
    <x v="697"/>
    <n v="0"/>
  </r>
  <r>
    <n v="878"/>
    <n v="15800228"/>
    <x v="63"/>
    <x v="0"/>
    <x v="0"/>
    <x v="17"/>
    <x v="3"/>
    <x v="1"/>
    <x v="1"/>
    <x v="1"/>
    <x v="0"/>
    <x v="698"/>
    <n v="0"/>
  </r>
  <r>
    <n v="879"/>
    <n v="15656333"/>
    <x v="21"/>
    <x v="1"/>
    <x v="0"/>
    <x v="18"/>
    <x v="5"/>
    <x v="431"/>
    <x v="0"/>
    <x v="1"/>
    <x v="1"/>
    <x v="699"/>
    <n v="0"/>
  </r>
  <r>
    <n v="880"/>
    <n v="15697497"/>
    <x v="315"/>
    <x v="1"/>
    <x v="0"/>
    <x v="11"/>
    <x v="8"/>
    <x v="432"/>
    <x v="1"/>
    <x v="1"/>
    <x v="0"/>
    <x v="700"/>
    <n v="0"/>
  </r>
  <r>
    <n v="883"/>
    <n v="15785519"/>
    <x v="316"/>
    <x v="1"/>
    <x v="1"/>
    <x v="15"/>
    <x v="4"/>
    <x v="433"/>
    <x v="0"/>
    <x v="1"/>
    <x v="1"/>
    <x v="701"/>
    <n v="0"/>
  </r>
  <r>
    <n v="885"/>
    <n v="15777211"/>
    <x v="69"/>
    <x v="1"/>
    <x v="1"/>
    <x v="35"/>
    <x v="2"/>
    <x v="434"/>
    <x v="0"/>
    <x v="1"/>
    <x v="0"/>
    <x v="702"/>
    <n v="0"/>
  </r>
  <r>
    <n v="886"/>
    <n v="15721935"/>
    <x v="121"/>
    <x v="1"/>
    <x v="1"/>
    <x v="9"/>
    <x v="2"/>
    <x v="1"/>
    <x v="1"/>
    <x v="1"/>
    <x v="0"/>
    <x v="703"/>
    <n v="0"/>
  </r>
  <r>
    <n v="887"/>
    <n v="15591711"/>
    <x v="317"/>
    <x v="0"/>
    <x v="1"/>
    <x v="14"/>
    <x v="10"/>
    <x v="435"/>
    <x v="0"/>
    <x v="1"/>
    <x v="1"/>
    <x v="704"/>
    <n v="0"/>
  </r>
  <r>
    <n v="888"/>
    <n v="15625021"/>
    <x v="36"/>
    <x v="1"/>
    <x v="1"/>
    <x v="17"/>
    <x v="1"/>
    <x v="1"/>
    <x v="1"/>
    <x v="1"/>
    <x v="0"/>
    <x v="705"/>
    <n v="0"/>
  </r>
  <r>
    <n v="889"/>
    <n v="15702968"/>
    <x v="229"/>
    <x v="2"/>
    <x v="1"/>
    <x v="59"/>
    <x v="5"/>
    <x v="436"/>
    <x v="0"/>
    <x v="1"/>
    <x v="0"/>
    <x v="706"/>
    <n v="0"/>
  </r>
  <r>
    <n v="890"/>
    <n v="15600462"/>
    <x v="318"/>
    <x v="1"/>
    <x v="0"/>
    <x v="2"/>
    <x v="9"/>
    <x v="437"/>
    <x v="0"/>
    <x v="0"/>
    <x v="0"/>
    <x v="707"/>
    <n v="0"/>
  </r>
  <r>
    <n v="891"/>
    <n v="15768104"/>
    <x v="37"/>
    <x v="0"/>
    <x v="1"/>
    <x v="21"/>
    <x v="9"/>
    <x v="438"/>
    <x v="0"/>
    <x v="0"/>
    <x v="1"/>
    <x v="708"/>
    <n v="0"/>
  </r>
  <r>
    <n v="892"/>
    <n v="15780140"/>
    <x v="312"/>
    <x v="2"/>
    <x v="1"/>
    <x v="12"/>
    <x v="1"/>
    <x v="439"/>
    <x v="1"/>
    <x v="1"/>
    <x v="0"/>
    <x v="709"/>
    <n v="0"/>
  </r>
  <r>
    <n v="893"/>
    <n v="15585255"/>
    <x v="18"/>
    <x v="1"/>
    <x v="1"/>
    <x v="17"/>
    <x v="8"/>
    <x v="1"/>
    <x v="0"/>
    <x v="1"/>
    <x v="1"/>
    <x v="710"/>
    <n v="0"/>
  </r>
  <r>
    <n v="896"/>
    <n v="15697000"/>
    <x v="319"/>
    <x v="2"/>
    <x v="1"/>
    <x v="12"/>
    <x v="7"/>
    <x v="440"/>
    <x v="0"/>
    <x v="1"/>
    <x v="0"/>
    <x v="711"/>
    <n v="0"/>
  </r>
  <r>
    <n v="897"/>
    <n v="15733119"/>
    <x v="184"/>
    <x v="1"/>
    <x v="1"/>
    <x v="10"/>
    <x v="9"/>
    <x v="1"/>
    <x v="1"/>
    <x v="1"/>
    <x v="1"/>
    <x v="712"/>
    <n v="0"/>
  </r>
  <r>
    <n v="898"/>
    <n v="15782390"/>
    <x v="288"/>
    <x v="1"/>
    <x v="0"/>
    <x v="19"/>
    <x v="4"/>
    <x v="1"/>
    <x v="0"/>
    <x v="1"/>
    <x v="1"/>
    <x v="713"/>
    <n v="0"/>
  </r>
  <r>
    <n v="900"/>
    <n v="15632210"/>
    <x v="52"/>
    <x v="2"/>
    <x v="1"/>
    <x v="9"/>
    <x v="1"/>
    <x v="441"/>
    <x v="0"/>
    <x v="1"/>
    <x v="1"/>
    <x v="714"/>
    <n v="0"/>
  </r>
  <r>
    <n v="902"/>
    <n v="15709737"/>
    <x v="187"/>
    <x v="1"/>
    <x v="1"/>
    <x v="15"/>
    <x v="2"/>
    <x v="442"/>
    <x v="1"/>
    <x v="0"/>
    <x v="0"/>
    <x v="715"/>
    <n v="0"/>
  </r>
  <r>
    <n v="903"/>
    <n v="15792388"/>
    <x v="210"/>
    <x v="1"/>
    <x v="0"/>
    <x v="32"/>
    <x v="2"/>
    <x v="443"/>
    <x v="0"/>
    <x v="1"/>
    <x v="0"/>
    <x v="716"/>
    <n v="0"/>
  </r>
  <r>
    <n v="904"/>
    <n v="15786014"/>
    <x v="190"/>
    <x v="1"/>
    <x v="1"/>
    <x v="30"/>
    <x v="7"/>
    <x v="444"/>
    <x v="1"/>
    <x v="1"/>
    <x v="1"/>
    <x v="717"/>
    <n v="0"/>
  </r>
  <r>
    <n v="907"/>
    <n v="15814275"/>
    <x v="78"/>
    <x v="1"/>
    <x v="1"/>
    <x v="18"/>
    <x v="4"/>
    <x v="445"/>
    <x v="0"/>
    <x v="1"/>
    <x v="0"/>
    <x v="718"/>
    <n v="0"/>
  </r>
  <r>
    <n v="909"/>
    <n v="15754713"/>
    <x v="78"/>
    <x v="0"/>
    <x v="1"/>
    <x v="6"/>
    <x v="6"/>
    <x v="446"/>
    <x v="0"/>
    <x v="1"/>
    <x v="0"/>
    <x v="719"/>
    <n v="0"/>
  </r>
  <r>
    <n v="910"/>
    <n v="15693814"/>
    <x v="175"/>
    <x v="0"/>
    <x v="1"/>
    <x v="9"/>
    <x v="2"/>
    <x v="1"/>
    <x v="1"/>
    <x v="1"/>
    <x v="1"/>
    <x v="720"/>
    <n v="0"/>
  </r>
  <r>
    <n v="911"/>
    <n v="15599660"/>
    <x v="53"/>
    <x v="1"/>
    <x v="1"/>
    <x v="15"/>
    <x v="4"/>
    <x v="447"/>
    <x v="1"/>
    <x v="1"/>
    <x v="0"/>
    <x v="721"/>
    <n v="0"/>
  </r>
  <r>
    <n v="912"/>
    <n v="15746490"/>
    <x v="193"/>
    <x v="0"/>
    <x v="0"/>
    <x v="41"/>
    <x v="4"/>
    <x v="448"/>
    <x v="0"/>
    <x v="1"/>
    <x v="0"/>
    <x v="722"/>
    <n v="0"/>
  </r>
  <r>
    <n v="913"/>
    <n v="15566091"/>
    <x v="141"/>
    <x v="0"/>
    <x v="0"/>
    <x v="12"/>
    <x v="3"/>
    <x v="1"/>
    <x v="0"/>
    <x v="1"/>
    <x v="1"/>
    <x v="723"/>
    <n v="0"/>
  </r>
  <r>
    <n v="914"/>
    <n v="15655961"/>
    <x v="19"/>
    <x v="2"/>
    <x v="1"/>
    <x v="5"/>
    <x v="0"/>
    <x v="449"/>
    <x v="0"/>
    <x v="1"/>
    <x v="1"/>
    <x v="724"/>
    <n v="0"/>
  </r>
  <r>
    <n v="915"/>
    <n v="15710404"/>
    <x v="237"/>
    <x v="1"/>
    <x v="1"/>
    <x v="10"/>
    <x v="6"/>
    <x v="450"/>
    <x v="0"/>
    <x v="1"/>
    <x v="0"/>
    <x v="725"/>
    <n v="0"/>
  </r>
  <r>
    <n v="916"/>
    <n v="15775625"/>
    <x v="215"/>
    <x v="1"/>
    <x v="1"/>
    <x v="45"/>
    <x v="4"/>
    <x v="1"/>
    <x v="0"/>
    <x v="1"/>
    <x v="1"/>
    <x v="726"/>
    <n v="0"/>
  </r>
  <r>
    <n v="918"/>
    <n v="15719856"/>
    <x v="102"/>
    <x v="1"/>
    <x v="0"/>
    <x v="11"/>
    <x v="5"/>
    <x v="451"/>
    <x v="0"/>
    <x v="1"/>
    <x v="0"/>
    <x v="727"/>
    <n v="0"/>
  </r>
  <r>
    <n v="919"/>
    <n v="15593773"/>
    <x v="320"/>
    <x v="0"/>
    <x v="1"/>
    <x v="10"/>
    <x v="5"/>
    <x v="1"/>
    <x v="1"/>
    <x v="0"/>
    <x v="1"/>
    <x v="728"/>
    <n v="0"/>
  </r>
  <r>
    <n v="920"/>
    <n v="15733114"/>
    <x v="321"/>
    <x v="0"/>
    <x v="1"/>
    <x v="11"/>
    <x v="8"/>
    <x v="1"/>
    <x v="1"/>
    <x v="1"/>
    <x v="1"/>
    <x v="729"/>
    <n v="0"/>
  </r>
  <r>
    <n v="921"/>
    <n v="15797748"/>
    <x v="64"/>
    <x v="1"/>
    <x v="1"/>
    <x v="4"/>
    <x v="7"/>
    <x v="1"/>
    <x v="1"/>
    <x v="0"/>
    <x v="0"/>
    <x v="730"/>
    <n v="0"/>
  </r>
  <r>
    <n v="924"/>
    <n v="15601026"/>
    <x v="202"/>
    <x v="2"/>
    <x v="0"/>
    <x v="22"/>
    <x v="0"/>
    <x v="452"/>
    <x v="0"/>
    <x v="1"/>
    <x v="0"/>
    <x v="731"/>
    <n v="0"/>
  </r>
  <r>
    <n v="925"/>
    <n v="15658485"/>
    <x v="76"/>
    <x v="1"/>
    <x v="0"/>
    <x v="8"/>
    <x v="8"/>
    <x v="453"/>
    <x v="0"/>
    <x v="1"/>
    <x v="0"/>
    <x v="732"/>
    <n v="0"/>
  </r>
  <r>
    <n v="926"/>
    <n v="15636731"/>
    <x v="168"/>
    <x v="2"/>
    <x v="0"/>
    <x v="15"/>
    <x v="0"/>
    <x v="454"/>
    <x v="1"/>
    <x v="1"/>
    <x v="0"/>
    <x v="733"/>
    <n v="0"/>
  </r>
  <r>
    <n v="927"/>
    <n v="15628303"/>
    <x v="75"/>
    <x v="0"/>
    <x v="1"/>
    <x v="10"/>
    <x v="5"/>
    <x v="1"/>
    <x v="0"/>
    <x v="1"/>
    <x v="0"/>
    <x v="734"/>
    <n v="0"/>
  </r>
  <r>
    <n v="928"/>
    <n v="15633461"/>
    <x v="243"/>
    <x v="2"/>
    <x v="1"/>
    <x v="14"/>
    <x v="7"/>
    <x v="455"/>
    <x v="0"/>
    <x v="1"/>
    <x v="0"/>
    <x v="735"/>
    <n v="0"/>
  </r>
  <r>
    <n v="929"/>
    <n v="15677135"/>
    <x v="25"/>
    <x v="2"/>
    <x v="1"/>
    <x v="20"/>
    <x v="9"/>
    <x v="456"/>
    <x v="1"/>
    <x v="1"/>
    <x v="0"/>
    <x v="736"/>
    <n v="0"/>
  </r>
  <r>
    <n v="930"/>
    <n v="15590876"/>
    <x v="322"/>
    <x v="1"/>
    <x v="0"/>
    <x v="7"/>
    <x v="2"/>
    <x v="457"/>
    <x v="0"/>
    <x v="0"/>
    <x v="1"/>
    <x v="737"/>
    <n v="0"/>
  </r>
  <r>
    <n v="931"/>
    <n v="15790782"/>
    <x v="49"/>
    <x v="0"/>
    <x v="1"/>
    <x v="1"/>
    <x v="4"/>
    <x v="458"/>
    <x v="0"/>
    <x v="0"/>
    <x v="1"/>
    <x v="738"/>
    <n v="0"/>
  </r>
  <r>
    <n v="932"/>
    <n v="15700476"/>
    <x v="323"/>
    <x v="2"/>
    <x v="1"/>
    <x v="0"/>
    <x v="8"/>
    <x v="459"/>
    <x v="1"/>
    <x v="1"/>
    <x v="0"/>
    <x v="739"/>
    <n v="0"/>
  </r>
  <r>
    <n v="933"/>
    <n v="15634141"/>
    <x v="307"/>
    <x v="2"/>
    <x v="0"/>
    <x v="17"/>
    <x v="9"/>
    <x v="460"/>
    <x v="1"/>
    <x v="1"/>
    <x v="1"/>
    <x v="740"/>
    <n v="0"/>
  </r>
  <r>
    <n v="935"/>
    <n v="15790299"/>
    <x v="227"/>
    <x v="0"/>
    <x v="1"/>
    <x v="21"/>
    <x v="8"/>
    <x v="1"/>
    <x v="2"/>
    <x v="1"/>
    <x v="0"/>
    <x v="741"/>
    <n v="0"/>
  </r>
  <r>
    <n v="936"/>
    <n v="15675316"/>
    <x v="38"/>
    <x v="1"/>
    <x v="0"/>
    <x v="14"/>
    <x v="5"/>
    <x v="1"/>
    <x v="1"/>
    <x v="0"/>
    <x v="0"/>
    <x v="742"/>
    <n v="0"/>
  </r>
  <r>
    <n v="938"/>
    <n v="15662100"/>
    <x v="2"/>
    <x v="2"/>
    <x v="0"/>
    <x v="4"/>
    <x v="7"/>
    <x v="461"/>
    <x v="0"/>
    <x v="0"/>
    <x v="0"/>
    <x v="743"/>
    <n v="0"/>
  </r>
  <r>
    <n v="939"/>
    <n v="15668032"/>
    <x v="18"/>
    <x v="1"/>
    <x v="0"/>
    <x v="21"/>
    <x v="3"/>
    <x v="1"/>
    <x v="0"/>
    <x v="1"/>
    <x v="0"/>
    <x v="744"/>
    <n v="0"/>
  </r>
  <r>
    <n v="940"/>
    <n v="15599289"/>
    <x v="218"/>
    <x v="1"/>
    <x v="0"/>
    <x v="21"/>
    <x v="6"/>
    <x v="462"/>
    <x v="0"/>
    <x v="1"/>
    <x v="1"/>
    <x v="745"/>
    <n v="0"/>
  </r>
  <r>
    <n v="941"/>
    <n v="15754084"/>
    <x v="72"/>
    <x v="0"/>
    <x v="1"/>
    <x v="10"/>
    <x v="0"/>
    <x v="463"/>
    <x v="0"/>
    <x v="1"/>
    <x v="0"/>
    <x v="746"/>
    <n v="0"/>
  </r>
  <r>
    <n v="942"/>
    <n v="15676521"/>
    <x v="146"/>
    <x v="1"/>
    <x v="0"/>
    <x v="6"/>
    <x v="9"/>
    <x v="1"/>
    <x v="1"/>
    <x v="0"/>
    <x v="1"/>
    <x v="747"/>
    <n v="0"/>
  </r>
  <r>
    <n v="944"/>
    <n v="15781465"/>
    <x v="50"/>
    <x v="2"/>
    <x v="0"/>
    <x v="16"/>
    <x v="9"/>
    <x v="464"/>
    <x v="0"/>
    <x v="1"/>
    <x v="1"/>
    <x v="748"/>
    <n v="0"/>
  </r>
  <r>
    <n v="945"/>
    <n v="15729362"/>
    <x v="214"/>
    <x v="1"/>
    <x v="1"/>
    <x v="15"/>
    <x v="9"/>
    <x v="465"/>
    <x v="0"/>
    <x v="1"/>
    <x v="1"/>
    <x v="749"/>
    <n v="0"/>
  </r>
  <r>
    <n v="946"/>
    <n v="15709295"/>
    <x v="324"/>
    <x v="0"/>
    <x v="0"/>
    <x v="9"/>
    <x v="7"/>
    <x v="466"/>
    <x v="1"/>
    <x v="1"/>
    <x v="0"/>
    <x v="750"/>
    <n v="0"/>
  </r>
  <r>
    <n v="949"/>
    <n v="15783659"/>
    <x v="182"/>
    <x v="1"/>
    <x v="1"/>
    <x v="39"/>
    <x v="3"/>
    <x v="467"/>
    <x v="0"/>
    <x v="1"/>
    <x v="0"/>
    <x v="751"/>
    <n v="0"/>
  </r>
  <r>
    <n v="951"/>
    <n v="15630328"/>
    <x v="10"/>
    <x v="1"/>
    <x v="0"/>
    <x v="32"/>
    <x v="9"/>
    <x v="468"/>
    <x v="1"/>
    <x v="1"/>
    <x v="0"/>
    <x v="752"/>
    <n v="0"/>
  </r>
  <r>
    <n v="952"/>
    <n v="15785899"/>
    <x v="90"/>
    <x v="2"/>
    <x v="1"/>
    <x v="18"/>
    <x v="9"/>
    <x v="469"/>
    <x v="0"/>
    <x v="1"/>
    <x v="1"/>
    <x v="753"/>
    <n v="0"/>
  </r>
  <r>
    <n v="953"/>
    <n v="15606149"/>
    <x v="20"/>
    <x v="2"/>
    <x v="0"/>
    <x v="47"/>
    <x v="8"/>
    <x v="470"/>
    <x v="0"/>
    <x v="0"/>
    <x v="0"/>
    <x v="754"/>
    <n v="0"/>
  </r>
  <r>
    <n v="954"/>
    <n v="15671139"/>
    <x v="131"/>
    <x v="0"/>
    <x v="1"/>
    <x v="1"/>
    <x v="10"/>
    <x v="471"/>
    <x v="0"/>
    <x v="1"/>
    <x v="0"/>
    <x v="755"/>
    <n v="0"/>
  </r>
  <r>
    <n v="956"/>
    <n v="15571002"/>
    <x v="157"/>
    <x v="1"/>
    <x v="0"/>
    <x v="4"/>
    <x v="3"/>
    <x v="472"/>
    <x v="0"/>
    <x v="0"/>
    <x v="1"/>
    <x v="756"/>
    <n v="0"/>
  </r>
  <r>
    <n v="957"/>
    <n v="15631681"/>
    <x v="120"/>
    <x v="0"/>
    <x v="0"/>
    <x v="2"/>
    <x v="10"/>
    <x v="1"/>
    <x v="1"/>
    <x v="0"/>
    <x v="0"/>
    <x v="757"/>
    <n v="0"/>
  </r>
  <r>
    <n v="958"/>
    <n v="15731522"/>
    <x v="143"/>
    <x v="0"/>
    <x v="0"/>
    <x v="39"/>
    <x v="9"/>
    <x v="1"/>
    <x v="1"/>
    <x v="1"/>
    <x v="0"/>
    <x v="758"/>
    <n v="0"/>
  </r>
  <r>
    <n v="959"/>
    <n v="15619529"/>
    <x v="151"/>
    <x v="0"/>
    <x v="1"/>
    <x v="5"/>
    <x v="9"/>
    <x v="473"/>
    <x v="0"/>
    <x v="0"/>
    <x v="1"/>
    <x v="759"/>
    <n v="0"/>
  </r>
  <r>
    <n v="960"/>
    <n v="15628034"/>
    <x v="172"/>
    <x v="1"/>
    <x v="0"/>
    <x v="21"/>
    <x v="4"/>
    <x v="474"/>
    <x v="0"/>
    <x v="1"/>
    <x v="0"/>
    <x v="760"/>
    <n v="0"/>
  </r>
  <r>
    <n v="961"/>
    <n v="15686164"/>
    <x v="2"/>
    <x v="2"/>
    <x v="0"/>
    <x v="6"/>
    <x v="0"/>
    <x v="475"/>
    <x v="0"/>
    <x v="1"/>
    <x v="0"/>
    <x v="761"/>
    <n v="0"/>
  </r>
  <r>
    <n v="962"/>
    <n v="15582797"/>
    <x v="78"/>
    <x v="0"/>
    <x v="1"/>
    <x v="10"/>
    <x v="3"/>
    <x v="476"/>
    <x v="0"/>
    <x v="1"/>
    <x v="1"/>
    <x v="762"/>
    <n v="0"/>
  </r>
  <r>
    <n v="963"/>
    <n v="15753831"/>
    <x v="174"/>
    <x v="0"/>
    <x v="1"/>
    <x v="12"/>
    <x v="2"/>
    <x v="477"/>
    <x v="0"/>
    <x v="1"/>
    <x v="0"/>
    <x v="763"/>
    <n v="0"/>
  </r>
  <r>
    <n v="966"/>
    <n v="15602084"/>
    <x v="94"/>
    <x v="1"/>
    <x v="0"/>
    <x v="17"/>
    <x v="7"/>
    <x v="478"/>
    <x v="0"/>
    <x v="1"/>
    <x v="0"/>
    <x v="764"/>
    <n v="0"/>
  </r>
  <r>
    <n v="967"/>
    <n v="15589805"/>
    <x v="280"/>
    <x v="1"/>
    <x v="0"/>
    <x v="8"/>
    <x v="4"/>
    <x v="479"/>
    <x v="0"/>
    <x v="1"/>
    <x v="0"/>
    <x v="765"/>
    <n v="0"/>
  </r>
  <r>
    <n v="968"/>
    <n v="15720893"/>
    <x v="93"/>
    <x v="0"/>
    <x v="0"/>
    <x v="8"/>
    <x v="8"/>
    <x v="1"/>
    <x v="1"/>
    <x v="0"/>
    <x v="1"/>
    <x v="766"/>
    <n v="0"/>
  </r>
  <r>
    <n v="969"/>
    <n v="15641009"/>
    <x v="145"/>
    <x v="1"/>
    <x v="1"/>
    <x v="21"/>
    <x v="5"/>
    <x v="480"/>
    <x v="0"/>
    <x v="0"/>
    <x v="1"/>
    <x v="767"/>
    <n v="0"/>
  </r>
  <r>
    <n v="970"/>
    <n v="15605926"/>
    <x v="183"/>
    <x v="2"/>
    <x v="1"/>
    <x v="52"/>
    <x v="8"/>
    <x v="481"/>
    <x v="1"/>
    <x v="0"/>
    <x v="0"/>
    <x v="768"/>
    <n v="0"/>
  </r>
  <r>
    <n v="971"/>
    <n v="15805955"/>
    <x v="246"/>
    <x v="1"/>
    <x v="0"/>
    <x v="32"/>
    <x v="6"/>
    <x v="482"/>
    <x v="0"/>
    <x v="1"/>
    <x v="0"/>
    <x v="769"/>
    <n v="0"/>
  </r>
  <r>
    <n v="972"/>
    <n v="15801488"/>
    <x v="325"/>
    <x v="1"/>
    <x v="1"/>
    <x v="9"/>
    <x v="5"/>
    <x v="1"/>
    <x v="1"/>
    <x v="1"/>
    <x v="0"/>
    <x v="770"/>
    <n v="0"/>
  </r>
  <r>
    <n v="973"/>
    <n v="15605918"/>
    <x v="10"/>
    <x v="2"/>
    <x v="1"/>
    <x v="2"/>
    <x v="7"/>
    <x v="483"/>
    <x v="1"/>
    <x v="0"/>
    <x v="1"/>
    <x v="771"/>
    <n v="0"/>
  </r>
  <r>
    <n v="974"/>
    <n v="15779711"/>
    <x v="285"/>
    <x v="0"/>
    <x v="0"/>
    <x v="14"/>
    <x v="2"/>
    <x v="484"/>
    <x v="1"/>
    <x v="0"/>
    <x v="0"/>
    <x v="772"/>
    <n v="0"/>
  </r>
  <r>
    <n v="975"/>
    <n v="15705620"/>
    <x v="68"/>
    <x v="1"/>
    <x v="1"/>
    <x v="8"/>
    <x v="7"/>
    <x v="485"/>
    <x v="1"/>
    <x v="1"/>
    <x v="1"/>
    <x v="773"/>
    <n v="0"/>
  </r>
  <r>
    <n v="976"/>
    <n v="15685357"/>
    <x v="285"/>
    <x v="0"/>
    <x v="0"/>
    <x v="15"/>
    <x v="9"/>
    <x v="486"/>
    <x v="0"/>
    <x v="0"/>
    <x v="0"/>
    <x v="774"/>
    <n v="0"/>
  </r>
  <r>
    <n v="978"/>
    <n v="15582616"/>
    <x v="25"/>
    <x v="1"/>
    <x v="0"/>
    <x v="14"/>
    <x v="3"/>
    <x v="1"/>
    <x v="1"/>
    <x v="1"/>
    <x v="1"/>
    <x v="775"/>
    <n v="0"/>
  </r>
  <r>
    <n v="979"/>
    <n v="15799515"/>
    <x v="63"/>
    <x v="1"/>
    <x v="0"/>
    <x v="32"/>
    <x v="9"/>
    <x v="487"/>
    <x v="0"/>
    <x v="1"/>
    <x v="1"/>
    <x v="776"/>
    <n v="0"/>
  </r>
  <r>
    <n v="980"/>
    <n v="15642937"/>
    <x v="34"/>
    <x v="1"/>
    <x v="0"/>
    <x v="13"/>
    <x v="2"/>
    <x v="1"/>
    <x v="1"/>
    <x v="1"/>
    <x v="1"/>
    <x v="777"/>
    <n v="0"/>
  </r>
  <r>
    <n v="981"/>
    <n v="15624729"/>
    <x v="132"/>
    <x v="1"/>
    <x v="1"/>
    <x v="5"/>
    <x v="10"/>
    <x v="488"/>
    <x v="0"/>
    <x v="0"/>
    <x v="1"/>
    <x v="778"/>
    <n v="0"/>
  </r>
  <r>
    <n v="982"/>
    <n v="15566156"/>
    <x v="257"/>
    <x v="2"/>
    <x v="0"/>
    <x v="4"/>
    <x v="10"/>
    <x v="489"/>
    <x v="1"/>
    <x v="0"/>
    <x v="1"/>
    <x v="779"/>
    <n v="0"/>
  </r>
  <r>
    <n v="983"/>
    <n v="15792360"/>
    <x v="82"/>
    <x v="1"/>
    <x v="1"/>
    <x v="12"/>
    <x v="2"/>
    <x v="1"/>
    <x v="1"/>
    <x v="1"/>
    <x v="0"/>
    <x v="780"/>
    <n v="0"/>
  </r>
  <r>
    <n v="985"/>
    <n v="15704770"/>
    <x v="70"/>
    <x v="1"/>
    <x v="1"/>
    <x v="9"/>
    <x v="0"/>
    <x v="490"/>
    <x v="1"/>
    <x v="0"/>
    <x v="0"/>
    <x v="781"/>
    <n v="0"/>
  </r>
  <r>
    <n v="986"/>
    <n v="15756475"/>
    <x v="326"/>
    <x v="2"/>
    <x v="1"/>
    <x v="6"/>
    <x v="8"/>
    <x v="491"/>
    <x v="1"/>
    <x v="1"/>
    <x v="0"/>
    <x v="782"/>
    <n v="0"/>
  </r>
  <r>
    <n v="987"/>
    <n v="15655339"/>
    <x v="327"/>
    <x v="1"/>
    <x v="1"/>
    <x v="15"/>
    <x v="0"/>
    <x v="492"/>
    <x v="0"/>
    <x v="1"/>
    <x v="1"/>
    <x v="783"/>
    <n v="0"/>
  </r>
  <r>
    <n v="989"/>
    <n v="15664521"/>
    <x v="182"/>
    <x v="0"/>
    <x v="1"/>
    <x v="6"/>
    <x v="2"/>
    <x v="493"/>
    <x v="1"/>
    <x v="1"/>
    <x v="0"/>
    <x v="784"/>
    <n v="0"/>
  </r>
  <r>
    <n v="991"/>
    <n v="15745527"/>
    <x v="328"/>
    <x v="1"/>
    <x v="1"/>
    <x v="21"/>
    <x v="7"/>
    <x v="494"/>
    <x v="1"/>
    <x v="1"/>
    <x v="1"/>
    <x v="78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9B9933-F79F-42B6-ABCB-8DA3AAF50859}" name="PivotTable5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 OF PRODUCTS">
  <location ref="J3:K8" firstHeaderRow="1"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20"/>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t="default"/>
      </items>
    </pivotField>
    <pivotField numFmtId="1" showAll="0"/>
    <pivotField showAll="0" defaultSubtotal="0">
      <items count="5">
        <item x="0"/>
        <item x="1"/>
        <item x="2"/>
        <item x="3"/>
        <item x="4"/>
      </items>
    </pivotField>
    <pivotField showAll="0" defaultSubtotal="0">
      <items count="4">
        <item x="0"/>
        <item x="1"/>
        <item x="2"/>
        <item x="3"/>
      </items>
    </pivotField>
    <pivotField showAll="0" defaultSubtotal="0">
      <items count="5">
        <item x="0"/>
        <item x="1"/>
        <item x="2"/>
        <item x="3"/>
        <item x="4"/>
      </items>
    </pivotField>
    <pivotField showAll="0" defaultSubtotal="0">
      <items count="4">
        <item x="0"/>
        <item x="1"/>
        <item x="2"/>
        <item x="3"/>
      </items>
    </pivotField>
  </pivotFields>
  <rowFields count="1">
    <field x="8"/>
  </rowFields>
  <rowItems count="5">
    <i>
      <x/>
    </i>
    <i>
      <x v="1"/>
    </i>
    <i>
      <x v="2"/>
    </i>
    <i>
      <x v="3"/>
    </i>
    <i t="grand">
      <x/>
    </i>
  </rowItems>
  <colItems count="1">
    <i/>
  </colItems>
  <dataFields count="1">
    <dataField name="Count of NumOfProducts" fld="8" subtotal="count" baseField="8" baseItem="0"/>
  </dataFields>
  <formats count="4">
    <format dxfId="671">
      <pivotArea dataOnly="0" labelOnly="1" fieldPosition="0">
        <references count="1">
          <reference field="8" count="1">
            <x v="0"/>
          </reference>
        </references>
      </pivotArea>
    </format>
    <format dxfId="670">
      <pivotArea dataOnly="0" labelOnly="1" fieldPosition="0">
        <references count="1">
          <reference field="8" count="1">
            <x v="1"/>
          </reference>
        </references>
      </pivotArea>
    </format>
    <format dxfId="669">
      <pivotArea dataOnly="0" fieldPosition="0">
        <references count="1">
          <reference field="8" count="1">
            <x v="2"/>
          </reference>
        </references>
      </pivotArea>
    </format>
    <format dxfId="668">
      <pivotArea dataOnly="0" fieldPosition="0">
        <references count="1">
          <reference field="8" count="1">
            <x v="3"/>
          </reference>
        </references>
      </pivotArea>
    </format>
  </formats>
  <chartFormats count="14">
    <chartFormat chart="15" format="9"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series="1">
      <pivotArea type="data" outline="0" fieldPosition="0">
        <references count="2">
          <reference field="4294967294" count="1" selected="0">
            <x v="0"/>
          </reference>
          <reference field="8" count="1" selected="0">
            <x v="1"/>
          </reference>
        </references>
      </pivotArea>
    </chartFormat>
    <chartFormat chart="30" format="4" series="1">
      <pivotArea type="data" outline="0" fieldPosition="0">
        <references count="2">
          <reference field="4294967294" count="1" selected="0">
            <x v="0"/>
          </reference>
          <reference field="8" count="1" selected="0">
            <x v="2"/>
          </reference>
        </references>
      </pivotArea>
    </chartFormat>
    <chartFormat chart="30" format="5" series="1">
      <pivotArea type="data" outline="0" fieldPosition="0">
        <references count="2">
          <reference field="4294967294" count="1" selected="0">
            <x v="0"/>
          </reference>
          <reference field="8" count="1" selected="0">
            <x v="3"/>
          </reference>
        </references>
      </pivotArea>
    </chartFormat>
    <chartFormat chart="25" format="1" series="1">
      <pivotArea type="data" outline="0" fieldPosition="0">
        <references count="2">
          <reference field="4294967294" count="1" selected="0">
            <x v="0"/>
          </reference>
          <reference field="8" count="1" selected="0">
            <x v="1"/>
          </reference>
        </references>
      </pivotArea>
    </chartFormat>
    <chartFormat chart="25" format="2" series="1">
      <pivotArea type="data" outline="0" fieldPosition="0">
        <references count="2">
          <reference field="4294967294" count="1" selected="0">
            <x v="0"/>
          </reference>
          <reference field="8" count="1" selected="0">
            <x v="2"/>
          </reference>
        </references>
      </pivotArea>
    </chartFormat>
    <chartFormat chart="25" format="3" series="1">
      <pivotArea type="data" outline="0" fieldPosition="0">
        <references count="2">
          <reference field="4294967294" count="1" selected="0">
            <x v="0"/>
          </reference>
          <reference field="8" count="1" selected="0">
            <x v="3"/>
          </reference>
        </references>
      </pivotArea>
    </chartFormat>
    <chartFormat chart="4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36C00A-7965-4D15-9089-0E08BB03811E}" name="PivotTable5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15" firstHeaderRow="1"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axis="axisRow" dataField="1" numFmtI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20"/>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t="default"/>
      </items>
    </pivotField>
    <pivotField numFmtId="1" showAll="0"/>
    <pivotField showAll="0" defaultSubtotal="0">
      <items count="5">
        <item x="0"/>
        <item x="1"/>
        <item x="2"/>
        <item x="3"/>
        <item x="4"/>
      </items>
    </pivotField>
    <pivotField showAll="0" defaultSubtotal="0">
      <items count="4">
        <item x="0"/>
        <item x="1"/>
        <item x="2"/>
        <item x="3"/>
      </items>
    </pivotField>
    <pivotField showAll="0" defaultSubtotal="0">
      <items count="5">
        <item x="0"/>
        <item x="1"/>
        <item x="2"/>
        <item x="3"/>
        <item x="4"/>
      </items>
    </pivotField>
    <pivotField showAll="0" defaultSubtotal="0">
      <items count="4">
        <item x="0"/>
        <item x="1"/>
        <item x="2"/>
        <item x="3"/>
      </items>
    </pivotField>
  </pivotFields>
  <rowFields count="1">
    <field x="6"/>
  </rowFields>
  <rowItems count="12">
    <i>
      <x/>
    </i>
    <i>
      <x v="1"/>
    </i>
    <i>
      <x v="2"/>
    </i>
    <i>
      <x v="3"/>
    </i>
    <i>
      <x v="4"/>
    </i>
    <i>
      <x v="5"/>
    </i>
    <i>
      <x v="6"/>
    </i>
    <i>
      <x v="7"/>
    </i>
    <i>
      <x v="8"/>
    </i>
    <i>
      <x v="9"/>
    </i>
    <i>
      <x v="10"/>
    </i>
    <i t="grand">
      <x/>
    </i>
  </rowItems>
  <colItems count="1">
    <i/>
  </colItems>
  <dataFields count="1">
    <dataField name="Count of Tenure" fld="6" subtotal="count" baseField="6" baseItem="0"/>
  </dataFields>
  <chartFormats count="1">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4B8548-7117-48FB-BEEF-D506766B0B9C}"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L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6">
    <format dxfId="510">
      <pivotArea collapsedLevelsAreSubtotals="1" fieldPosition="0">
        <references count="2">
          <reference field="4294967294" count="1" selected="0">
            <x v="1"/>
          </reference>
          <reference field="8" count="1">
            <x v="0"/>
          </reference>
        </references>
      </pivotArea>
    </format>
    <format dxfId="509">
      <pivotArea collapsedLevelsAreSubtotals="1" fieldPosition="0">
        <references count="2">
          <reference field="4294967294" count="1" selected="0">
            <x v="0"/>
          </reference>
          <reference field="8" count="2">
            <x v="2"/>
            <x v="3"/>
          </reference>
        </references>
      </pivotArea>
    </format>
    <format dxfId="508">
      <pivotArea dataOnly="0" labelOnly="1" fieldPosition="0">
        <references count="1">
          <reference field="8" count="2">
            <x v="2"/>
            <x v="3"/>
          </reference>
        </references>
      </pivotArea>
    </format>
    <format dxfId="507">
      <pivotArea collapsedLevelsAreSubtotals="1" fieldPosition="0">
        <references count="2">
          <reference field="4294967294" count="1" selected="0">
            <x v="1"/>
          </reference>
          <reference field="8" count="1">
            <x v="2"/>
          </reference>
        </references>
      </pivotArea>
    </format>
    <format dxfId="506">
      <pivotArea collapsedLevelsAreSubtotals="1" fieldPosition="0">
        <references count="2">
          <reference field="4294967294" count="1" selected="0">
            <x v="1"/>
          </reference>
          <reference field="8" count="1">
            <x v="2"/>
          </reference>
        </references>
      </pivotArea>
    </format>
    <format dxfId="505">
      <pivotArea outline="0" collapsedLevelsAreSubtotals="1" fieldPosition="0"/>
    </format>
    <format dxfId="504">
      <pivotArea dataOnly="0" labelOnly="1" fieldPosition="0">
        <references count="1">
          <reference field="8" count="0"/>
        </references>
      </pivotArea>
    </format>
    <format dxfId="503">
      <pivotArea dataOnly="0" labelOnly="1" grandRow="1" outline="0" fieldPosition="0"/>
    </format>
    <format dxfId="502">
      <pivotArea dataOnly="0" labelOnly="1" outline="0" fieldPosition="0">
        <references count="1">
          <reference field="4294967294" count="1">
            <x v="1"/>
          </reference>
        </references>
      </pivotArea>
    </format>
    <format dxfId="501">
      <pivotArea dataOnly="0" labelOnly="1" outline="0" fieldPosition="0">
        <references count="1">
          <reference field="4294967294" count="1">
            <x v="1"/>
          </reference>
        </references>
      </pivotArea>
    </format>
    <format dxfId="500">
      <pivotArea type="all" dataOnly="0" outline="0" fieldPosition="0"/>
    </format>
    <format dxfId="499">
      <pivotArea outline="0" collapsedLevelsAreSubtotals="1" fieldPosition="0"/>
    </format>
    <format dxfId="498">
      <pivotArea field="8" type="button" dataOnly="0" labelOnly="1" outline="0" axis="axisRow" fieldPosition="0"/>
    </format>
    <format dxfId="497">
      <pivotArea dataOnly="0" labelOnly="1" fieldPosition="0">
        <references count="1">
          <reference field="8" count="0"/>
        </references>
      </pivotArea>
    </format>
    <format dxfId="496">
      <pivotArea dataOnly="0" labelOnly="1" grandRow="1" outline="0" fieldPosition="0"/>
    </format>
    <format dxfId="49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019CDF-2095-4921-8F3B-96144A7164A6}"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3:G26"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2">
    <format dxfId="532">
      <pivotArea outline="0" fieldPosition="0">
        <references count="1">
          <reference field="4294967294" count="1">
            <x v="1"/>
          </reference>
        </references>
      </pivotArea>
    </format>
    <format dxfId="531">
      <pivotArea dataOnly="0" labelOnly="1" outline="0" fieldPosition="0">
        <references count="1">
          <reference field="4294967294" count="1">
            <x v="1"/>
          </reference>
        </references>
      </pivotArea>
    </format>
    <format dxfId="530">
      <pivotArea dataOnly="0" labelOnly="1" outline="0" fieldPosition="0">
        <references count="1">
          <reference field="4294967294" count="1">
            <x v="1"/>
          </reference>
        </references>
      </pivotArea>
    </format>
    <format dxfId="529">
      <pivotArea dataOnly="0" labelOnly="1" outline="0" fieldPosition="0">
        <references count="1">
          <reference field="4294967294" count="1">
            <x v="1"/>
          </reference>
        </references>
      </pivotArea>
    </format>
    <format dxfId="528">
      <pivotArea dataOnly="0" labelOnly="1" outline="0" fieldPosition="0">
        <references count="1">
          <reference field="4294967294" count="1">
            <x v="1"/>
          </reference>
        </references>
      </pivotArea>
    </format>
    <format dxfId="527">
      <pivotArea outline="0" collapsedLevelsAreSubtotals="1" fieldPosition="0"/>
    </format>
    <format dxfId="526">
      <pivotArea dataOnly="0" labelOnly="1" fieldPosition="0">
        <references count="1">
          <reference field="10" count="0"/>
        </references>
      </pivotArea>
    </format>
    <format dxfId="525">
      <pivotArea dataOnly="0" labelOnly="1" grandRow="1" outline="0" fieldPosition="0"/>
    </format>
    <format dxfId="524">
      <pivotArea collapsedLevelsAreSubtotals="1" fieldPosition="0">
        <references count="1">
          <reference field="10" count="1">
            <x v="1"/>
          </reference>
        </references>
      </pivotArea>
    </format>
    <format dxfId="523">
      <pivotArea dataOnly="0" labelOnly="1" fieldPosition="0">
        <references count="1">
          <reference field="10" count="1">
            <x v="1"/>
          </reference>
        </references>
      </pivotArea>
    </format>
    <format dxfId="522">
      <pivotArea collapsedLevelsAreSubtotals="1" fieldPosition="0">
        <references count="1">
          <reference field="10" count="1">
            <x v="1"/>
          </reference>
        </references>
      </pivotArea>
    </format>
    <format dxfId="521">
      <pivotArea dataOnly="0" labelOnly="1" fieldPosition="0">
        <references count="1">
          <reference field="10" count="1">
            <x v="1"/>
          </reference>
        </references>
      </pivotArea>
    </format>
    <format dxfId="520">
      <pivotArea collapsedLevelsAreSubtotals="1" fieldPosition="0">
        <references count="2">
          <reference field="4294967294" count="1" selected="0">
            <x v="1"/>
          </reference>
          <reference field="10" count="1">
            <x v="1"/>
          </reference>
        </references>
      </pivotArea>
    </format>
    <format dxfId="519">
      <pivotArea dataOnly="0" labelOnly="1" fieldPosition="0">
        <references count="1">
          <reference field="10" count="1">
            <x v="1"/>
          </reference>
        </references>
      </pivotArea>
    </format>
    <format dxfId="518">
      <pivotArea type="all" dataOnly="0" outline="0" fieldPosition="0"/>
    </format>
    <format dxfId="517">
      <pivotArea outline="0" collapsedLevelsAreSubtotals="1" fieldPosition="0"/>
    </format>
    <format dxfId="516">
      <pivotArea field="10" type="button" dataOnly="0" labelOnly="1" outline="0" axis="axisRow" fieldPosition="0"/>
    </format>
    <format dxfId="515">
      <pivotArea dataOnly="0" labelOnly="1" fieldPosition="0">
        <references count="1">
          <reference field="10" count="0"/>
        </references>
      </pivotArea>
    </format>
    <format dxfId="514">
      <pivotArea dataOnly="0" labelOnly="1" grandRow="1" outline="0" fieldPosition="0"/>
    </format>
    <format dxfId="513">
      <pivotArea dataOnly="0" labelOnly="1" outline="0" fieldPosition="0">
        <references count="1">
          <reference field="4294967294" count="2">
            <x v="0"/>
            <x v="1"/>
          </reference>
        </references>
      </pivotArea>
    </format>
    <format dxfId="512">
      <pivotArea field="10" type="button" dataOnly="0" labelOnly="1" outline="0" axis="axisRow" fieldPosition="0"/>
    </format>
    <format dxfId="51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898999-1D61-4C45-87D6-B82867445C70}"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4:G1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21">
    <format dxfId="553">
      <pivotArea outline="0" fieldPosition="0">
        <references count="1">
          <reference field="4294967294" count="1">
            <x v="1"/>
          </reference>
        </references>
      </pivotArea>
    </format>
    <format dxfId="552">
      <pivotArea dataOnly="0" labelOnly="1" outline="0" fieldPosition="0">
        <references count="1">
          <reference field="4294967294" count="1">
            <x v="1"/>
          </reference>
        </references>
      </pivotArea>
    </format>
    <format dxfId="551">
      <pivotArea dataOnly="0" labelOnly="1" outline="0" fieldPosition="0">
        <references count="1">
          <reference field="4294967294" count="1">
            <x v="1"/>
          </reference>
        </references>
      </pivotArea>
    </format>
    <format dxfId="550">
      <pivotArea dataOnly="0" labelOnly="1" outline="0" fieldPosition="0">
        <references count="1">
          <reference field="4294967294" count="1">
            <x v="1"/>
          </reference>
        </references>
      </pivotArea>
    </format>
    <format dxfId="549">
      <pivotArea dataOnly="0" labelOnly="1" outline="0" fieldPosition="0">
        <references count="1">
          <reference field="4294967294" count="1">
            <x v="1"/>
          </reference>
        </references>
      </pivotArea>
    </format>
    <format dxfId="548">
      <pivotArea outline="0" collapsedLevelsAreSubtotals="1" fieldPosition="0"/>
    </format>
    <format dxfId="547">
      <pivotArea dataOnly="0" labelOnly="1" fieldPosition="0">
        <references count="1">
          <reference field="14" count="0"/>
        </references>
      </pivotArea>
    </format>
    <format dxfId="546">
      <pivotArea dataOnly="0" labelOnly="1" grandRow="1" outline="0" fieldPosition="0"/>
    </format>
    <format dxfId="545">
      <pivotArea collapsedLevelsAreSubtotals="1" fieldPosition="0">
        <references count="1">
          <reference field="14" count="2">
            <x v="0"/>
            <x v="1"/>
          </reference>
        </references>
      </pivotArea>
    </format>
    <format dxfId="544">
      <pivotArea dataOnly="0" labelOnly="1" fieldPosition="0">
        <references count="1">
          <reference field="14" count="2">
            <x v="0"/>
            <x v="1"/>
          </reference>
        </references>
      </pivotArea>
    </format>
    <format dxfId="543">
      <pivotArea collapsedLevelsAreSubtotals="1" fieldPosition="0">
        <references count="1">
          <reference field="14" count="2">
            <x v="0"/>
            <x v="1"/>
          </reference>
        </references>
      </pivotArea>
    </format>
    <format dxfId="542">
      <pivotArea dataOnly="0" labelOnly="1" fieldPosition="0">
        <references count="1">
          <reference field="14" count="2">
            <x v="0"/>
            <x v="1"/>
          </reference>
        </references>
      </pivotArea>
    </format>
    <format dxfId="541">
      <pivotArea collapsedLevelsAreSubtotals="1" fieldPosition="0">
        <references count="2">
          <reference field="4294967294" count="1" selected="0">
            <x v="1"/>
          </reference>
          <reference field="14" count="2">
            <x v="0"/>
            <x v="1"/>
          </reference>
        </references>
      </pivotArea>
    </format>
    <format dxfId="540">
      <pivotArea type="all" dataOnly="0" outline="0" fieldPosition="0"/>
    </format>
    <format dxfId="539">
      <pivotArea outline="0" collapsedLevelsAreSubtotals="1" fieldPosition="0"/>
    </format>
    <format dxfId="538">
      <pivotArea field="14" type="button" dataOnly="0" labelOnly="1" outline="0" axis="axisRow" fieldPosition="0"/>
    </format>
    <format dxfId="537">
      <pivotArea dataOnly="0" labelOnly="1" fieldPosition="0">
        <references count="1">
          <reference field="14" count="0"/>
        </references>
      </pivotArea>
    </format>
    <format dxfId="536">
      <pivotArea dataOnly="0" labelOnly="1" grandRow="1" outline="0" fieldPosition="0"/>
    </format>
    <format dxfId="535">
      <pivotArea dataOnly="0" labelOnly="1" outline="0" fieldPosition="0">
        <references count="1">
          <reference field="4294967294" count="2">
            <x v="0"/>
            <x v="1"/>
          </reference>
        </references>
      </pivotArea>
    </format>
    <format dxfId="534">
      <pivotArea field="14" type="button" dataOnly="0" labelOnly="1" outline="0" axis="axisRow" fieldPosition="0"/>
    </format>
    <format dxfId="53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D62F2E-976E-49D0-96AD-111ECCBC40E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26"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3">
    <format dxfId="576">
      <pivotArea outline="0" fieldPosition="0">
        <references count="1">
          <reference field="4294967294" count="1">
            <x v="1"/>
          </reference>
        </references>
      </pivotArea>
    </format>
    <format dxfId="575">
      <pivotArea type="all" dataOnly="0" outline="0" fieldPosition="0"/>
    </format>
    <format dxfId="574">
      <pivotArea outline="0" collapsedLevelsAreSubtotals="1" fieldPosition="0"/>
    </format>
    <format dxfId="573">
      <pivotArea field="10" type="button" dataOnly="0" labelOnly="1" outline="0" axis="axisRow" fieldPosition="0"/>
    </format>
    <format dxfId="572">
      <pivotArea dataOnly="0" labelOnly="1" fieldPosition="0">
        <references count="1">
          <reference field="10" count="0"/>
        </references>
      </pivotArea>
    </format>
    <format dxfId="571">
      <pivotArea dataOnly="0" labelOnly="1" grandRow="1" outline="0" fieldPosition="0"/>
    </format>
    <format dxfId="570">
      <pivotArea dataOnly="0" labelOnly="1" outline="0" fieldPosition="0">
        <references count="1">
          <reference field="4294967294" count="2">
            <x v="0"/>
            <x v="1"/>
          </reference>
        </references>
      </pivotArea>
    </format>
    <format dxfId="569">
      <pivotArea dataOnly="0" labelOnly="1" outline="0" fieldPosition="0">
        <references count="1">
          <reference field="4294967294" count="1">
            <x v="1"/>
          </reference>
        </references>
      </pivotArea>
    </format>
    <format dxfId="568">
      <pivotArea dataOnly="0" labelOnly="1" outline="0" fieldPosition="0">
        <references count="1">
          <reference field="4294967294" count="1">
            <x v="1"/>
          </reference>
        </references>
      </pivotArea>
    </format>
    <format dxfId="567">
      <pivotArea collapsedLevelsAreSubtotals="1" fieldPosition="0">
        <references count="1">
          <reference field="10" count="1">
            <x v="1"/>
          </reference>
        </references>
      </pivotArea>
    </format>
    <format dxfId="566">
      <pivotArea dataOnly="0" labelOnly="1" fieldPosition="0">
        <references count="1">
          <reference field="10" count="1">
            <x v="1"/>
          </reference>
        </references>
      </pivotArea>
    </format>
    <format dxfId="565">
      <pivotArea collapsedLevelsAreSubtotals="1" fieldPosition="0">
        <references count="1">
          <reference field="10" count="1">
            <x v="1"/>
          </reference>
        </references>
      </pivotArea>
    </format>
    <format dxfId="564">
      <pivotArea dataOnly="0" labelOnly="1" fieldPosition="0">
        <references count="1">
          <reference field="10" count="1">
            <x v="1"/>
          </reference>
        </references>
      </pivotArea>
    </format>
    <format dxfId="563">
      <pivotArea dataOnly="0" labelOnly="1" fieldPosition="0">
        <references count="1">
          <reference field="10" count="1">
            <x v="1"/>
          </reference>
        </references>
      </pivotArea>
    </format>
    <format dxfId="562">
      <pivotArea collapsedLevelsAreSubtotals="1" fieldPosition="0">
        <references count="2">
          <reference field="4294967294" count="1" selected="0">
            <x v="1"/>
          </reference>
          <reference field="10" count="1">
            <x v="1"/>
          </reference>
        </references>
      </pivotArea>
    </format>
    <format dxfId="561">
      <pivotArea type="all" dataOnly="0" outline="0" fieldPosition="0"/>
    </format>
    <format dxfId="560">
      <pivotArea outline="0" collapsedLevelsAreSubtotals="1" fieldPosition="0"/>
    </format>
    <format dxfId="559">
      <pivotArea field="10" type="button" dataOnly="0" labelOnly="1" outline="0" axis="axisRow" fieldPosition="0"/>
    </format>
    <format dxfId="558">
      <pivotArea dataOnly="0" labelOnly="1" fieldPosition="0">
        <references count="1">
          <reference field="10" count="0"/>
        </references>
      </pivotArea>
    </format>
    <format dxfId="557">
      <pivotArea dataOnly="0" labelOnly="1" grandRow="1" outline="0" fieldPosition="0"/>
    </format>
    <format dxfId="556">
      <pivotArea dataOnly="0" labelOnly="1" outline="0" fieldPosition="0">
        <references count="1">
          <reference field="4294967294" count="2">
            <x v="0"/>
            <x v="1"/>
          </reference>
        </references>
      </pivotArea>
    </format>
    <format dxfId="555">
      <pivotArea field="10" type="button" dataOnly="0" labelOnly="1" outline="0" axis="axisRow" fieldPosition="0"/>
    </format>
    <format dxfId="55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D49569-9C0C-40CC-8D8E-0494CD72397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C1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27">
    <format dxfId="603">
      <pivotArea outline="0" fieldPosition="0">
        <references count="1">
          <reference field="4294967294" count="1">
            <x v="1"/>
          </reference>
        </references>
      </pivotArea>
    </format>
    <format dxfId="602">
      <pivotArea outline="0" collapsedLevelsAreSubtotals="1" fieldPosition="0"/>
    </format>
    <format dxfId="601">
      <pivotArea dataOnly="0" labelOnly="1" grandRow="1" outline="0" fieldPosition="0"/>
    </format>
    <format dxfId="600">
      <pivotArea dataOnly="0" labelOnly="1" outline="0" fieldPosition="0">
        <references count="1">
          <reference field="4294967294" count="1">
            <x v="1"/>
          </reference>
        </references>
      </pivotArea>
    </format>
    <format dxfId="599">
      <pivotArea dataOnly="0" labelOnly="1" outline="0" fieldPosition="0">
        <references count="1">
          <reference field="4294967294" count="1">
            <x v="1"/>
          </reference>
        </references>
      </pivotArea>
    </format>
    <format dxfId="598">
      <pivotArea collapsedLevelsAreSubtotals="1" fieldPosition="0">
        <references count="1">
          <reference field="14" count="1">
            <x v="0"/>
          </reference>
        </references>
      </pivotArea>
    </format>
    <format dxfId="597">
      <pivotArea collapsedLevelsAreSubtotals="1" fieldPosition="0">
        <references count="1">
          <reference field="14" count="1">
            <x v="1"/>
          </reference>
        </references>
      </pivotArea>
    </format>
    <format dxfId="596">
      <pivotArea collapsedLevelsAreSubtotals="1" fieldPosition="0">
        <references count="1">
          <reference field="14" count="1">
            <x v="2"/>
          </reference>
        </references>
      </pivotArea>
    </format>
    <format dxfId="595">
      <pivotArea collapsedLevelsAreSubtotals="1" fieldPosition="0">
        <references count="1">
          <reference field="14" count="1">
            <x v="3"/>
          </reference>
        </references>
      </pivotArea>
    </format>
    <format dxfId="594">
      <pivotArea dataOnly="0" labelOnly="1" fieldPosition="0">
        <references count="1">
          <reference field="14" count="0"/>
        </references>
      </pivotArea>
    </format>
    <format dxfId="593">
      <pivotArea collapsedLevelsAreSubtotals="1" fieldPosition="0">
        <references count="1">
          <reference field="14" count="1">
            <x v="0"/>
          </reference>
        </references>
      </pivotArea>
    </format>
    <format dxfId="592">
      <pivotArea collapsedLevelsAreSubtotals="1" fieldPosition="0">
        <references count="1">
          <reference field="14" count="1">
            <x v="1"/>
          </reference>
        </references>
      </pivotArea>
    </format>
    <format dxfId="591">
      <pivotArea collapsedLevelsAreSubtotals="1" fieldPosition="0">
        <references count="1">
          <reference field="14" count="1">
            <x v="2"/>
          </reference>
        </references>
      </pivotArea>
    </format>
    <format dxfId="590">
      <pivotArea collapsedLevelsAreSubtotals="1" fieldPosition="0">
        <references count="1">
          <reference field="14" count="1">
            <x v="3"/>
          </reference>
        </references>
      </pivotArea>
    </format>
    <format dxfId="589">
      <pivotArea dataOnly="0" labelOnly="1" fieldPosition="0">
        <references count="1">
          <reference field="14" count="0"/>
        </references>
      </pivotArea>
    </format>
    <format dxfId="588">
      <pivotArea collapsedLevelsAreSubtotals="1" fieldPosition="0">
        <references count="2">
          <reference field="4294967294" count="1" selected="0">
            <x v="1"/>
          </reference>
          <reference field="14" count="1">
            <x v="0"/>
          </reference>
        </references>
      </pivotArea>
    </format>
    <format dxfId="587">
      <pivotArea collapsedLevelsAreSubtotals="1" fieldPosition="0">
        <references count="2">
          <reference field="4294967294" count="1" selected="0">
            <x v="1"/>
          </reference>
          <reference field="14" count="1">
            <x v="1"/>
          </reference>
        </references>
      </pivotArea>
    </format>
    <format dxfId="586">
      <pivotArea collapsedLevelsAreSubtotals="1" fieldPosition="0">
        <references count="2">
          <reference field="4294967294" count="1" selected="0">
            <x v="1"/>
          </reference>
          <reference field="14" count="1">
            <x v="2"/>
          </reference>
        </references>
      </pivotArea>
    </format>
    <format dxfId="585">
      <pivotArea collapsedLevelsAreSubtotals="1" fieldPosition="0">
        <references count="2">
          <reference field="4294967294" count="1" selected="0">
            <x v="1"/>
          </reference>
          <reference field="14" count="1">
            <x v="3"/>
          </reference>
        </references>
      </pivotArea>
    </format>
    <format dxfId="584">
      <pivotArea type="all" dataOnly="0" outline="0" fieldPosition="0"/>
    </format>
    <format dxfId="583">
      <pivotArea outline="0" collapsedLevelsAreSubtotals="1" fieldPosition="0"/>
    </format>
    <format dxfId="582">
      <pivotArea field="14" type="button" dataOnly="0" labelOnly="1" outline="0" axis="axisRow" fieldPosition="0"/>
    </format>
    <format dxfId="581">
      <pivotArea dataOnly="0" labelOnly="1" fieldPosition="0">
        <references count="1">
          <reference field="14" count="0"/>
        </references>
      </pivotArea>
    </format>
    <format dxfId="580">
      <pivotArea dataOnly="0" labelOnly="1" grandRow="1" outline="0" fieldPosition="0"/>
    </format>
    <format dxfId="579">
      <pivotArea dataOnly="0" labelOnly="1" outline="0" fieldPosition="0">
        <references count="1">
          <reference field="4294967294" count="2">
            <x v="0"/>
            <x v="1"/>
          </reference>
        </references>
      </pivotArea>
    </format>
    <format dxfId="578">
      <pivotArea field="14" type="button" dataOnly="0" labelOnly="1" outline="0" axis="axisRow" fieldPosition="0"/>
    </format>
    <format dxfId="57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1FB38F-1D57-4F30-BEB2-C9F347705762}"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C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5">
    <format dxfId="618">
      <pivotArea outline="0" fieldPosition="0">
        <references count="1">
          <reference field="4294967294" count="1">
            <x v="1"/>
          </reference>
        </references>
      </pivotArea>
    </format>
    <format dxfId="617">
      <pivotArea outline="0" collapsedLevelsAreSubtotals="1" fieldPosition="0"/>
    </format>
    <format dxfId="616">
      <pivotArea dataOnly="0" labelOnly="1" fieldPosition="0">
        <references count="1">
          <reference field="8" count="0"/>
        </references>
      </pivotArea>
    </format>
    <format dxfId="615">
      <pivotArea dataOnly="0" labelOnly="1" grandRow="1" outline="0" fieldPosition="0"/>
    </format>
    <format dxfId="614">
      <pivotArea dataOnly="0" labelOnly="1" outline="0" fieldPosition="0">
        <references count="1">
          <reference field="4294967294" count="1">
            <x v="1"/>
          </reference>
        </references>
      </pivotArea>
    </format>
    <format dxfId="613">
      <pivotArea dataOnly="0" labelOnly="1" outline="0" fieldPosition="0">
        <references count="1">
          <reference field="4294967294" count="1">
            <x v="1"/>
          </reference>
        </references>
      </pivotArea>
    </format>
    <format dxfId="612">
      <pivotArea collapsedLevelsAreSubtotals="1" fieldPosition="0">
        <references count="1">
          <reference field="8" count="1">
            <x v="0"/>
          </reference>
        </references>
      </pivotArea>
    </format>
    <format dxfId="611">
      <pivotArea dataOnly="0" labelOnly="1" fieldPosition="0">
        <references count="1">
          <reference field="8" count="1">
            <x v="0"/>
          </reference>
        </references>
      </pivotArea>
    </format>
    <format dxfId="610">
      <pivotArea dataOnly="0" labelOnly="1" fieldPosition="0">
        <references count="1">
          <reference field="8" count="1">
            <x v="0"/>
          </reference>
        </references>
      </pivotArea>
    </format>
    <format dxfId="609">
      <pivotArea collapsedLevelsAreSubtotals="1" fieldPosition="0">
        <references count="2">
          <reference field="4294967294" count="1" selected="0">
            <x v="1"/>
          </reference>
          <reference field="8" count="1">
            <x v="0"/>
          </reference>
        </references>
      </pivotArea>
    </format>
    <format dxfId="608">
      <pivotArea collapsedLevelsAreSubtotals="1" fieldPosition="0">
        <references count="1">
          <reference field="8" count="1">
            <x v="0"/>
          </reference>
        </references>
      </pivotArea>
    </format>
    <format dxfId="607">
      <pivotArea dataOnly="0" labelOnly="1" fieldPosition="0">
        <references count="1">
          <reference field="8" count="1">
            <x v="0"/>
          </reference>
        </references>
      </pivotArea>
    </format>
    <format dxfId="606">
      <pivotArea dataOnly="0" fieldPosition="0">
        <references count="1">
          <reference field="8" count="0"/>
        </references>
      </pivotArea>
    </format>
    <format dxfId="605">
      <pivotArea field="8" type="button" dataOnly="0" labelOnly="1" outline="0" axis="axisRow" fieldPosition="0"/>
    </format>
    <format dxfId="60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B3FC9B-4439-4FA7-A9CF-3C90451614B0}"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6">
    <format dxfId="634">
      <pivotArea dataOnly="0" labelOnly="1" outline="0" fieldPosition="0">
        <references count="1">
          <reference field="4294967294" count="1">
            <x v="1"/>
          </reference>
        </references>
      </pivotArea>
    </format>
    <format dxfId="633">
      <pivotArea dataOnly="0" labelOnly="1" outline="0" fieldPosition="0">
        <references count="1">
          <reference field="4294967294" count="1">
            <x v="1"/>
          </reference>
        </references>
      </pivotArea>
    </format>
    <format dxfId="632">
      <pivotArea dataOnly="0" labelOnly="1" outline="0" fieldPosition="0">
        <references count="1">
          <reference field="4294967294" count="1">
            <x v="1"/>
          </reference>
        </references>
      </pivotArea>
    </format>
    <format dxfId="631">
      <pivotArea dataOnly="0" labelOnly="1" outline="0" fieldPosition="0">
        <references count="1">
          <reference field="4294967294" count="1">
            <x v="1"/>
          </reference>
        </references>
      </pivotArea>
    </format>
    <format dxfId="630">
      <pivotArea outline="0" collapsedLevelsAreSubtotals="1" fieldPosition="0"/>
    </format>
    <format dxfId="629">
      <pivotArea dataOnly="0" labelOnly="1" fieldPosition="0">
        <references count="1">
          <reference field="8" count="0"/>
        </references>
      </pivotArea>
    </format>
    <format dxfId="628">
      <pivotArea dataOnly="0" labelOnly="1" grandRow="1" outline="0" fieldPosition="0"/>
    </format>
    <format dxfId="627">
      <pivotArea collapsedLevelsAreSubtotals="1" fieldPosition="0">
        <references count="2">
          <reference field="4294967294" count="1" selected="0">
            <x v="1"/>
          </reference>
          <reference field="8" count="1">
            <x v="1"/>
          </reference>
        </references>
      </pivotArea>
    </format>
    <format dxfId="626">
      <pivotArea collapsedLevelsAreSubtotals="1" fieldPosition="0">
        <references count="2">
          <reference field="4294967294" count="1" selected="0">
            <x v="1"/>
          </reference>
          <reference field="8" count="1">
            <x v="1"/>
          </reference>
        </references>
      </pivotArea>
    </format>
    <format dxfId="625">
      <pivotArea collapsedLevelsAreSubtotals="1" fieldPosition="0">
        <references count="2">
          <reference field="4294967294" count="1" selected="0">
            <x v="1"/>
          </reference>
          <reference field="8" count="1">
            <x v="1"/>
          </reference>
        </references>
      </pivotArea>
    </format>
    <format dxfId="624">
      <pivotArea type="all" dataOnly="0" outline="0" fieldPosition="0"/>
    </format>
    <format dxfId="623">
      <pivotArea outline="0" collapsedLevelsAreSubtotals="1" fieldPosition="0"/>
    </format>
    <format dxfId="622">
      <pivotArea field="8" type="button" dataOnly="0" labelOnly="1" outline="0" axis="axisRow" fieldPosition="0"/>
    </format>
    <format dxfId="621">
      <pivotArea dataOnly="0" labelOnly="1" fieldPosition="0">
        <references count="1">
          <reference field="8" count="0"/>
        </references>
      </pivotArea>
    </format>
    <format dxfId="620">
      <pivotArea dataOnly="0" labelOnly="1" grandRow="1" outline="0" fieldPosition="0"/>
    </format>
    <format dxfId="61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10B4B8-C3E6-4336-A35D-30621A904EF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3:L26"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649">
      <pivotArea collapsedLevelsAreSubtotals="1" fieldPosition="0">
        <references count="1">
          <reference field="10" count="1">
            <x v="0"/>
          </reference>
        </references>
      </pivotArea>
    </format>
    <format dxfId="648">
      <pivotArea dataOnly="0" labelOnly="1" fieldPosition="0">
        <references count="1">
          <reference field="10" count="1">
            <x v="0"/>
          </reference>
        </references>
      </pivotArea>
    </format>
    <format dxfId="647">
      <pivotArea outline="0" collapsedLevelsAreSubtotals="1" fieldPosition="0"/>
    </format>
    <format dxfId="646">
      <pivotArea dataOnly="0" labelOnly="1" fieldPosition="0">
        <references count="1">
          <reference field="10" count="0"/>
        </references>
      </pivotArea>
    </format>
    <format dxfId="645">
      <pivotArea dataOnly="0" labelOnly="1" grandRow="1" outline="0" fieldPosition="0"/>
    </format>
    <format dxfId="644">
      <pivotArea dataOnly="0" labelOnly="1" outline="0" fieldPosition="0">
        <references count="1">
          <reference field="4294967294" count="1">
            <x v="1"/>
          </reference>
        </references>
      </pivotArea>
    </format>
    <format dxfId="643">
      <pivotArea dataOnly="0" labelOnly="1" outline="0" fieldPosition="0">
        <references count="1">
          <reference field="4294967294" count="1">
            <x v="1"/>
          </reference>
        </references>
      </pivotArea>
    </format>
    <format dxfId="642">
      <pivotArea type="all" dataOnly="0" outline="0" fieldPosition="0"/>
    </format>
    <format dxfId="641">
      <pivotArea outline="0" collapsedLevelsAreSubtotals="1" fieldPosition="0"/>
    </format>
    <format dxfId="640">
      <pivotArea field="10" type="button" dataOnly="0" labelOnly="1" outline="0" axis="axisRow" fieldPosition="0"/>
    </format>
    <format dxfId="639">
      <pivotArea dataOnly="0" labelOnly="1" fieldPosition="0">
        <references count="1">
          <reference field="10" count="0"/>
        </references>
      </pivotArea>
    </format>
    <format dxfId="638">
      <pivotArea dataOnly="0" labelOnly="1" grandRow="1" outline="0" fieldPosition="0"/>
    </format>
    <format dxfId="637">
      <pivotArea dataOnly="0" labelOnly="1" outline="0" fieldPosition="0">
        <references count="1">
          <reference field="4294967294" count="2">
            <x v="0"/>
            <x v="1"/>
          </reference>
        </references>
      </pivotArea>
    </format>
    <format dxfId="636">
      <pivotArea field="10" type="button" dataOnly="0" labelOnly="1" outline="0" axis="axisRow" fieldPosition="0"/>
    </format>
    <format dxfId="63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66CEF3-D137-4E55-B1AF-67F3E8AB74B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4:L1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8">
    <format dxfId="667">
      <pivotArea collapsedLevelsAreSubtotals="1" fieldPosition="0">
        <references count="2">
          <reference field="4294967294" count="1" selected="0">
            <x v="1"/>
          </reference>
          <reference field="14" count="1">
            <x v="1"/>
          </reference>
        </references>
      </pivotArea>
    </format>
    <format dxfId="666">
      <pivotArea dataOnly="0" labelOnly="1" fieldPosition="0">
        <references count="1">
          <reference field="14" count="1">
            <x v="2"/>
          </reference>
        </references>
      </pivotArea>
    </format>
    <format dxfId="665">
      <pivotArea collapsedLevelsAreSubtotals="1" fieldPosition="0">
        <references count="2">
          <reference field="4294967294" count="1" selected="0">
            <x v="0"/>
          </reference>
          <reference field="14" count="1">
            <x v="2"/>
          </reference>
        </references>
      </pivotArea>
    </format>
    <format dxfId="664">
      <pivotArea outline="0" collapsedLevelsAreSubtotals="1" fieldPosition="0"/>
    </format>
    <format dxfId="663">
      <pivotArea dataOnly="0" labelOnly="1" fieldPosition="0">
        <references count="1">
          <reference field="14" count="0"/>
        </references>
      </pivotArea>
    </format>
    <format dxfId="662">
      <pivotArea dataOnly="0" labelOnly="1" grandRow="1" outline="0" fieldPosition="0"/>
    </format>
    <format dxfId="661">
      <pivotArea dataOnly="0" labelOnly="1" outline="0" fieldPosition="0">
        <references count="1">
          <reference field="4294967294" count="1">
            <x v="1"/>
          </reference>
        </references>
      </pivotArea>
    </format>
    <format dxfId="660">
      <pivotArea dataOnly="0" labelOnly="1" outline="0" fieldPosition="0">
        <references count="1">
          <reference field="4294967294" count="1">
            <x v="1"/>
          </reference>
        </references>
      </pivotArea>
    </format>
    <format dxfId="659">
      <pivotArea type="all" dataOnly="0" outline="0" fieldPosition="0"/>
    </format>
    <format dxfId="658">
      <pivotArea outline="0" collapsedLevelsAreSubtotals="1" fieldPosition="0"/>
    </format>
    <format dxfId="657">
      <pivotArea field="14" type="button" dataOnly="0" labelOnly="1" outline="0" axis="axisRow" fieldPosition="0"/>
    </format>
    <format dxfId="656">
      <pivotArea dataOnly="0" labelOnly="1" fieldPosition="0">
        <references count="1">
          <reference field="14" count="0"/>
        </references>
      </pivotArea>
    </format>
    <format dxfId="655">
      <pivotArea dataOnly="0" labelOnly="1" grandRow="1" outline="0" fieldPosition="0"/>
    </format>
    <format dxfId="654">
      <pivotArea dataOnly="0" labelOnly="1" outline="0" fieldPosition="0">
        <references count="1">
          <reference field="4294967294" count="2">
            <x v="0"/>
            <x v="1"/>
          </reference>
        </references>
      </pivotArea>
    </format>
    <format dxfId="653">
      <pivotArea collapsedLevelsAreSubtotals="1" fieldPosition="0">
        <references count="1">
          <reference field="14" count="1">
            <x v="0"/>
          </reference>
        </references>
      </pivotArea>
    </format>
    <format dxfId="652">
      <pivotArea field="14" type="button" dataOnly="0" labelOnly="1" outline="0" axis="axisRow" fieldPosition="0"/>
    </format>
    <format dxfId="651">
      <pivotArea dataOnly="0" labelOnly="1" fieldPosition="0">
        <references count="1">
          <reference field="14" count="1">
            <x v="0"/>
          </reference>
        </references>
      </pivotArea>
    </format>
    <format dxfId="65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F8815B-68BB-4C6B-83F8-F72E92E69559}"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27">
    <format dxfId="348">
      <pivotArea outline="0" fieldPosition="0">
        <references count="1">
          <reference field="4294967294" count="1">
            <x v="1"/>
          </reference>
        </references>
      </pivotArea>
    </format>
    <format dxfId="347">
      <pivotArea outline="0" collapsedLevelsAreSubtotals="1" fieldPosition="0"/>
    </format>
    <format dxfId="346">
      <pivotArea dataOnly="0" labelOnly="1" grandRow="1" outline="0" fieldPosition="0"/>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collapsedLevelsAreSubtotals="1" fieldPosition="0">
        <references count="1">
          <reference field="14" count="1">
            <x v="0"/>
          </reference>
        </references>
      </pivotArea>
    </format>
    <format dxfId="342">
      <pivotArea collapsedLevelsAreSubtotals="1" fieldPosition="0">
        <references count="1">
          <reference field="14" count="1">
            <x v="1"/>
          </reference>
        </references>
      </pivotArea>
    </format>
    <format dxfId="341">
      <pivotArea collapsedLevelsAreSubtotals="1" fieldPosition="0">
        <references count="1">
          <reference field="14" count="1">
            <x v="2"/>
          </reference>
        </references>
      </pivotArea>
    </format>
    <format dxfId="340">
      <pivotArea collapsedLevelsAreSubtotals="1" fieldPosition="0">
        <references count="1">
          <reference field="14" count="1">
            <x v="3"/>
          </reference>
        </references>
      </pivotArea>
    </format>
    <format dxfId="339">
      <pivotArea dataOnly="0" labelOnly="1" fieldPosition="0">
        <references count="1">
          <reference field="14" count="0"/>
        </references>
      </pivotArea>
    </format>
    <format dxfId="338">
      <pivotArea collapsedLevelsAreSubtotals="1" fieldPosition="0">
        <references count="1">
          <reference field="14" count="1">
            <x v="0"/>
          </reference>
        </references>
      </pivotArea>
    </format>
    <format dxfId="337">
      <pivotArea collapsedLevelsAreSubtotals="1" fieldPosition="0">
        <references count="1">
          <reference field="14" count="1">
            <x v="1"/>
          </reference>
        </references>
      </pivotArea>
    </format>
    <format dxfId="336">
      <pivotArea collapsedLevelsAreSubtotals="1" fieldPosition="0">
        <references count="1">
          <reference field="14" count="1">
            <x v="2"/>
          </reference>
        </references>
      </pivotArea>
    </format>
    <format dxfId="335">
      <pivotArea collapsedLevelsAreSubtotals="1" fieldPosition="0">
        <references count="1">
          <reference field="14" count="1">
            <x v="3"/>
          </reference>
        </references>
      </pivotArea>
    </format>
    <format dxfId="334">
      <pivotArea dataOnly="0" labelOnly="1" fieldPosition="0">
        <references count="1">
          <reference field="14" count="0"/>
        </references>
      </pivotArea>
    </format>
    <format dxfId="333">
      <pivotArea collapsedLevelsAreSubtotals="1" fieldPosition="0">
        <references count="2">
          <reference field="4294967294" count="1" selected="0">
            <x v="1"/>
          </reference>
          <reference field="14" count="1">
            <x v="0"/>
          </reference>
        </references>
      </pivotArea>
    </format>
    <format dxfId="332">
      <pivotArea collapsedLevelsAreSubtotals="1" fieldPosition="0">
        <references count="2">
          <reference field="4294967294" count="1" selected="0">
            <x v="1"/>
          </reference>
          <reference field="14" count="1">
            <x v="1"/>
          </reference>
        </references>
      </pivotArea>
    </format>
    <format dxfId="331">
      <pivotArea collapsedLevelsAreSubtotals="1" fieldPosition="0">
        <references count="2">
          <reference field="4294967294" count="1" selected="0">
            <x v="1"/>
          </reference>
          <reference field="14" count="1">
            <x v="2"/>
          </reference>
        </references>
      </pivotArea>
    </format>
    <format dxfId="330">
      <pivotArea collapsedLevelsAreSubtotals="1" fieldPosition="0">
        <references count="2">
          <reference field="4294967294" count="1" selected="0">
            <x v="1"/>
          </reference>
          <reference field="14" count="1">
            <x v="3"/>
          </reference>
        </references>
      </pivotArea>
    </format>
    <format dxfId="329">
      <pivotArea type="all" dataOnly="0" outline="0" fieldPosition="0"/>
    </format>
    <format dxfId="328">
      <pivotArea outline="0" collapsedLevelsAreSubtotals="1" fieldPosition="0"/>
    </format>
    <format dxfId="327">
      <pivotArea field="14" type="button" dataOnly="0" labelOnly="1" outline="0" axis="axisRow" fieldPosition="0"/>
    </format>
    <format dxfId="326">
      <pivotArea dataOnly="0" labelOnly="1" fieldPosition="0">
        <references count="1">
          <reference field="14" count="0"/>
        </references>
      </pivotArea>
    </format>
    <format dxfId="325">
      <pivotArea dataOnly="0" labelOnly="1" grandRow="1" outline="0" fieldPosition="0"/>
    </format>
    <format dxfId="324">
      <pivotArea dataOnly="0" labelOnly="1" outline="0" fieldPosition="0">
        <references count="1">
          <reference field="4294967294" count="2">
            <x v="0"/>
            <x v="1"/>
          </reference>
        </references>
      </pivotArea>
    </format>
    <format dxfId="323">
      <pivotArea field="14" type="button" dataOnly="0" labelOnly="1" outline="0" axis="axisRow" fieldPosition="0"/>
    </format>
    <format dxfId="32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CCF110E-D3BD-4839-B8BF-5690548B7D40}"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6">
    <format dxfId="364">
      <pivotArea dataOnly="0" labelOnly="1" outline="0" fieldPosition="0">
        <references count="1">
          <reference field="4294967294" count="1">
            <x v="1"/>
          </reference>
        </references>
      </pivotArea>
    </format>
    <format dxfId="363">
      <pivotArea dataOnly="0" labelOnly="1" outline="0" fieldPosition="0">
        <references count="1">
          <reference field="4294967294" count="1">
            <x v="1"/>
          </reference>
        </references>
      </pivotArea>
    </format>
    <format dxfId="362">
      <pivotArea dataOnly="0" labelOnly="1" outline="0" fieldPosition="0">
        <references count="1">
          <reference field="4294967294" count="1">
            <x v="1"/>
          </reference>
        </references>
      </pivotArea>
    </format>
    <format dxfId="361">
      <pivotArea dataOnly="0" labelOnly="1" outline="0" fieldPosition="0">
        <references count="1">
          <reference field="4294967294" count="1">
            <x v="1"/>
          </reference>
        </references>
      </pivotArea>
    </format>
    <format dxfId="360">
      <pivotArea outline="0" collapsedLevelsAreSubtotals="1" fieldPosition="0"/>
    </format>
    <format dxfId="359">
      <pivotArea dataOnly="0" labelOnly="1" fieldPosition="0">
        <references count="1">
          <reference field="8" count="0"/>
        </references>
      </pivotArea>
    </format>
    <format dxfId="358">
      <pivotArea dataOnly="0" labelOnly="1" grandRow="1" outline="0" fieldPosition="0"/>
    </format>
    <format dxfId="357">
      <pivotArea collapsedLevelsAreSubtotals="1" fieldPosition="0">
        <references count="2">
          <reference field="4294967294" count="1" selected="0">
            <x v="1"/>
          </reference>
          <reference field="8" count="1">
            <x v="1"/>
          </reference>
        </references>
      </pivotArea>
    </format>
    <format dxfId="356">
      <pivotArea collapsedLevelsAreSubtotals="1" fieldPosition="0">
        <references count="2">
          <reference field="4294967294" count="1" selected="0">
            <x v="1"/>
          </reference>
          <reference field="8" count="1">
            <x v="1"/>
          </reference>
        </references>
      </pivotArea>
    </format>
    <format dxfId="355">
      <pivotArea collapsedLevelsAreSubtotals="1" fieldPosition="0">
        <references count="2">
          <reference field="4294967294" count="1" selected="0">
            <x v="1"/>
          </reference>
          <reference field="8" count="1">
            <x v="1"/>
          </reference>
        </references>
      </pivotArea>
    </format>
    <format dxfId="354">
      <pivotArea type="all" dataOnly="0" outline="0" fieldPosition="0"/>
    </format>
    <format dxfId="353">
      <pivotArea outline="0" collapsedLevelsAreSubtotals="1" fieldPosition="0"/>
    </format>
    <format dxfId="352">
      <pivotArea field="8" type="button" dataOnly="0" labelOnly="1" outline="0" axis="axisRow" fieldPosition="0"/>
    </format>
    <format dxfId="351">
      <pivotArea dataOnly="0" labelOnly="1" fieldPosition="0">
        <references count="1">
          <reference field="8" count="0"/>
        </references>
      </pivotArea>
    </format>
    <format dxfId="350">
      <pivotArea dataOnly="0" labelOnly="1" grandRow="1" outline="0" fieldPosition="0"/>
    </format>
    <format dxfId="34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52D634B-335E-43A0-8F3B-7D8E7740DF12}"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6:M2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379">
      <pivotArea collapsedLevelsAreSubtotals="1" fieldPosition="0">
        <references count="1">
          <reference field="10" count="1">
            <x v="0"/>
          </reference>
        </references>
      </pivotArea>
    </format>
    <format dxfId="378">
      <pivotArea dataOnly="0" labelOnly="1" fieldPosition="0">
        <references count="1">
          <reference field="10" count="1">
            <x v="0"/>
          </reference>
        </references>
      </pivotArea>
    </format>
    <format dxfId="377">
      <pivotArea outline="0" collapsedLevelsAreSubtotals="1" fieldPosition="0"/>
    </format>
    <format dxfId="376">
      <pivotArea dataOnly="0" labelOnly="1" fieldPosition="0">
        <references count="1">
          <reference field="10" count="0"/>
        </references>
      </pivotArea>
    </format>
    <format dxfId="375">
      <pivotArea dataOnly="0" labelOnly="1" grandRow="1" outline="0" fieldPosition="0"/>
    </format>
    <format dxfId="374">
      <pivotArea dataOnly="0" labelOnly="1" outline="0" fieldPosition="0">
        <references count="1">
          <reference field="4294967294" count="1">
            <x v="1"/>
          </reference>
        </references>
      </pivotArea>
    </format>
    <format dxfId="373">
      <pivotArea dataOnly="0" labelOnly="1" outline="0" fieldPosition="0">
        <references count="1">
          <reference field="4294967294" count="1">
            <x v="1"/>
          </reference>
        </references>
      </pivotArea>
    </format>
    <format dxfId="372">
      <pivotArea type="all" dataOnly="0" outline="0" fieldPosition="0"/>
    </format>
    <format dxfId="371">
      <pivotArea outline="0" collapsedLevelsAreSubtotals="1" fieldPosition="0"/>
    </format>
    <format dxfId="370">
      <pivotArea field="10" type="button" dataOnly="0" labelOnly="1" outline="0" axis="axisRow" fieldPosition="0"/>
    </format>
    <format dxfId="369">
      <pivotArea dataOnly="0" labelOnly="1" fieldPosition="0">
        <references count="1">
          <reference field="10" count="0"/>
        </references>
      </pivotArea>
    </format>
    <format dxfId="368">
      <pivotArea dataOnly="0" labelOnly="1" grandRow="1" outline="0" fieldPosition="0"/>
    </format>
    <format dxfId="367">
      <pivotArea dataOnly="0" labelOnly="1" outline="0" fieldPosition="0">
        <references count="1">
          <reference field="4294967294" count="2">
            <x v="0"/>
            <x v="1"/>
          </reference>
        </references>
      </pivotArea>
    </format>
    <format dxfId="366">
      <pivotArea field="10" type="button" dataOnly="0" labelOnly="1" outline="0" axis="axisRow" fieldPosition="0"/>
    </format>
    <format dxfId="36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23AE758-9803-4262-9C33-FC36286A878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3">
    <format dxfId="402">
      <pivotArea outline="0" fieldPosition="0">
        <references count="1">
          <reference field="4294967294" count="1">
            <x v="1"/>
          </reference>
        </references>
      </pivotArea>
    </format>
    <format dxfId="401">
      <pivotArea type="all" dataOnly="0" outline="0" fieldPosition="0"/>
    </format>
    <format dxfId="400">
      <pivotArea outline="0" collapsedLevelsAreSubtotals="1" fieldPosition="0"/>
    </format>
    <format dxfId="399">
      <pivotArea field="10" type="button" dataOnly="0" labelOnly="1" outline="0" axis="axisRow" fieldPosition="0"/>
    </format>
    <format dxfId="398">
      <pivotArea dataOnly="0" labelOnly="1" fieldPosition="0">
        <references count="1">
          <reference field="10" count="0"/>
        </references>
      </pivotArea>
    </format>
    <format dxfId="397">
      <pivotArea dataOnly="0" labelOnly="1" grandRow="1" outline="0" fieldPosition="0"/>
    </format>
    <format dxfId="396">
      <pivotArea dataOnly="0" labelOnly="1" outline="0" fieldPosition="0">
        <references count="1">
          <reference field="4294967294" count="2">
            <x v="0"/>
            <x v="1"/>
          </reference>
        </references>
      </pivotArea>
    </format>
    <format dxfId="395">
      <pivotArea dataOnly="0" labelOnly="1" outline="0" fieldPosition="0">
        <references count="1">
          <reference field="4294967294" count="1">
            <x v="1"/>
          </reference>
        </references>
      </pivotArea>
    </format>
    <format dxfId="394">
      <pivotArea dataOnly="0" labelOnly="1" outline="0" fieldPosition="0">
        <references count="1">
          <reference field="4294967294" count="1">
            <x v="1"/>
          </reference>
        </references>
      </pivotArea>
    </format>
    <format dxfId="393">
      <pivotArea collapsedLevelsAreSubtotals="1" fieldPosition="0">
        <references count="1">
          <reference field="10" count="1">
            <x v="1"/>
          </reference>
        </references>
      </pivotArea>
    </format>
    <format dxfId="392">
      <pivotArea dataOnly="0" labelOnly="1" fieldPosition="0">
        <references count="1">
          <reference field="10" count="1">
            <x v="1"/>
          </reference>
        </references>
      </pivotArea>
    </format>
    <format dxfId="391">
      <pivotArea collapsedLevelsAreSubtotals="1" fieldPosition="0">
        <references count="1">
          <reference field="10" count="1">
            <x v="1"/>
          </reference>
        </references>
      </pivotArea>
    </format>
    <format dxfId="390">
      <pivotArea dataOnly="0" labelOnly="1" fieldPosition="0">
        <references count="1">
          <reference field="10" count="1">
            <x v="1"/>
          </reference>
        </references>
      </pivotArea>
    </format>
    <format dxfId="389">
      <pivotArea dataOnly="0" labelOnly="1" fieldPosition="0">
        <references count="1">
          <reference field="10" count="1">
            <x v="1"/>
          </reference>
        </references>
      </pivotArea>
    </format>
    <format dxfId="388">
      <pivotArea collapsedLevelsAreSubtotals="1" fieldPosition="0">
        <references count="2">
          <reference field="4294967294" count="1" selected="0">
            <x v="1"/>
          </reference>
          <reference field="10" count="1">
            <x v="1"/>
          </reference>
        </references>
      </pivotArea>
    </format>
    <format dxfId="387">
      <pivotArea type="all" dataOnly="0" outline="0" fieldPosition="0"/>
    </format>
    <format dxfId="386">
      <pivotArea outline="0" collapsedLevelsAreSubtotals="1" fieldPosition="0"/>
    </format>
    <format dxfId="385">
      <pivotArea field="10" type="button" dataOnly="0" labelOnly="1" outline="0" axis="axisRow" fieldPosition="0"/>
    </format>
    <format dxfId="384">
      <pivotArea dataOnly="0" labelOnly="1" fieldPosition="0">
        <references count="1">
          <reference field="10" count="0"/>
        </references>
      </pivotArea>
    </format>
    <format dxfId="383">
      <pivotArea dataOnly="0" labelOnly="1" grandRow="1" outline="0" fieldPosition="0"/>
    </format>
    <format dxfId="382">
      <pivotArea dataOnly="0" labelOnly="1" outline="0" fieldPosition="0">
        <references count="1">
          <reference field="4294967294" count="2">
            <x v="0"/>
            <x v="1"/>
          </reference>
        </references>
      </pivotArea>
    </format>
    <format dxfId="381">
      <pivotArea field="10" type="button" dataOnly="0" labelOnly="1" outline="0" axis="axisRow" fieldPosition="0"/>
    </format>
    <format dxfId="38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1E91688-CF16-44C8-AB66-24B2F0C128EE}"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C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5">
    <format dxfId="417">
      <pivotArea outline="0" fieldPosition="0">
        <references count="1">
          <reference field="4294967294" count="1">
            <x v="1"/>
          </reference>
        </references>
      </pivotArea>
    </format>
    <format dxfId="416">
      <pivotArea outline="0" collapsedLevelsAreSubtotals="1" fieldPosition="0"/>
    </format>
    <format dxfId="415">
      <pivotArea dataOnly="0" labelOnly="1" fieldPosition="0">
        <references count="1">
          <reference field="8" count="0"/>
        </references>
      </pivotArea>
    </format>
    <format dxfId="414">
      <pivotArea dataOnly="0" labelOnly="1" grandRow="1" outline="0" fieldPosition="0"/>
    </format>
    <format dxfId="413">
      <pivotArea dataOnly="0" labelOnly="1" outline="0" fieldPosition="0">
        <references count="1">
          <reference field="4294967294" count="1">
            <x v="1"/>
          </reference>
        </references>
      </pivotArea>
    </format>
    <format dxfId="412">
      <pivotArea dataOnly="0" labelOnly="1" outline="0" fieldPosition="0">
        <references count="1">
          <reference field="4294967294" count="1">
            <x v="1"/>
          </reference>
        </references>
      </pivotArea>
    </format>
    <format dxfId="411">
      <pivotArea collapsedLevelsAreSubtotals="1" fieldPosition="0">
        <references count="1">
          <reference field="8" count="1">
            <x v="0"/>
          </reference>
        </references>
      </pivotArea>
    </format>
    <format dxfId="410">
      <pivotArea dataOnly="0" labelOnly="1" fieldPosition="0">
        <references count="1">
          <reference field="8" count="1">
            <x v="0"/>
          </reference>
        </references>
      </pivotArea>
    </format>
    <format dxfId="409">
      <pivotArea dataOnly="0" labelOnly="1" fieldPosition="0">
        <references count="1">
          <reference field="8" count="1">
            <x v="0"/>
          </reference>
        </references>
      </pivotArea>
    </format>
    <format dxfId="408">
      <pivotArea collapsedLevelsAreSubtotals="1" fieldPosition="0">
        <references count="2">
          <reference field="4294967294" count="1" selected="0">
            <x v="1"/>
          </reference>
          <reference field="8" count="1">
            <x v="0"/>
          </reference>
        </references>
      </pivotArea>
    </format>
    <format dxfId="407">
      <pivotArea collapsedLevelsAreSubtotals="1" fieldPosition="0">
        <references count="1">
          <reference field="8" count="1">
            <x v="0"/>
          </reference>
        </references>
      </pivotArea>
    </format>
    <format dxfId="406">
      <pivotArea dataOnly="0" labelOnly="1" fieldPosition="0">
        <references count="1">
          <reference field="8" count="1">
            <x v="0"/>
          </reference>
        </references>
      </pivotArea>
    </format>
    <format dxfId="405">
      <pivotArea dataOnly="0" fieldPosition="0">
        <references count="1">
          <reference field="8" count="0"/>
        </references>
      </pivotArea>
    </format>
    <format dxfId="404">
      <pivotArea field="8" type="button" dataOnly="0" labelOnly="1" outline="0" axis="axisRow" fieldPosition="0"/>
    </format>
    <format dxfId="40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C0E86BB-8C8A-4310-B9F8-74CB417D54F5}"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2">
    <format dxfId="439">
      <pivotArea outline="0" fieldPosition="0">
        <references count="1">
          <reference field="4294967294" count="1">
            <x v="1"/>
          </reference>
        </references>
      </pivotArea>
    </format>
    <format dxfId="438">
      <pivotArea dataOnly="0" labelOnly="1" outline="0" fieldPosition="0">
        <references count="1">
          <reference field="4294967294" count="1">
            <x v="1"/>
          </reference>
        </references>
      </pivotArea>
    </format>
    <format dxfId="437">
      <pivotArea dataOnly="0" labelOnly="1" outline="0" fieldPosition="0">
        <references count="1">
          <reference field="4294967294" count="1">
            <x v="1"/>
          </reference>
        </references>
      </pivotArea>
    </format>
    <format dxfId="436">
      <pivotArea dataOnly="0" labelOnly="1" outline="0" fieldPosition="0">
        <references count="1">
          <reference field="4294967294" count="1">
            <x v="1"/>
          </reference>
        </references>
      </pivotArea>
    </format>
    <format dxfId="435">
      <pivotArea dataOnly="0" labelOnly="1" outline="0" fieldPosition="0">
        <references count="1">
          <reference field="4294967294" count="1">
            <x v="1"/>
          </reference>
        </references>
      </pivotArea>
    </format>
    <format dxfId="434">
      <pivotArea outline="0" collapsedLevelsAreSubtotals="1" fieldPosition="0"/>
    </format>
    <format dxfId="433">
      <pivotArea dataOnly="0" labelOnly="1" fieldPosition="0">
        <references count="1">
          <reference field="10" count="0"/>
        </references>
      </pivotArea>
    </format>
    <format dxfId="432">
      <pivotArea dataOnly="0" labelOnly="1" grandRow="1" outline="0" fieldPosition="0"/>
    </format>
    <format dxfId="431">
      <pivotArea collapsedLevelsAreSubtotals="1" fieldPosition="0">
        <references count="1">
          <reference field="10" count="1">
            <x v="1"/>
          </reference>
        </references>
      </pivotArea>
    </format>
    <format dxfId="430">
      <pivotArea dataOnly="0" labelOnly="1" fieldPosition="0">
        <references count="1">
          <reference field="10" count="1">
            <x v="1"/>
          </reference>
        </references>
      </pivotArea>
    </format>
    <format dxfId="429">
      <pivotArea collapsedLevelsAreSubtotals="1" fieldPosition="0">
        <references count="1">
          <reference field="10" count="1">
            <x v="1"/>
          </reference>
        </references>
      </pivotArea>
    </format>
    <format dxfId="428">
      <pivotArea dataOnly="0" labelOnly="1" fieldPosition="0">
        <references count="1">
          <reference field="10" count="1">
            <x v="1"/>
          </reference>
        </references>
      </pivotArea>
    </format>
    <format dxfId="427">
      <pivotArea collapsedLevelsAreSubtotals="1" fieldPosition="0">
        <references count="2">
          <reference field="4294967294" count="1" selected="0">
            <x v="1"/>
          </reference>
          <reference field="10" count="1">
            <x v="1"/>
          </reference>
        </references>
      </pivotArea>
    </format>
    <format dxfId="426">
      <pivotArea dataOnly="0" labelOnly="1" fieldPosition="0">
        <references count="1">
          <reference field="10" count="1">
            <x v="1"/>
          </reference>
        </references>
      </pivotArea>
    </format>
    <format dxfId="425">
      <pivotArea type="all" dataOnly="0" outline="0" fieldPosition="0"/>
    </format>
    <format dxfId="424">
      <pivotArea outline="0" collapsedLevelsAreSubtotals="1" fieldPosition="0"/>
    </format>
    <format dxfId="423">
      <pivotArea field="10" type="button" dataOnly="0" labelOnly="1" outline="0" axis="axisRow" fieldPosition="0"/>
    </format>
    <format dxfId="422">
      <pivotArea dataOnly="0" labelOnly="1" fieldPosition="0">
        <references count="1">
          <reference field="10" count="0"/>
        </references>
      </pivotArea>
    </format>
    <format dxfId="421">
      <pivotArea dataOnly="0" labelOnly="1" grandRow="1" outline="0" fieldPosition="0"/>
    </format>
    <format dxfId="420">
      <pivotArea dataOnly="0" labelOnly="1" outline="0" fieldPosition="0">
        <references count="1">
          <reference field="4294967294" count="2">
            <x v="0"/>
            <x v="1"/>
          </reference>
        </references>
      </pivotArea>
    </format>
    <format dxfId="419">
      <pivotArea field="10" type="button" dataOnly="0" labelOnly="1" outline="0" axis="axisRow" fieldPosition="0"/>
    </format>
    <format dxfId="41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ABA3719-DFE2-4F80-B1D8-AB114AD42B2D}"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6:H21"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21">
    <format dxfId="460">
      <pivotArea outline="0" fieldPosition="0">
        <references count="1">
          <reference field="4294967294" count="1">
            <x v="1"/>
          </reference>
        </references>
      </pivotArea>
    </format>
    <format dxfId="459">
      <pivotArea dataOnly="0" labelOnly="1" outline="0" fieldPosition="0">
        <references count="1">
          <reference field="4294967294" count="1">
            <x v="1"/>
          </reference>
        </references>
      </pivotArea>
    </format>
    <format dxfId="458">
      <pivotArea dataOnly="0" labelOnly="1" outline="0" fieldPosition="0">
        <references count="1">
          <reference field="4294967294" count="1">
            <x v="1"/>
          </reference>
        </references>
      </pivotArea>
    </format>
    <format dxfId="457">
      <pivotArea dataOnly="0" labelOnly="1" outline="0" fieldPosition="0">
        <references count="1">
          <reference field="4294967294" count="1">
            <x v="1"/>
          </reference>
        </references>
      </pivotArea>
    </format>
    <format dxfId="456">
      <pivotArea dataOnly="0" labelOnly="1" outline="0" fieldPosition="0">
        <references count="1">
          <reference field="4294967294" count="1">
            <x v="1"/>
          </reference>
        </references>
      </pivotArea>
    </format>
    <format dxfId="455">
      <pivotArea outline="0" collapsedLevelsAreSubtotals="1" fieldPosition="0"/>
    </format>
    <format dxfId="454">
      <pivotArea dataOnly="0" labelOnly="1" fieldPosition="0">
        <references count="1">
          <reference field="14" count="0"/>
        </references>
      </pivotArea>
    </format>
    <format dxfId="453">
      <pivotArea dataOnly="0" labelOnly="1" grandRow="1" outline="0" fieldPosition="0"/>
    </format>
    <format dxfId="452">
      <pivotArea collapsedLevelsAreSubtotals="1" fieldPosition="0">
        <references count="1">
          <reference field="14" count="2">
            <x v="0"/>
            <x v="1"/>
          </reference>
        </references>
      </pivotArea>
    </format>
    <format dxfId="451">
      <pivotArea dataOnly="0" labelOnly="1" fieldPosition="0">
        <references count="1">
          <reference field="14" count="2">
            <x v="0"/>
            <x v="1"/>
          </reference>
        </references>
      </pivotArea>
    </format>
    <format dxfId="450">
      <pivotArea collapsedLevelsAreSubtotals="1" fieldPosition="0">
        <references count="1">
          <reference field="14" count="2">
            <x v="0"/>
            <x v="1"/>
          </reference>
        </references>
      </pivotArea>
    </format>
    <format dxfId="449">
      <pivotArea dataOnly="0" labelOnly="1" fieldPosition="0">
        <references count="1">
          <reference field="14" count="2">
            <x v="0"/>
            <x v="1"/>
          </reference>
        </references>
      </pivotArea>
    </format>
    <format dxfId="448">
      <pivotArea collapsedLevelsAreSubtotals="1" fieldPosition="0">
        <references count="2">
          <reference field="4294967294" count="1" selected="0">
            <x v="1"/>
          </reference>
          <reference field="14" count="2">
            <x v="0"/>
            <x v="1"/>
          </reference>
        </references>
      </pivotArea>
    </format>
    <format dxfId="447">
      <pivotArea type="all" dataOnly="0" outline="0" fieldPosition="0"/>
    </format>
    <format dxfId="446">
      <pivotArea outline="0" collapsedLevelsAreSubtotals="1" fieldPosition="0"/>
    </format>
    <format dxfId="445">
      <pivotArea field="14" type="button" dataOnly="0" labelOnly="1" outline="0" axis="axisRow" fieldPosition="0"/>
    </format>
    <format dxfId="444">
      <pivotArea dataOnly="0" labelOnly="1" fieldPosition="0">
        <references count="1">
          <reference field="14" count="0"/>
        </references>
      </pivotArea>
    </format>
    <format dxfId="443">
      <pivotArea dataOnly="0" labelOnly="1" grandRow="1" outline="0" fieldPosition="0"/>
    </format>
    <format dxfId="442">
      <pivotArea dataOnly="0" labelOnly="1" outline="0" fieldPosition="0">
        <references count="1">
          <reference field="4294967294" count="2">
            <x v="0"/>
            <x v="1"/>
          </reference>
        </references>
      </pivotArea>
    </format>
    <format dxfId="441">
      <pivotArea field="14" type="button" dataOnly="0" labelOnly="1" outline="0" axis="axisRow" fieldPosition="0"/>
    </format>
    <format dxfId="44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3B578B-49EE-4C06-B9E7-93A935CB62C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C3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6">
    <format dxfId="476">
      <pivotArea collapsedLevelsAreSubtotals="1" fieldPosition="0">
        <references count="2">
          <reference field="4294967294" count="1" selected="0">
            <x v="1"/>
          </reference>
          <reference field="8" count="1">
            <x v="0"/>
          </reference>
        </references>
      </pivotArea>
    </format>
    <format dxfId="475">
      <pivotArea collapsedLevelsAreSubtotals="1" fieldPosition="0">
        <references count="2">
          <reference field="4294967294" count="1" selected="0">
            <x v="0"/>
          </reference>
          <reference field="8" count="2">
            <x v="2"/>
            <x v="3"/>
          </reference>
        </references>
      </pivotArea>
    </format>
    <format dxfId="474">
      <pivotArea dataOnly="0" labelOnly="1" fieldPosition="0">
        <references count="1">
          <reference field="8" count="2">
            <x v="2"/>
            <x v="3"/>
          </reference>
        </references>
      </pivotArea>
    </format>
    <format dxfId="473">
      <pivotArea collapsedLevelsAreSubtotals="1" fieldPosition="0">
        <references count="2">
          <reference field="4294967294" count="1" selected="0">
            <x v="1"/>
          </reference>
          <reference field="8" count="1">
            <x v="2"/>
          </reference>
        </references>
      </pivotArea>
    </format>
    <format dxfId="472">
      <pivotArea collapsedLevelsAreSubtotals="1" fieldPosition="0">
        <references count="2">
          <reference field="4294967294" count="1" selected="0">
            <x v="1"/>
          </reference>
          <reference field="8" count="1">
            <x v="2"/>
          </reference>
        </references>
      </pivotArea>
    </format>
    <format dxfId="471">
      <pivotArea outline="0" collapsedLevelsAreSubtotals="1" fieldPosition="0"/>
    </format>
    <format dxfId="470">
      <pivotArea dataOnly="0" labelOnly="1" fieldPosition="0">
        <references count="1">
          <reference field="8" count="0"/>
        </references>
      </pivotArea>
    </format>
    <format dxfId="469">
      <pivotArea dataOnly="0" labelOnly="1" grandRow="1" outline="0" fieldPosition="0"/>
    </format>
    <format dxfId="468">
      <pivotArea dataOnly="0" labelOnly="1" outline="0" fieldPosition="0">
        <references count="1">
          <reference field="4294967294" count="1">
            <x v="1"/>
          </reference>
        </references>
      </pivotArea>
    </format>
    <format dxfId="467">
      <pivotArea dataOnly="0" labelOnly="1" outline="0" fieldPosition="0">
        <references count="1">
          <reference field="4294967294" count="1">
            <x v="1"/>
          </reference>
        </references>
      </pivotArea>
    </format>
    <format dxfId="466">
      <pivotArea type="all" dataOnly="0" outline="0" fieldPosition="0"/>
    </format>
    <format dxfId="465">
      <pivotArea outline="0" collapsedLevelsAreSubtotals="1" fieldPosition="0"/>
    </format>
    <format dxfId="464">
      <pivotArea field="8" type="button" dataOnly="0" labelOnly="1" outline="0" axis="axisRow" fieldPosition="0"/>
    </format>
    <format dxfId="463">
      <pivotArea dataOnly="0" labelOnly="1" fieldPosition="0">
        <references count="1">
          <reference field="8" count="0"/>
        </references>
      </pivotArea>
    </format>
    <format dxfId="462">
      <pivotArea dataOnly="0" labelOnly="1" grandRow="1" outline="0" fieldPosition="0"/>
    </format>
    <format dxfId="46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F80C2A6-DBA5-4CFD-945B-C6FC7946F2B9}"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6:H3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8">
    <format dxfId="494">
      <pivotArea collapsedLevelsAreSubtotals="1" fieldPosition="0">
        <references count="2">
          <reference field="4294967294" count="1" selected="0">
            <x v="1"/>
          </reference>
          <reference field="14" count="1">
            <x v="1"/>
          </reference>
        </references>
      </pivotArea>
    </format>
    <format dxfId="493">
      <pivotArea dataOnly="0" labelOnly="1" fieldPosition="0">
        <references count="1">
          <reference field="14" count="1">
            <x v="2"/>
          </reference>
        </references>
      </pivotArea>
    </format>
    <format dxfId="492">
      <pivotArea collapsedLevelsAreSubtotals="1" fieldPosition="0">
        <references count="2">
          <reference field="4294967294" count="1" selected="0">
            <x v="0"/>
          </reference>
          <reference field="14" count="1">
            <x v="2"/>
          </reference>
        </references>
      </pivotArea>
    </format>
    <format dxfId="491">
      <pivotArea outline="0" collapsedLevelsAreSubtotals="1" fieldPosition="0"/>
    </format>
    <format dxfId="490">
      <pivotArea dataOnly="0" labelOnly="1" fieldPosition="0">
        <references count="1">
          <reference field="14" count="0"/>
        </references>
      </pivotArea>
    </format>
    <format dxfId="489">
      <pivotArea dataOnly="0" labelOnly="1" grandRow="1" outline="0" fieldPosition="0"/>
    </format>
    <format dxfId="488">
      <pivotArea dataOnly="0" labelOnly="1" outline="0" fieldPosition="0">
        <references count="1">
          <reference field="4294967294" count="1">
            <x v="1"/>
          </reference>
        </references>
      </pivotArea>
    </format>
    <format dxfId="487">
      <pivotArea dataOnly="0" labelOnly="1" outline="0" fieldPosition="0">
        <references count="1">
          <reference field="4294967294" count="1">
            <x v="1"/>
          </reference>
        </references>
      </pivotArea>
    </format>
    <format dxfId="486">
      <pivotArea type="all" dataOnly="0" outline="0" fieldPosition="0"/>
    </format>
    <format dxfId="485">
      <pivotArea outline="0" collapsedLevelsAreSubtotals="1" fieldPosition="0"/>
    </format>
    <format dxfId="484">
      <pivotArea field="14" type="button" dataOnly="0" labelOnly="1" outline="0" axis="axisRow" fieldPosition="0"/>
    </format>
    <format dxfId="483">
      <pivotArea dataOnly="0" labelOnly="1" fieldPosition="0">
        <references count="1">
          <reference field="14" count="0"/>
        </references>
      </pivotArea>
    </format>
    <format dxfId="482">
      <pivotArea dataOnly="0" labelOnly="1" grandRow="1" outline="0" fieldPosition="0"/>
    </format>
    <format dxfId="481">
      <pivotArea dataOnly="0" labelOnly="1" outline="0" fieldPosition="0">
        <references count="1">
          <reference field="4294967294" count="2">
            <x v="0"/>
            <x v="1"/>
          </reference>
        </references>
      </pivotArea>
    </format>
    <format dxfId="480">
      <pivotArea collapsedLevelsAreSubtotals="1" fieldPosition="0">
        <references count="1">
          <reference field="14" count="1">
            <x v="0"/>
          </reference>
        </references>
      </pivotArea>
    </format>
    <format dxfId="479">
      <pivotArea field="14" type="button" dataOnly="0" labelOnly="1" outline="0" axis="axisRow" fieldPosition="0"/>
    </format>
    <format dxfId="478">
      <pivotArea dataOnly="0" labelOnly="1" fieldPosition="0">
        <references count="1">
          <reference field="14" count="1">
            <x v="0"/>
          </reference>
        </references>
      </pivotArea>
    </format>
    <format dxfId="47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A47ADF7-C183-45F0-8371-68D2AA4D22D5}"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axis="axisRow" dataField="1" showAll="0">
      <items count="4">
        <item x="0"/>
        <item x="2"/>
        <item x="1"/>
        <item t="default"/>
      </items>
    </pivotField>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0" numFmtId="10"/>
  </dataFields>
  <formats count="8">
    <format dxfId="251">
      <pivotArea collapsedLevelsAreSubtotals="1" fieldPosition="0">
        <references count="2">
          <reference field="4294967294" count="1" selected="0">
            <x v="1"/>
          </reference>
          <reference field="3" count="1">
            <x v="0"/>
          </reference>
        </references>
      </pivotArea>
    </format>
    <format dxfId="250">
      <pivotArea dataOnly="0" labelOnly="1" fieldPosition="0">
        <references count="1">
          <reference field="3" count="1">
            <x v="1"/>
          </reference>
        </references>
      </pivotArea>
    </format>
    <format dxfId="249">
      <pivotArea collapsedLevelsAreSubtotals="1" fieldPosition="0">
        <references count="2">
          <reference field="4294967294" count="1" selected="0">
            <x v="0"/>
          </reference>
          <reference field="3" count="1">
            <x v="1"/>
          </reference>
        </references>
      </pivotArea>
    </format>
    <format dxfId="248">
      <pivotArea outline="0" collapsedLevelsAreSubtotals="1" fieldPosition="0"/>
    </format>
    <format dxfId="247">
      <pivotArea dataOnly="0" labelOnly="1" fieldPosition="0">
        <references count="1">
          <reference field="3" count="0"/>
        </references>
      </pivotArea>
    </format>
    <format dxfId="246">
      <pivotArea dataOnly="0" labelOnly="1" grandRow="1" outline="0" fieldPosition="0"/>
    </format>
    <format dxfId="245">
      <pivotArea dataOnly="0" labelOnly="1" outline="0" fieldPosition="0">
        <references count="1">
          <reference field="4294967294" count="1">
            <x v="1"/>
          </reference>
        </references>
      </pivotArea>
    </format>
    <format dxfId="24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B2A5569-9E6D-4324-99F8-4871EBA2675F}"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axis="axisRow" dataField="1"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3"/>
  </rowFields>
  <rowItems count="6">
    <i>
      <x/>
    </i>
    <i>
      <x v="1"/>
    </i>
    <i>
      <x v="2"/>
    </i>
    <i>
      <x v="3"/>
    </i>
    <i>
      <x v="4"/>
    </i>
    <i t="grand">
      <x/>
    </i>
  </rowItems>
  <colFields count="1">
    <field x="-2"/>
  </colFields>
  <colItems count="2">
    <i>
      <x/>
    </i>
    <i i="1">
      <x v="1"/>
    </i>
  </colItems>
  <dataFields count="2">
    <dataField name="Count of Credit Score2" fld="13" subtotal="count" baseField="0" baseItem="0"/>
    <dataField name="%" fld="13" subtotal="count" showDataAs="percentOfTotal" baseField="13" baseItem="0" numFmtId="10"/>
  </dataFields>
  <formats count="5">
    <format dxfId="256">
      <pivotArea outline="0" collapsedLevelsAreSubtotals="1" fieldPosition="0"/>
    </format>
    <format dxfId="255">
      <pivotArea dataOnly="0" labelOnly="1" fieldPosition="0">
        <references count="1">
          <reference field="13" count="0"/>
        </references>
      </pivotArea>
    </format>
    <format dxfId="254">
      <pivotArea dataOnly="0" labelOnly="1" grandRow="1" outline="0" fieldPosition="0"/>
    </format>
    <format dxfId="253">
      <pivotArea dataOnly="0" labelOnly="1" outline="0" fieldPosition="0">
        <references count="1">
          <reference field="4294967294" count="1">
            <x v="1"/>
          </reference>
        </references>
      </pivotArea>
    </format>
    <format dxfId="252">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14F5759-9A5D-4695-8EBE-8A31140FD80A}"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5:W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0">
    <format dxfId="266">
      <pivotArea collapsedLevelsAreSubtotals="1" fieldPosition="0">
        <references count="2">
          <reference field="4294967294" count="1" selected="0">
            <x v="1"/>
          </reference>
          <reference field="8" count="1">
            <x v="0"/>
          </reference>
        </references>
      </pivotArea>
    </format>
    <format dxfId="265">
      <pivotArea collapsedLevelsAreSubtotals="1" fieldPosition="0">
        <references count="2">
          <reference field="4294967294" count="1" selected="0">
            <x v="0"/>
          </reference>
          <reference field="8" count="2">
            <x v="2"/>
            <x v="3"/>
          </reference>
        </references>
      </pivotArea>
    </format>
    <format dxfId="264">
      <pivotArea dataOnly="0" labelOnly="1" fieldPosition="0">
        <references count="1">
          <reference field="8" count="2">
            <x v="2"/>
            <x v="3"/>
          </reference>
        </references>
      </pivotArea>
    </format>
    <format dxfId="263">
      <pivotArea collapsedLevelsAreSubtotals="1" fieldPosition="0">
        <references count="2">
          <reference field="4294967294" count="1" selected="0">
            <x v="1"/>
          </reference>
          <reference field="8" count="1">
            <x v="2"/>
          </reference>
        </references>
      </pivotArea>
    </format>
    <format dxfId="262">
      <pivotArea collapsedLevelsAreSubtotals="1" fieldPosition="0">
        <references count="2">
          <reference field="4294967294" count="1" selected="0">
            <x v="1"/>
          </reference>
          <reference field="8" count="1">
            <x v="2"/>
          </reference>
        </references>
      </pivotArea>
    </format>
    <format dxfId="261">
      <pivotArea outline="0" collapsedLevelsAreSubtotals="1" fieldPosition="0"/>
    </format>
    <format dxfId="260">
      <pivotArea dataOnly="0" labelOnly="1" fieldPosition="0">
        <references count="1">
          <reference field="8" count="0"/>
        </references>
      </pivotArea>
    </format>
    <format dxfId="259">
      <pivotArea dataOnly="0" labelOnly="1" grandRow="1" outline="0" fieldPosition="0"/>
    </format>
    <format dxfId="258">
      <pivotArea dataOnly="0" labelOnly="1" outline="0" fieldPosition="0">
        <references count="1">
          <reference field="4294967294" count="1">
            <x v="1"/>
          </reference>
        </references>
      </pivotArea>
    </format>
    <format dxfId="257">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7F7249D-67E9-4BB2-83CD-2947CE0E93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2"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axis="axisRow" dataField="1" showAll="0">
      <items count="5">
        <item n="Balance under $50k" sd="0" x="0"/>
        <item n="$50 to $99.99k" sd="0" x="1"/>
        <item n="$100k to $149.99k" sd="0" x="2"/>
        <item n="$150k+" sd="0" x="3"/>
        <item t="default"/>
      </items>
    </pivotField>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7">
    <format dxfId="273">
      <pivotArea dataOnly="0" fieldPosition="0">
        <references count="1">
          <reference field="16" count="2">
            <x v="2"/>
            <x v="3"/>
          </reference>
        </references>
      </pivotArea>
    </format>
    <format dxfId="272">
      <pivotArea outline="0" fieldPosition="0">
        <references count="1">
          <reference field="4294967294" count="1">
            <x v="1"/>
          </reference>
        </references>
      </pivotArea>
    </format>
    <format dxfId="271">
      <pivotArea outline="0" collapsedLevelsAreSubtotals="1" fieldPosition="0"/>
    </format>
    <format dxfId="270">
      <pivotArea dataOnly="0" labelOnly="1" fieldPosition="0">
        <references count="1">
          <reference field="16" count="0"/>
        </references>
      </pivotArea>
    </format>
    <format dxfId="269">
      <pivotArea dataOnly="0" labelOnly="1" grandRow="1" outline="0" fieldPosition="0"/>
    </format>
    <format dxfId="268">
      <pivotArea dataOnly="0" labelOnly="1" outline="0" fieldPosition="0">
        <references count="1">
          <reference field="4294967294" count="1">
            <x v="1"/>
          </reference>
        </references>
      </pivotArea>
    </format>
    <format dxfId="267">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F15B71F-E4B4-4A8F-B5E5-F2256F19A2E6}"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axis="axisRow" dataField="1" showAll="0">
      <items count="3">
        <item x="0"/>
        <item x="1"/>
        <item t="default"/>
      </items>
    </pivotField>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8">
    <format dxfId="281">
      <pivotArea collapsedLevelsAreSubtotals="1" fieldPosition="0">
        <references count="2">
          <reference field="4294967294" count="1" selected="0">
            <x v="1"/>
          </reference>
          <reference field="4" count="1">
            <x v="0"/>
          </reference>
        </references>
      </pivotArea>
    </format>
    <format dxfId="280">
      <pivotArea collapsedLevelsAreSubtotals="1" fieldPosition="0">
        <references count="2">
          <reference field="4294967294" count="1" selected="0">
            <x v="0"/>
          </reference>
          <reference field="4" count="1">
            <x v="0"/>
          </reference>
        </references>
      </pivotArea>
    </format>
    <format dxfId="279">
      <pivotArea dataOnly="0" labelOnly="1" fieldPosition="0">
        <references count="1">
          <reference field="4" count="1">
            <x v="0"/>
          </reference>
        </references>
      </pivotArea>
    </format>
    <format dxfId="278">
      <pivotArea outline="0" collapsedLevelsAreSubtotals="1" fieldPosition="0"/>
    </format>
    <format dxfId="277">
      <pivotArea dataOnly="0" labelOnly="1" fieldPosition="0">
        <references count="1">
          <reference field="4" count="0"/>
        </references>
      </pivotArea>
    </format>
    <format dxfId="276">
      <pivotArea dataOnly="0" labelOnly="1" grandRow="1" outline="0" fieldPosition="0"/>
    </format>
    <format dxfId="275">
      <pivotArea dataOnly="0" labelOnly="1" outline="0" fieldPosition="0">
        <references count="1">
          <reference field="4294967294" count="1">
            <x v="1"/>
          </reference>
        </references>
      </pivotArea>
    </format>
    <format dxfId="27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093EB5A-51AB-4447-9F63-282F4A0920B4}"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R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8">
    <format dxfId="289">
      <pivotArea collapsedLevelsAreSubtotals="1" fieldPosition="0">
        <references count="2">
          <reference field="4294967294" count="1" selected="0">
            <x v="1"/>
          </reference>
          <reference field="14" count="1">
            <x v="1"/>
          </reference>
        </references>
      </pivotArea>
    </format>
    <format dxfId="288">
      <pivotArea dataOnly="0" labelOnly="1" fieldPosition="0">
        <references count="1">
          <reference field="14" count="1">
            <x v="2"/>
          </reference>
        </references>
      </pivotArea>
    </format>
    <format dxfId="287">
      <pivotArea collapsedLevelsAreSubtotals="1" fieldPosition="0">
        <references count="2">
          <reference field="4294967294" count="1" selected="0">
            <x v="0"/>
          </reference>
          <reference field="14" count="1">
            <x v="2"/>
          </reference>
        </references>
      </pivotArea>
    </format>
    <format dxfId="286">
      <pivotArea outline="0" collapsedLevelsAreSubtotals="1" fieldPosition="0"/>
    </format>
    <format dxfId="285">
      <pivotArea dataOnly="0" labelOnly="1" fieldPosition="0">
        <references count="1">
          <reference field="14" count="0"/>
        </references>
      </pivotArea>
    </format>
    <format dxfId="284">
      <pivotArea dataOnly="0" labelOnly="1" grandRow="1" outline="0" fieldPosition="0"/>
    </format>
    <format dxfId="283">
      <pivotArea dataOnly="0" labelOnly="1" outline="0" fieldPosition="0">
        <references count="1">
          <reference field="4294967294" count="1">
            <x v="1"/>
          </reference>
        </references>
      </pivotArea>
    </format>
    <format dxfId="282">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8D7231A-703E-4DE8-80E2-F7C737C18EEB}"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5:AB8"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axis="axisRow" dataField="1" numFmtId="1" showAll="0">
      <items count="3">
        <item x="1"/>
        <item x="0"/>
        <item t="default"/>
      </items>
    </pivotField>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9"/>
  </rowFields>
  <rowItems count="3">
    <i>
      <x/>
    </i>
    <i>
      <x v="1"/>
    </i>
    <i t="grand">
      <x/>
    </i>
  </rowItems>
  <colFields count="1">
    <field x="-2"/>
  </colFields>
  <colItems count="2">
    <i>
      <x/>
    </i>
    <i i="1">
      <x v="1"/>
    </i>
  </colItems>
  <dataFields count="2">
    <dataField name="Count of HasCrCard?" fld="9" subtotal="count" baseField="9" baseItem="0"/>
    <dataField name="%" fld="9" subtotal="count" showDataAs="percentOfTotal" baseField="9" baseItem="0" numFmtId="10"/>
  </dataFields>
  <formats count="11">
    <format dxfId="300">
      <pivotArea collapsedLevelsAreSubtotals="1" fieldPosition="0">
        <references count="1">
          <reference field="9" count="1">
            <x v="1"/>
          </reference>
        </references>
      </pivotArea>
    </format>
    <format dxfId="299">
      <pivotArea outline="0" fieldPosition="0">
        <references count="1">
          <reference field="4294967294" count="1">
            <x v="1"/>
          </reference>
        </references>
      </pivotArea>
    </format>
    <format dxfId="298">
      <pivotArea collapsedLevelsAreSubtotals="1" fieldPosition="0">
        <references count="2">
          <reference field="4294967294" count="1" selected="0">
            <x v="0"/>
          </reference>
          <reference field="9" count="1">
            <x v="1"/>
          </reference>
        </references>
      </pivotArea>
    </format>
    <format dxfId="297">
      <pivotArea dataOnly="0" labelOnly="1" fieldPosition="0">
        <references count="1">
          <reference field="9" count="1">
            <x v="1"/>
          </reference>
        </references>
      </pivotArea>
    </format>
    <format dxfId="296">
      <pivotArea dataOnly="0" labelOnly="1" fieldPosition="0">
        <references count="1">
          <reference field="9" count="1">
            <x v="1"/>
          </reference>
        </references>
      </pivotArea>
    </format>
    <format dxfId="295">
      <pivotArea collapsedLevelsAreSubtotals="1" fieldPosition="0">
        <references count="2">
          <reference field="4294967294" count="1" selected="0">
            <x v="0"/>
          </reference>
          <reference field="9" count="1">
            <x v="1"/>
          </reference>
        </references>
      </pivotArea>
    </format>
    <format dxfId="294">
      <pivotArea outline="0" collapsedLevelsAreSubtotals="1" fieldPosition="0"/>
    </format>
    <format dxfId="293">
      <pivotArea dataOnly="0" labelOnly="1" fieldPosition="0">
        <references count="1">
          <reference field="9" count="0"/>
        </references>
      </pivotArea>
    </format>
    <format dxfId="292">
      <pivotArea dataOnly="0" labelOnly="1" grandRow="1" outline="0" fieldPosition="0"/>
    </format>
    <format dxfId="291">
      <pivotArea dataOnly="0" labelOnly="1" outline="0" fieldPosition="0">
        <references count="1">
          <reference field="4294967294" count="1">
            <x v="1"/>
          </reference>
        </references>
      </pivotArea>
    </format>
    <format dxfId="29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FFACC79-DD0A-4BFF-96C2-8A3921BBA6A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7:H22"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axis="axisRow" dataField="1"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5"/>
  </rowFields>
  <rowItems count="5">
    <i>
      <x/>
    </i>
    <i>
      <x v="1"/>
    </i>
    <i>
      <x v="2"/>
    </i>
    <i>
      <x v="3"/>
    </i>
    <i t="grand">
      <x/>
    </i>
  </rowItems>
  <colFields count="1">
    <field x="-2"/>
  </colFields>
  <colItems count="2">
    <i>
      <x/>
    </i>
    <i i="1">
      <x v="1"/>
    </i>
  </colItems>
  <dataFields count="2">
    <dataField name="Count of Estimated Salary2" fld="15" subtotal="count" baseField="0" baseItem="0"/>
    <dataField name="%" fld="15" subtotal="count" showDataAs="percentOfTotal" baseField="15" baseItem="0" numFmtId="10"/>
  </dataFields>
  <formats count="8">
    <format dxfId="308">
      <pivotArea collapsedLevelsAreSubtotals="1" fieldPosition="0">
        <references count="1">
          <reference field="15" count="1">
            <x v="0"/>
          </reference>
        </references>
      </pivotArea>
    </format>
    <format dxfId="307">
      <pivotArea dataOnly="0" labelOnly="1" fieldPosition="0">
        <references count="1">
          <reference field="15" count="1">
            <x v="0"/>
          </reference>
        </references>
      </pivotArea>
    </format>
    <format dxfId="306">
      <pivotArea outline="0" fieldPosition="0">
        <references count="1">
          <reference field="4294967294" count="1">
            <x v="1"/>
          </reference>
        </references>
      </pivotArea>
    </format>
    <format dxfId="305">
      <pivotArea outline="0" collapsedLevelsAreSubtotals="1" fieldPosition="0"/>
    </format>
    <format dxfId="304">
      <pivotArea dataOnly="0" labelOnly="1" fieldPosition="0">
        <references count="1">
          <reference field="15" count="4">
            <x v="0"/>
            <x v="1"/>
            <x v="2"/>
            <x v="3"/>
          </reference>
        </references>
      </pivotArea>
    </format>
    <format dxfId="303">
      <pivotArea dataOnly="0" labelOnly="1" grandRow="1" outline="0" fieldPosition="0"/>
    </format>
    <format dxfId="302">
      <pivotArea dataOnly="0" labelOnly="1" outline="0" fieldPosition="0">
        <references count="1">
          <reference field="4294967294" count="1">
            <x v="1"/>
          </reference>
        </references>
      </pivotArea>
    </format>
    <format dxfId="30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9B00270-BDE5-4DDE-AB1C-BEA430C58456}"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7">
    <format dxfId="315">
      <pivotArea collapsedLevelsAreSubtotals="1" fieldPosition="0">
        <references count="1">
          <reference field="10" count="1">
            <x v="0"/>
          </reference>
        </references>
      </pivotArea>
    </format>
    <format dxfId="314">
      <pivotArea dataOnly="0" labelOnly="1" fieldPosition="0">
        <references count="1">
          <reference field="10" count="1">
            <x v="0"/>
          </reference>
        </references>
      </pivotArea>
    </format>
    <format dxfId="313">
      <pivotArea outline="0" collapsedLevelsAreSubtotals="1" fieldPosition="0"/>
    </format>
    <format dxfId="312">
      <pivotArea dataOnly="0" labelOnly="1" fieldPosition="0">
        <references count="1">
          <reference field="10" count="0"/>
        </references>
      </pivotArea>
    </format>
    <format dxfId="311">
      <pivotArea dataOnly="0" labelOnly="1" grandRow="1" outline="0" fieldPosition="0"/>
    </format>
    <format dxfId="310">
      <pivotArea dataOnly="0" labelOnly="1" outline="0" fieldPosition="0">
        <references count="1">
          <reference field="4294967294" count="1">
            <x v="1"/>
          </reference>
        </references>
      </pivotArea>
    </format>
    <format dxfId="309">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C9539B2-3541-4153-A6AB-DC7578FF4C2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7:R2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multipleItemSelectionAllowed="1" showAll="0"/>
    <pivotField multipleItemSelectionAllowed="1" showAll="0"/>
    <pivotField numFmtId="1" multipleItemSelectionAllowed="1" showAll="0">
      <items count="61">
        <item m="1" x="57"/>
        <item m="1" x="45"/>
        <item m="1" x="51"/>
        <item m="1" x="47"/>
        <item h="1" x="13"/>
        <item m="1" x="55"/>
        <item h="1" x="23"/>
        <item m="1" x="44"/>
        <item m="1" x="46"/>
        <item h="1" x="9"/>
        <item h="1" x="17"/>
        <item h="1" x="2"/>
        <item h="1" x="34"/>
        <item h="1" x="18"/>
        <item h="1" x="12"/>
        <item h="1" x="29"/>
        <item h="1" x="32"/>
        <item x="16"/>
        <item x="40"/>
        <item x="37"/>
        <item x="4"/>
        <item x="5"/>
        <item x="31"/>
        <item x="10"/>
        <item x="0"/>
        <item x="27"/>
        <item x="1"/>
        <item x="6"/>
        <item x="14"/>
        <item x="26"/>
        <item x="21"/>
        <item x="8"/>
        <item x="25"/>
        <item h="1" x="7"/>
        <item h="1" x="19"/>
        <item h="1" x="39"/>
        <item h="1" x="28"/>
        <item h="1" x="24"/>
        <item h="1" x="20"/>
        <item h="1" x="22"/>
        <item h="1" x="3"/>
        <item h="1" x="38"/>
        <item h="1" x="36"/>
        <item h="1" x="35"/>
        <item h="1" x="33"/>
        <item h="1" x="41"/>
        <item h="1" x="43"/>
        <item h="1" x="15"/>
        <item h="1" x="11"/>
        <item h="1" x="30"/>
        <item m="1" x="54"/>
        <item h="1" x="42"/>
        <item m="1" x="56"/>
        <item m="1" x="50"/>
        <item m="1" x="49"/>
        <item m="1" x="59"/>
        <item m="1" x="48"/>
        <item m="1" x="52"/>
        <item m="1" x="53"/>
        <item m="1" x="58"/>
        <item t="default"/>
      </items>
    </pivotField>
    <pivotField axis="axisRow" dataField="1" numFmtId="1" multipleItemSelectionAllowe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multipleItemSelectionAllowed="1" showAll="0"/>
    <pivotField numFmtId="1" multipleItemSelectionAllowed="1" showAll="0"/>
    <pivotField numFmtId="1" multipleItemSelectionAllowe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multipleItemSelectionAllowed="1" showAll="0">
      <items count="6">
        <item n="Poor" sd="0" x="0"/>
        <item n="Fair" sd="0" x="1"/>
        <item n="Good" h="1" sd="0" x="2"/>
        <item n="Very Good" h="1" sd="0" x="3"/>
        <item n="Excellent" h="1" sd="0" x="4"/>
        <item t="default"/>
      </items>
    </pivotField>
    <pivotField multipleItemSelectionAllowed="1" showAll="0">
      <items count="5">
        <item n="Age 18-34" sd="0" x="0"/>
        <item n="Age 35-50" sd="0" x="1"/>
        <item n="Age 51-64" h="1" sd="0" x="2"/>
        <item n="Age 65+" h="1"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6" baseItem="0"/>
    <dataField name="%" fld="6" subtotal="count" showDataAs="percentOfTotal" baseField="6" baseItem="0" numFmtId="10"/>
  </dataFields>
  <formats count="6">
    <format dxfId="321">
      <pivotArea collapsedLevelsAreSubtotals="1" fieldPosition="0">
        <references count="2">
          <reference field="4294967294" count="1" selected="0">
            <x v="1"/>
          </reference>
          <reference field="6" count="1">
            <x v="1"/>
          </reference>
        </references>
      </pivotArea>
    </format>
    <format dxfId="320">
      <pivotArea outline="0" collapsedLevelsAreSubtotals="1" fieldPosition="0"/>
    </format>
    <format dxfId="319">
      <pivotArea dataOnly="0" labelOnly="1" fieldPosition="0">
        <references count="1">
          <reference field="6" count="0"/>
        </references>
      </pivotArea>
    </format>
    <format dxfId="318">
      <pivotArea dataOnly="0" labelOnly="1" grandRow="1" outline="0" fieldPosition="0"/>
    </format>
    <format dxfId="317">
      <pivotArea dataOnly="0" labelOnly="1" outline="0" fieldPosition="0">
        <references count="1">
          <reference field="4294967294" count="1">
            <x v="1"/>
          </reference>
        </references>
      </pivotArea>
    </format>
    <format dxfId="316">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DFDF92E-586A-4065-B501-2B0A23F569B9}" name="PivotTable3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5:AB8"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axis="axisRow" dataField="1" numFmtId="1" showAll="0">
      <items count="3">
        <item x="0"/>
        <item x="1"/>
        <item t="default"/>
      </items>
    </pivotField>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9"/>
  </rowFields>
  <rowItems count="3">
    <i>
      <x/>
    </i>
    <i>
      <x v="1"/>
    </i>
    <i t="grand">
      <x/>
    </i>
  </rowItems>
  <colFields count="1">
    <field x="-2"/>
  </colFields>
  <colItems count="2">
    <i>
      <x/>
    </i>
    <i i="1">
      <x v="1"/>
    </i>
  </colItems>
  <dataFields count="2">
    <dataField name="Count of HasCrCard?" fld="9" subtotal="count" baseField="0" baseItem="1"/>
    <dataField name="%" fld="9" subtotal="count" showDataAs="percentOfTotal" baseField="9" baseItem="0" numFmtId="10"/>
  </dataFields>
  <formats count="14">
    <format dxfId="144">
      <pivotArea outline="0" fieldPosition="0">
        <references count="1">
          <reference field="4294967294" count="1">
            <x v="1"/>
          </reference>
        </references>
      </pivotArea>
    </format>
    <format dxfId="143">
      <pivotArea dataOnly="0" labelOnly="1" outline="0" fieldPosition="0">
        <references count="1">
          <reference field="4294967294" count="1">
            <x v="1"/>
          </reference>
        </references>
      </pivotArea>
    </format>
    <format dxfId="142">
      <pivotArea dataOnly="0" labelOnly="1" outline="0" fieldPosition="0">
        <references count="1">
          <reference field="4294967294" count="1">
            <x v="1"/>
          </reference>
        </references>
      </pivotArea>
    </format>
    <format dxfId="141">
      <pivotArea dataOnly="0" labelOnly="1" outline="0" fieldPosition="0">
        <references count="1">
          <reference field="4294967294" count="1">
            <x v="1"/>
          </reference>
        </references>
      </pivotArea>
    </format>
    <format dxfId="140">
      <pivotArea dataOnly="0" labelOnly="1" outline="0" fieldPosition="0">
        <references count="1">
          <reference field="4294967294" count="1">
            <x v="1"/>
          </reference>
        </references>
      </pivotArea>
    </format>
    <format dxfId="139">
      <pivotArea outline="0" collapsedLevelsAreSubtotals="1" fieldPosition="0"/>
    </format>
    <format dxfId="138">
      <pivotArea dataOnly="0" labelOnly="1" fieldPosition="0">
        <references count="1">
          <reference field="9" count="0"/>
        </references>
      </pivotArea>
    </format>
    <format dxfId="137">
      <pivotArea dataOnly="0" labelOnly="1" grandRow="1" outline="0" fieldPosition="0"/>
    </format>
    <format dxfId="136">
      <pivotArea collapsedLevelsAreSubtotals="1" fieldPosition="0">
        <references count="1">
          <reference field="9" count="1">
            <x v="1"/>
          </reference>
        </references>
      </pivotArea>
    </format>
    <format dxfId="135">
      <pivotArea dataOnly="0" labelOnly="1" fieldPosition="0">
        <references count="1">
          <reference field="9" count="1">
            <x v="1"/>
          </reference>
        </references>
      </pivotArea>
    </format>
    <format dxfId="134">
      <pivotArea collapsedLevelsAreSubtotals="1" fieldPosition="0">
        <references count="1">
          <reference field="9" count="1">
            <x v="1"/>
          </reference>
        </references>
      </pivotArea>
    </format>
    <format dxfId="133">
      <pivotArea dataOnly="0" labelOnly="1" fieldPosition="0">
        <references count="1">
          <reference field="9" count="1">
            <x v="1"/>
          </reference>
        </references>
      </pivotArea>
    </format>
    <format dxfId="132">
      <pivotArea dataOnly="0" labelOnly="1" fieldPosition="0">
        <references count="1">
          <reference field="9" count="1">
            <x v="1"/>
          </reference>
        </references>
      </pivotArea>
    </format>
    <format dxfId="131">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8FFADF2-3467-4A64-BE91-64D0F2AC91CE}" name="PivotTable2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axis="axisRow" dataField="1" showAll="0">
      <items count="3">
        <item x="0"/>
        <item x="1"/>
        <item t="default"/>
      </items>
    </pivotField>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13">
    <format dxfId="157">
      <pivotArea outline="0" fieldPosition="0">
        <references count="1">
          <reference field="4294967294" count="1">
            <x v="1"/>
          </reference>
        </references>
      </pivotArea>
    </format>
    <format dxfId="156">
      <pivotArea dataOnly="0" labelOnly="1" outline="0" fieldPosition="0">
        <references count="1">
          <reference field="4294967294" count="1">
            <x v="1"/>
          </reference>
        </references>
      </pivotArea>
    </format>
    <format dxfId="155">
      <pivotArea dataOnly="0" labelOnly="1" outline="0" fieldPosition="0">
        <references count="1">
          <reference field="4294967294" count="1">
            <x v="1"/>
          </reference>
        </references>
      </pivotArea>
    </format>
    <format dxfId="154">
      <pivotArea dataOnly="0" labelOnly="1" outline="0" fieldPosition="0">
        <references count="1">
          <reference field="4294967294" count="1">
            <x v="1"/>
          </reference>
        </references>
      </pivotArea>
    </format>
    <format dxfId="153">
      <pivotArea dataOnly="0" labelOnly="1" outline="0" fieldPosition="0">
        <references count="1">
          <reference field="4294967294" count="1">
            <x v="1"/>
          </reference>
        </references>
      </pivotArea>
    </format>
    <format dxfId="152">
      <pivotArea outline="0" collapsedLevelsAreSubtotals="1" fieldPosition="0"/>
    </format>
    <format dxfId="151">
      <pivotArea dataOnly="0" labelOnly="1" fieldPosition="0">
        <references count="1">
          <reference field="4" count="0"/>
        </references>
      </pivotArea>
    </format>
    <format dxfId="150">
      <pivotArea dataOnly="0" labelOnly="1" grandRow="1" outline="0" fieldPosition="0"/>
    </format>
    <format dxfId="149">
      <pivotArea collapsedLevelsAreSubtotals="1" fieldPosition="0">
        <references count="1">
          <reference field="4" count="1">
            <x v="1"/>
          </reference>
        </references>
      </pivotArea>
    </format>
    <format dxfId="148">
      <pivotArea dataOnly="0" labelOnly="1" fieldPosition="0">
        <references count="1">
          <reference field="4" count="1">
            <x v="1"/>
          </reference>
        </references>
      </pivotArea>
    </format>
    <format dxfId="147">
      <pivotArea collapsedLevelsAreSubtotals="1" fieldPosition="0">
        <references count="1">
          <reference field="4" count="1">
            <x v="1"/>
          </reference>
        </references>
      </pivotArea>
    </format>
    <format dxfId="146">
      <pivotArea dataOnly="0" labelOnly="1" fieldPosition="0">
        <references count="1">
          <reference field="4" count="1">
            <x v="1"/>
          </reference>
        </references>
      </pivotArea>
    </format>
    <format dxfId="145">
      <pivotArea collapsedLevelsAreSubtotals="1" fieldPosition="0">
        <references count="2">
          <reference field="4294967294" count="1" selected="0">
            <x v="1"/>
          </reference>
          <reference field="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9C36F18-B6CF-44F4-BE6D-61A13220476A}" name="PivotTable3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4">
    <format dxfId="171">
      <pivotArea outline="0" fieldPosition="0">
        <references count="1">
          <reference field="4294967294" count="1">
            <x v="1"/>
          </reference>
        </references>
      </pivotArea>
    </format>
    <format dxfId="170">
      <pivotArea dataOnly="0" labelOnly="1" outline="0" fieldPosition="0">
        <references count="1">
          <reference field="4294967294" count="1">
            <x v="1"/>
          </reference>
        </references>
      </pivotArea>
    </format>
    <format dxfId="169">
      <pivotArea dataOnly="0" labelOnly="1" outline="0" fieldPosition="0">
        <references count="1">
          <reference field="4294967294" count="1">
            <x v="1"/>
          </reference>
        </references>
      </pivotArea>
    </format>
    <format dxfId="168">
      <pivotArea dataOnly="0" labelOnly="1" outline="0" fieldPosition="0">
        <references count="1">
          <reference field="4294967294" count="1">
            <x v="1"/>
          </reference>
        </references>
      </pivotArea>
    </format>
    <format dxfId="167">
      <pivotArea dataOnly="0" labelOnly="1" outline="0" fieldPosition="0">
        <references count="1">
          <reference field="4294967294" count="1">
            <x v="1"/>
          </reference>
        </references>
      </pivotArea>
    </format>
    <format dxfId="166">
      <pivotArea outline="0" collapsedLevelsAreSubtotals="1" fieldPosition="0"/>
    </format>
    <format dxfId="165">
      <pivotArea dataOnly="0" labelOnly="1" fieldPosition="0">
        <references count="1">
          <reference field="10" count="0"/>
        </references>
      </pivotArea>
    </format>
    <format dxfId="164">
      <pivotArea dataOnly="0" labelOnly="1" grandRow="1" outline="0" fieldPosition="0"/>
    </format>
    <format dxfId="163">
      <pivotArea collapsedLevelsAreSubtotals="1" fieldPosition="0">
        <references count="1">
          <reference field="10" count="1">
            <x v="1"/>
          </reference>
        </references>
      </pivotArea>
    </format>
    <format dxfId="162">
      <pivotArea dataOnly="0" labelOnly="1" fieldPosition="0">
        <references count="1">
          <reference field="10" count="1">
            <x v="1"/>
          </reference>
        </references>
      </pivotArea>
    </format>
    <format dxfId="161">
      <pivotArea collapsedLevelsAreSubtotals="1" fieldPosition="0">
        <references count="1">
          <reference field="10" count="1">
            <x v="1"/>
          </reference>
        </references>
      </pivotArea>
    </format>
    <format dxfId="160">
      <pivotArea dataOnly="0" labelOnly="1" fieldPosition="0">
        <references count="1">
          <reference field="10" count="1">
            <x v="1"/>
          </reference>
        </references>
      </pivotArea>
    </format>
    <format dxfId="159">
      <pivotArea collapsedLevelsAreSubtotals="1" fieldPosition="0">
        <references count="2">
          <reference field="4294967294" count="1" selected="0">
            <x v="1"/>
          </reference>
          <reference field="10" count="1">
            <x v="1"/>
          </reference>
        </references>
      </pivotArea>
    </format>
    <format dxfId="158">
      <pivotArea dataOnly="0" labelOnly="1" fieldPosition="0">
        <references count="1">
          <reference field="1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CBC2FF9-0B09-46CF-B597-F10D433464D2}"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R1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3">
    <format dxfId="184">
      <pivotArea outline="0" fieldPosition="0">
        <references count="1">
          <reference field="4294967294" count="1">
            <x v="1"/>
          </reference>
        </references>
      </pivotArea>
    </format>
    <format dxfId="183">
      <pivotArea dataOnly="0" labelOnly="1" outline="0" fieldPosition="0">
        <references count="1">
          <reference field="4294967294" count="1">
            <x v="1"/>
          </reference>
        </references>
      </pivotArea>
    </format>
    <format dxfId="182">
      <pivotArea dataOnly="0" labelOnly="1" outline="0" fieldPosition="0">
        <references count="1">
          <reference field="4294967294" count="1">
            <x v="1"/>
          </reference>
        </references>
      </pivotArea>
    </format>
    <format dxfId="181">
      <pivotArea dataOnly="0" labelOnly="1" outline="0" fieldPosition="0">
        <references count="1">
          <reference field="4294967294" count="1">
            <x v="1"/>
          </reference>
        </references>
      </pivotArea>
    </format>
    <format dxfId="180">
      <pivotArea dataOnly="0" labelOnly="1" outline="0" fieldPosition="0">
        <references count="1">
          <reference field="4294967294" count="1">
            <x v="1"/>
          </reference>
        </references>
      </pivotArea>
    </format>
    <format dxfId="179">
      <pivotArea outline="0" collapsedLevelsAreSubtotals="1" fieldPosition="0"/>
    </format>
    <format dxfId="178">
      <pivotArea dataOnly="0" labelOnly="1" fieldPosition="0">
        <references count="1">
          <reference field="14" count="0"/>
        </references>
      </pivotArea>
    </format>
    <format dxfId="177">
      <pivotArea dataOnly="0" labelOnly="1" grandRow="1" outline="0" fieldPosition="0"/>
    </format>
    <format dxfId="176">
      <pivotArea collapsedLevelsAreSubtotals="1" fieldPosition="0">
        <references count="1">
          <reference field="14" count="2">
            <x v="0"/>
            <x v="1"/>
          </reference>
        </references>
      </pivotArea>
    </format>
    <format dxfId="175">
      <pivotArea dataOnly="0" labelOnly="1" fieldPosition="0">
        <references count="1">
          <reference field="14" count="2">
            <x v="0"/>
            <x v="1"/>
          </reference>
        </references>
      </pivotArea>
    </format>
    <format dxfId="174">
      <pivotArea collapsedLevelsAreSubtotals="1" fieldPosition="0">
        <references count="1">
          <reference field="14" count="2">
            <x v="0"/>
            <x v="1"/>
          </reference>
        </references>
      </pivotArea>
    </format>
    <format dxfId="173">
      <pivotArea dataOnly="0" labelOnly="1" fieldPosition="0">
        <references count="1">
          <reference field="14" count="2">
            <x v="0"/>
            <x v="1"/>
          </reference>
        </references>
      </pivotArea>
    </format>
    <format dxfId="172">
      <pivotArea collapsedLevelsAreSubtotals="1" fieldPosition="0">
        <references count="2">
          <reference field="4294967294" count="1" selected="0">
            <x v="1"/>
          </reference>
          <reference field="1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446FB54-D494-446C-A518-A3043153A15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2"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axis="axisRow" dataField="1" showAll="0">
      <items count="5">
        <item n="Balance under $50k" sd="0" x="0"/>
        <item n="$50 to $99.99k" sd="0" x="1"/>
        <item n="$100k to $149.99k" sd="0" x="2"/>
        <item n="$150k+" sd="0" x="3"/>
        <item t="default"/>
      </items>
    </pivotField>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12">
    <format dxfId="196">
      <pivotArea dataOnly="0" labelOnly="1" outline="0" fieldPosition="0">
        <references count="1">
          <reference field="4294967294" count="1">
            <x v="1"/>
          </reference>
        </references>
      </pivotArea>
    </format>
    <format dxfId="195">
      <pivotArea dataOnly="0" labelOnly="1" outline="0" fieldPosition="0">
        <references count="1">
          <reference field="4294967294" count="1">
            <x v="1"/>
          </reference>
        </references>
      </pivotArea>
    </format>
    <format dxfId="194">
      <pivotArea dataOnly="0" labelOnly="1" outline="0" fieldPosition="0">
        <references count="1">
          <reference field="4294967294" count="1">
            <x v="1"/>
          </reference>
        </references>
      </pivotArea>
    </format>
    <format dxfId="193">
      <pivotArea dataOnly="0" labelOnly="1" outline="0" fieldPosition="0">
        <references count="1">
          <reference field="4294967294" count="1">
            <x v="1"/>
          </reference>
        </references>
      </pivotArea>
    </format>
    <format dxfId="192">
      <pivotArea outline="0" collapsedLevelsAreSubtotals="1" fieldPosition="0"/>
    </format>
    <format dxfId="191">
      <pivotArea dataOnly="0" labelOnly="1" fieldPosition="0">
        <references count="1">
          <reference field="16" count="0"/>
        </references>
      </pivotArea>
    </format>
    <format dxfId="190">
      <pivotArea dataOnly="0" labelOnly="1" grandRow="1" outline="0" fieldPosition="0"/>
    </format>
    <format dxfId="189">
      <pivotArea collapsedLevelsAreSubtotals="1" fieldPosition="0">
        <references count="1">
          <reference field="16" count="2">
            <x v="0"/>
            <x v="1"/>
          </reference>
        </references>
      </pivotArea>
    </format>
    <format dxfId="188">
      <pivotArea dataOnly="0" labelOnly="1" fieldPosition="0">
        <references count="1">
          <reference field="16" count="2">
            <x v="0"/>
            <x v="1"/>
          </reference>
        </references>
      </pivotArea>
    </format>
    <format dxfId="187">
      <pivotArea collapsedLevelsAreSubtotals="1" fieldPosition="0">
        <references count="1">
          <reference field="16" count="2">
            <x v="0"/>
            <x v="1"/>
          </reference>
        </references>
      </pivotArea>
    </format>
    <format dxfId="186">
      <pivotArea dataOnly="0" labelOnly="1" fieldPosition="0">
        <references count="1">
          <reference field="16" count="2">
            <x v="0"/>
            <x v="1"/>
          </reference>
        </references>
      </pivotArea>
    </format>
    <format dxfId="185">
      <pivotArea collapsedLevelsAreSubtotals="1" fieldPosition="0">
        <references count="2">
          <reference field="4294967294" count="1" selected="0">
            <x v="1"/>
          </reference>
          <reference field="16"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01F34E4-1AA0-44C0-B90C-A18E0653163C}"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7:R2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axis="axisRow" dataField="1" numFmtId="1" showAll="0">
      <items count="12">
        <item x="10"/>
        <item x="0"/>
        <item x="1"/>
        <item x="5"/>
        <item x="3"/>
        <item x="7"/>
        <item x="4"/>
        <item x="2"/>
        <item x="9"/>
        <item x="8"/>
        <item x="6"/>
        <item t="default"/>
      </items>
    </pivotField>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ncludeNewItemsInFilter="1">
      <items count="6">
        <item n="Under $50k" x="0"/>
        <item n="$50k to $99.99k" x="1"/>
        <item n="$100k to $149.99k" x="2"/>
        <item n="$150K to $199.99k" x="3"/>
        <item x="4"/>
        <item t="default"/>
      </items>
    </pivotField>
    <pivotField showAll="0">
      <items count="5">
        <item n="Balance under $50k" sd="0" x="0"/>
        <item n="$50 to $99.99k" sd="0" x="1"/>
        <item n="$100k to $149.99k" sd="0" x="2"/>
        <item n="$150k+" sd="0" x="3"/>
        <item t="default"/>
      </items>
    </pivotField>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0" baseItem="0"/>
    <dataField name="%" fld="6" subtotal="count" showDataAs="percentOfTotal" baseField="6" baseItem="0" numFmtId="10"/>
  </dataFields>
  <formats count="14">
    <format dxfId="210">
      <pivotArea dataOnly="0" fieldPosition="0">
        <references count="1">
          <reference field="6" count="1">
            <x v="8"/>
          </reference>
        </references>
      </pivotArea>
    </format>
    <format dxfId="209">
      <pivotArea dataOnly="0" labelOnly="1" outline="0" fieldPosition="0">
        <references count="1">
          <reference field="4294967294" count="1">
            <x v="1"/>
          </reference>
        </references>
      </pivotArea>
    </format>
    <format dxfId="208">
      <pivotArea dataOnly="0" labelOnly="1" outline="0" fieldPosition="0">
        <references count="1">
          <reference field="4294967294" count="1">
            <x v="1"/>
          </reference>
        </references>
      </pivotArea>
    </format>
    <format dxfId="207">
      <pivotArea dataOnly="0" labelOnly="1" outline="0" fieldPosition="0">
        <references count="1">
          <reference field="4294967294" count="1">
            <x v="1"/>
          </reference>
        </references>
      </pivotArea>
    </format>
    <format dxfId="206">
      <pivotArea dataOnly="0" labelOnly="1" outline="0" fieldPosition="0">
        <references count="1">
          <reference field="4294967294" count="1">
            <x v="1"/>
          </reference>
        </references>
      </pivotArea>
    </format>
    <format dxfId="205">
      <pivotArea outline="0" collapsedLevelsAreSubtotals="1" fieldPosition="0"/>
    </format>
    <format dxfId="204">
      <pivotArea dataOnly="0" labelOnly="1" fieldPosition="0">
        <references count="1">
          <reference field="6" count="0"/>
        </references>
      </pivotArea>
    </format>
    <format dxfId="203">
      <pivotArea dataOnly="0" labelOnly="1" grandRow="1" outline="0" fieldPosition="0"/>
    </format>
    <format dxfId="202">
      <pivotArea collapsedLevelsAreSubtotals="1" fieldPosition="0">
        <references count="1">
          <reference field="6" count="1">
            <x v="8"/>
          </reference>
        </references>
      </pivotArea>
    </format>
    <format dxfId="201">
      <pivotArea dataOnly="0" labelOnly="1" fieldPosition="0">
        <references count="1">
          <reference field="6" count="1">
            <x v="8"/>
          </reference>
        </references>
      </pivotArea>
    </format>
    <format dxfId="200">
      <pivotArea collapsedLevelsAreSubtotals="1" fieldPosition="0">
        <references count="1">
          <reference field="6" count="1">
            <x v="8"/>
          </reference>
        </references>
      </pivotArea>
    </format>
    <format dxfId="199">
      <pivotArea dataOnly="0" labelOnly="1" fieldPosition="0">
        <references count="1">
          <reference field="6" count="1">
            <x v="8"/>
          </reference>
        </references>
      </pivotArea>
    </format>
    <format dxfId="198">
      <pivotArea collapsedLevelsAreSubtotals="1" fieldPosition="0">
        <references count="2">
          <reference field="4294967294" count="1" selected="0">
            <x v="1"/>
          </reference>
          <reference field="6" count="1">
            <x v="8"/>
          </reference>
        </references>
      </pivotArea>
    </format>
    <format dxfId="197">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D1BF877-9DAF-42F0-8A7D-B84227CFAE1B}" name="PivotTable3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5:W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0">
    <format dxfId="220">
      <pivotArea dataOnly="0" labelOnly="1" outline="0" fieldPosition="0">
        <references count="1">
          <reference field="4294967294" count="1">
            <x v="1"/>
          </reference>
        </references>
      </pivotArea>
    </format>
    <format dxfId="219">
      <pivotArea dataOnly="0" labelOnly="1" outline="0" fieldPosition="0">
        <references count="1">
          <reference field="4294967294" count="1">
            <x v="1"/>
          </reference>
        </references>
      </pivotArea>
    </format>
    <format dxfId="218">
      <pivotArea dataOnly="0" labelOnly="1" outline="0" fieldPosition="0">
        <references count="1">
          <reference field="4294967294" count="1">
            <x v="1"/>
          </reference>
        </references>
      </pivotArea>
    </format>
    <format dxfId="217">
      <pivotArea dataOnly="0" labelOnly="1" outline="0" fieldPosition="0">
        <references count="1">
          <reference field="4294967294" count="1">
            <x v="1"/>
          </reference>
        </references>
      </pivotArea>
    </format>
    <format dxfId="216">
      <pivotArea outline="0" collapsedLevelsAreSubtotals="1" fieldPosition="0"/>
    </format>
    <format dxfId="215">
      <pivotArea dataOnly="0" labelOnly="1" fieldPosition="0">
        <references count="1">
          <reference field="8" count="0"/>
        </references>
      </pivotArea>
    </format>
    <format dxfId="214">
      <pivotArea dataOnly="0" labelOnly="1" grandRow="1" outline="0" fieldPosition="0"/>
    </format>
    <format dxfId="213">
      <pivotArea collapsedLevelsAreSubtotals="1" fieldPosition="0">
        <references count="2">
          <reference field="4294967294" count="1" selected="0">
            <x v="1"/>
          </reference>
          <reference field="8" count="1">
            <x v="1"/>
          </reference>
        </references>
      </pivotArea>
    </format>
    <format dxfId="212">
      <pivotArea collapsedLevelsAreSubtotals="1" fieldPosition="0">
        <references count="2">
          <reference field="4294967294" count="1" selected="0">
            <x v="1"/>
          </reference>
          <reference field="8" count="1">
            <x v="1"/>
          </reference>
        </references>
      </pivotArea>
    </format>
    <format dxfId="211">
      <pivotArea collapsedLevelsAreSubtotals="1" fieldPosition="0">
        <references count="2">
          <reference field="4294967294" count="1" selected="0">
            <x v="1"/>
          </reference>
          <reference field="8"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6E3B28A-08B9-4115-A674-CAC7304D8F80}"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axis="axisRow" dataField="1"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3"/>
  </rowFields>
  <rowItems count="6">
    <i>
      <x/>
    </i>
    <i>
      <x v="1"/>
    </i>
    <i>
      <x v="2"/>
    </i>
    <i>
      <x v="3"/>
    </i>
    <i>
      <x v="4"/>
    </i>
    <i t="grand">
      <x/>
    </i>
  </rowItems>
  <colFields count="1">
    <field x="-2"/>
  </colFields>
  <colItems count="2">
    <i>
      <x/>
    </i>
    <i i="1">
      <x v="1"/>
    </i>
  </colItems>
  <dataFields count="2">
    <dataField name="Count of Credit Score2" fld="13" subtotal="count" baseField="0" baseItem="0"/>
    <dataField name="%" fld="13" subtotal="count" showDataAs="percentOfTotal" baseField="13" baseItem="0" numFmtId="10"/>
  </dataFields>
  <formats count="9">
    <format dxfId="229">
      <pivotArea outline="0" fieldPosition="0">
        <references count="1">
          <reference field="4294967294" count="1">
            <x v="1"/>
          </reference>
        </references>
      </pivotArea>
    </format>
    <format dxfId="228">
      <pivotArea dataOnly="0" labelOnly="1" outline="0" fieldPosition="0">
        <references count="1">
          <reference field="4294967294" count="1">
            <x v="1"/>
          </reference>
        </references>
      </pivotArea>
    </format>
    <format dxfId="227">
      <pivotArea dataOnly="0" labelOnly="1" outline="0" fieldPosition="0">
        <references count="1">
          <reference field="4294967294" count="1">
            <x v="1"/>
          </reference>
        </references>
      </pivotArea>
    </format>
    <format dxfId="226">
      <pivotArea outline="0" collapsedLevelsAreSubtotals="1" fieldPosition="0"/>
    </format>
    <format dxfId="225">
      <pivotArea dataOnly="0" labelOnly="1" fieldPosition="0">
        <references count="1">
          <reference field="13" count="0"/>
        </references>
      </pivotArea>
    </format>
    <format dxfId="224">
      <pivotArea dataOnly="0" labelOnly="1" grandRow="1" outline="0" fieldPosition="0"/>
    </format>
    <format dxfId="223">
      <pivotArea dataOnly="0" fieldPosition="0">
        <references count="1">
          <reference field="13" count="2">
            <x v="0"/>
            <x v="1"/>
          </reference>
        </references>
      </pivotArea>
    </format>
    <format dxfId="222">
      <pivotArea dataOnly="0" fieldPosition="0">
        <references count="1">
          <reference field="13" count="2">
            <x v="0"/>
            <x v="1"/>
          </reference>
        </references>
      </pivotArea>
    </format>
    <format dxfId="221">
      <pivotArea collapsedLevelsAreSubtotals="1" fieldPosition="0">
        <references count="2">
          <reference field="4294967294" count="1" selected="0">
            <x v="1"/>
          </reference>
          <reference field="13"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05ADF8C-A380-44E3-B16B-24633EC76CB4}"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axis="axisRow" dataField="1" showAll="0">
      <items count="4">
        <item x="1"/>
        <item x="2"/>
        <item x="0"/>
        <item t="default"/>
      </items>
    </pivotField>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0" numFmtId="10"/>
  </dataFields>
  <formats count="14">
    <format dxfId="243">
      <pivotArea dataOnly="0" fieldPosition="0">
        <references count="1">
          <reference field="3" count="1">
            <x v="0"/>
          </reference>
        </references>
      </pivotArea>
    </format>
    <format dxfId="242">
      <pivotArea outline="0" fieldPosition="0">
        <references count="1">
          <reference field="4294967294" count="1">
            <x v="1"/>
          </reference>
        </references>
      </pivotArea>
    </format>
    <format dxfId="241">
      <pivotArea dataOnly="0" labelOnly="1" outline="0" fieldPosition="0">
        <references count="1">
          <reference field="4294967294" count="1">
            <x v="1"/>
          </reference>
        </references>
      </pivotArea>
    </format>
    <format dxfId="240">
      <pivotArea dataOnly="0" labelOnly="1" outline="0" fieldPosition="0">
        <references count="1">
          <reference field="4294967294" count="1">
            <x v="1"/>
          </reference>
        </references>
      </pivotArea>
    </format>
    <format dxfId="239">
      <pivotArea dataOnly="0" labelOnly="1" outline="0" fieldPosition="0">
        <references count="1">
          <reference field="4294967294" count="1">
            <x v="1"/>
          </reference>
        </references>
      </pivotArea>
    </format>
    <format dxfId="238">
      <pivotArea dataOnly="0" labelOnly="1" outline="0" fieldPosition="0">
        <references count="1">
          <reference field="4294967294" count="1">
            <x v="1"/>
          </reference>
        </references>
      </pivotArea>
    </format>
    <format dxfId="237">
      <pivotArea outline="0" collapsedLevelsAreSubtotals="1" fieldPosition="0"/>
    </format>
    <format dxfId="236">
      <pivotArea dataOnly="0" labelOnly="1" fieldPosition="0">
        <references count="1">
          <reference field="3" count="0"/>
        </references>
      </pivotArea>
    </format>
    <format dxfId="235">
      <pivotArea dataOnly="0" labelOnly="1" grandRow="1" outline="0" fieldPosition="0"/>
    </format>
    <format dxfId="234">
      <pivotArea collapsedLevelsAreSubtotals="1" fieldPosition="0">
        <references count="1">
          <reference field="3" count="1">
            <x v="0"/>
          </reference>
        </references>
      </pivotArea>
    </format>
    <format dxfId="233">
      <pivotArea dataOnly="0" labelOnly="1" fieldPosition="0">
        <references count="1">
          <reference field="3" count="1">
            <x v="0"/>
          </reference>
        </references>
      </pivotArea>
    </format>
    <format dxfId="232">
      <pivotArea collapsedLevelsAreSubtotals="1" fieldPosition="0">
        <references count="1">
          <reference field="3" count="1">
            <x v="0"/>
          </reference>
        </references>
      </pivotArea>
    </format>
    <format dxfId="231">
      <pivotArea dataOnly="0" labelOnly="1" fieldPosition="0">
        <references count="1">
          <reference field="3" count="1">
            <x v="0"/>
          </reference>
        </references>
      </pivotArea>
    </format>
    <format dxfId="230">
      <pivotArea collapsedLevelsAreSubtotals="1" fieldPosition="0">
        <references count="2">
          <reference field="4294967294" count="1" selected="0">
            <x v="1"/>
          </reference>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C4CD3425-968B-4FAA-B793-819C019652AC}"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7:G22"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axis="axisRow" dataField="1" showAll="0">
      <items count="5">
        <item n="Under $50k" sd="0" x="0"/>
        <item n="$50k to $99.99k" sd="0" x="1"/>
        <item n="$100k to $149.99k" sd="0" x="2"/>
        <item n="$150K to $199.99k" sd="0"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5"/>
  </rowFields>
  <rowItems count="5">
    <i>
      <x/>
    </i>
    <i>
      <x v="1"/>
    </i>
    <i>
      <x v="2"/>
    </i>
    <i>
      <x v="3"/>
    </i>
    <i t="grand">
      <x/>
    </i>
  </rowItems>
  <colFields count="1">
    <field x="-2"/>
  </colFields>
  <colItems count="2">
    <i>
      <x/>
    </i>
    <i i="1">
      <x v="1"/>
    </i>
  </colItems>
  <dataFields count="2">
    <dataField name="Count of Estimated Salary2" fld="15" subtotal="count" baseField="0" baseItem="0"/>
    <dataField name="%" fld="15" subtotal="count" showDataAs="percentOfTotal" baseField="15" baseItem="0" numFmtId="10"/>
  </dataFields>
  <formats count="11">
    <format dxfId="13">
      <pivotArea outline="0" fieldPosition="0">
        <references count="1">
          <reference field="4294967294" count="1">
            <x v="1"/>
          </reference>
        </references>
      </pivotArea>
    </format>
    <format dxfId="12">
      <pivotArea outline="0" collapsedLevelsAreSubtotals="1" fieldPosition="0"/>
    </format>
    <format dxfId="11">
      <pivotArea dataOnly="0" labelOnly="1" fieldPosition="0">
        <references count="1">
          <reference field="15" count="0"/>
        </references>
      </pivotArea>
    </format>
    <format dxfId="10">
      <pivotArea dataOnly="0" labelOnly="1" grandRow="1" outline="0" fieldPosition="0"/>
    </format>
    <format dxfId="9">
      <pivotArea dataOnly="0" labelOnly="1" outline="0" fieldPosition="0">
        <references count="1">
          <reference field="4294967294" count="1">
            <x v="1"/>
          </reference>
        </references>
      </pivotArea>
    </format>
    <format dxfId="8">
      <pivotArea dataOnly="0" labelOnly="1" outline="0" fieldPosition="0">
        <references count="1">
          <reference field="4294967294" count="1">
            <x v="1"/>
          </reference>
        </references>
      </pivotArea>
    </format>
    <format dxfId="7">
      <pivotArea collapsedLevelsAreSubtotals="1" fieldPosition="0">
        <references count="1">
          <reference field="15" count="2">
            <x v="0"/>
            <x v="1"/>
          </reference>
        </references>
      </pivotArea>
    </format>
    <format dxfId="6">
      <pivotArea dataOnly="0" labelOnly="1" fieldPosition="0">
        <references count="1">
          <reference field="15" count="2">
            <x v="0"/>
            <x v="1"/>
          </reference>
        </references>
      </pivotArea>
    </format>
    <format dxfId="5">
      <pivotArea collapsedLevelsAreSubtotals="1" fieldPosition="0">
        <references count="1">
          <reference field="15" count="2">
            <x v="0"/>
            <x v="1"/>
          </reference>
        </references>
      </pivotArea>
    </format>
    <format dxfId="4">
      <pivotArea dataOnly="0" labelOnly="1" fieldPosition="0">
        <references count="1">
          <reference field="15" count="2">
            <x v="0"/>
            <x v="1"/>
          </reference>
        </references>
      </pivotArea>
    </format>
    <format dxfId="3">
      <pivotArea collapsedLevelsAreSubtotals="1" fieldPosition="0">
        <references count="2">
          <reference field="4294967294" count="1" selected="0">
            <x v="1"/>
          </reference>
          <reference field="15"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90923D5-6D2E-4A12-93BC-194974B97D47}"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7:O22"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axis="axisRow" dataField="1" showAll="0">
      <items count="5">
        <item n="Balance under $50k" sd="0" x="0"/>
        <item n="$50 to $99.99k" sd="0" x="1"/>
        <item n="$100k to $149.99k" sd="0" x="2"/>
        <item n="$150k+" sd="0" x="3"/>
        <item t="default"/>
      </items>
    </pivotField>
    <pivotField dragToRow="0" dragToCol="0" dragToPage="0" showAll="0" defaultSubtotal="0"/>
    <pivotField dragToRow="0" dragToCol="0" dragToPage="0" showAll="0" defaultSubtotal="0"/>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5">
    <format dxfId="18">
      <pivotArea outline="0" collapsedLevelsAreSubtotals="1" fieldPosition="0"/>
    </format>
    <format dxfId="17">
      <pivotArea dataOnly="0" labelOnly="1" fieldPosition="0">
        <references count="1">
          <reference field="16" count="0"/>
        </references>
      </pivotArea>
    </format>
    <format dxfId="16">
      <pivotArea dataOnly="0" labelOnly="1" grandRow="1" outline="0" fieldPosition="0"/>
    </format>
    <format dxfId="15">
      <pivotArea dataOnly="0" labelOnly="1" outline="0" fieldPosition="0">
        <references count="1">
          <reference field="4294967294" count="1">
            <x v="1"/>
          </reference>
        </references>
      </pivotArea>
    </format>
    <format dxfId="1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7D14FE71-64DC-4074-A239-4BD3AC90A55A}"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5:W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axis="axisRow" dataField="1" numFmtId="1" showAll="0">
      <items count="3">
        <item x="1"/>
        <item x="0"/>
        <item t="default"/>
      </items>
    </pivotField>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9"/>
  </rowFields>
  <rowItems count="3">
    <i>
      <x/>
    </i>
    <i>
      <x v="1"/>
    </i>
    <i t="grand">
      <x/>
    </i>
  </rowItems>
  <colFields count="1">
    <field x="-2"/>
  </colFields>
  <colItems count="2">
    <i>
      <x/>
    </i>
    <i i="1">
      <x v="1"/>
    </i>
  </colItems>
  <dataFields count="2">
    <dataField name="Count of HasCrCard?" fld="9" subtotal="count" baseField="9" baseItem="0"/>
    <dataField name="%" fld="9" subtotal="count" showDataAs="percentOfTotal" baseField="9" baseItem="0" numFmtId="10"/>
  </dataFields>
  <formats count="13">
    <format dxfId="31">
      <pivotArea outline="0" fieldPosition="0">
        <references count="1">
          <reference field="4294967294" count="1">
            <x v="1"/>
          </reference>
        </references>
      </pivotArea>
    </format>
    <format dxfId="30">
      <pivotArea outline="0" collapsedLevelsAreSubtotals="1" fieldPosition="0"/>
    </format>
    <format dxfId="29">
      <pivotArea dataOnly="0" labelOnly="1" fieldPosition="0">
        <references count="1">
          <reference field="9" count="0"/>
        </references>
      </pivotArea>
    </format>
    <format dxfId="28">
      <pivotArea dataOnly="0" labelOnly="1" grandRow="1" outline="0" fieldPosition="0"/>
    </format>
    <format dxfId="27">
      <pivotArea dataOnly="0" labelOnly="1" outline="0" fieldPosition="0">
        <references count="1">
          <reference field="4294967294" count="1">
            <x v="1"/>
          </reference>
        </references>
      </pivotArea>
    </format>
    <format dxfId="26">
      <pivotArea dataOnly="0" labelOnly="1" outline="0" fieldPosition="0">
        <references count="1">
          <reference field="4294967294" count="1">
            <x v="1"/>
          </reference>
        </references>
      </pivotArea>
    </format>
    <format dxfId="25">
      <pivotArea dataOnly="0" labelOnly="1" outline="0" fieldPosition="0">
        <references count="1">
          <reference field="4294967294" count="1">
            <x v="1"/>
          </reference>
        </references>
      </pivotArea>
    </format>
    <format dxfId="24">
      <pivotArea dataOnly="0" fieldPosition="0">
        <references count="1">
          <reference field="9" count="1">
            <x v="1"/>
          </reference>
        </references>
      </pivotArea>
    </format>
    <format dxfId="23">
      <pivotArea dataOnly="0" fieldPosition="0">
        <references count="1">
          <reference field="9" count="1">
            <x v="1"/>
          </reference>
        </references>
      </pivotArea>
    </format>
    <format dxfId="22">
      <pivotArea dataOnly="0" fieldPosition="0">
        <references count="1">
          <reference field="9" count="1">
            <x v="1"/>
          </reference>
        </references>
      </pivotArea>
    </format>
    <format dxfId="21">
      <pivotArea collapsedLevelsAreSubtotals="1" fieldPosition="0">
        <references count="2">
          <reference field="4294967294" count="1" selected="0">
            <x v="0"/>
          </reference>
          <reference field="9" count="1">
            <x v="1"/>
          </reference>
        </references>
      </pivotArea>
    </format>
    <format dxfId="20">
      <pivotArea collapsedLevelsAreSubtotals="1" fieldPosition="0">
        <references count="2">
          <reference field="4294967294" count="1" selected="0">
            <x v="1"/>
          </reference>
          <reference field="9" count="1">
            <x v="1"/>
          </reference>
        </references>
      </pivotArea>
    </format>
    <format dxfId="19">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3ACF5AA-F886-441F-90E2-89FE3D7CF79E}"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S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2">
    <format dxfId="43">
      <pivotArea outline="0" fieldPosition="0">
        <references count="1">
          <reference field="4294967294" count="1">
            <x v="1"/>
          </reference>
        </references>
      </pivotArea>
    </format>
    <format dxfId="42">
      <pivotArea outline="0" collapsedLevelsAreSubtotals="1" fieldPosition="0"/>
    </format>
    <format dxfId="41">
      <pivotArea dataOnly="0" labelOnly="1" fieldPosition="0">
        <references count="1">
          <reference field="8" count="0"/>
        </references>
      </pivotArea>
    </format>
    <format dxfId="40">
      <pivotArea dataOnly="0" labelOnly="1" grandRow="1" outline="0" fieldPosition="0"/>
    </format>
    <format dxfId="39">
      <pivotArea dataOnly="0" labelOnly="1" outline="0" fieldPosition="0">
        <references count="1">
          <reference field="4294967294" count="1">
            <x v="1"/>
          </reference>
        </references>
      </pivotArea>
    </format>
    <format dxfId="38">
      <pivotArea dataOnly="0" labelOnly="1" outline="0" fieldPosition="0">
        <references count="1">
          <reference field="4294967294" count="1">
            <x v="1"/>
          </reference>
        </references>
      </pivotArea>
    </format>
    <format dxfId="37">
      <pivotArea collapsedLevelsAreSubtotals="1" fieldPosition="0">
        <references count="1">
          <reference field="8" count="1">
            <x v="0"/>
          </reference>
        </references>
      </pivotArea>
    </format>
    <format dxfId="36">
      <pivotArea dataOnly="0" labelOnly="1" fieldPosition="0">
        <references count="1">
          <reference field="8" count="1">
            <x v="0"/>
          </reference>
        </references>
      </pivotArea>
    </format>
    <format dxfId="35">
      <pivotArea dataOnly="0" labelOnly="1" fieldPosition="0">
        <references count="1">
          <reference field="8" count="1">
            <x v="0"/>
          </reference>
        </references>
      </pivotArea>
    </format>
    <format dxfId="34">
      <pivotArea collapsedLevelsAreSubtotals="1" fieldPosition="0">
        <references count="2">
          <reference field="4294967294" count="1" selected="0">
            <x v="1"/>
          </reference>
          <reference field="8" count="1">
            <x v="0"/>
          </reference>
        </references>
      </pivotArea>
    </format>
    <format dxfId="33">
      <pivotArea collapsedLevelsAreSubtotals="1" fieldPosition="0">
        <references count="1">
          <reference field="8" count="1">
            <x v="0"/>
          </reference>
        </references>
      </pivotArea>
    </format>
    <format dxfId="32">
      <pivotArea dataOnly="0" labelOnly="1" fieldPosition="0">
        <references count="1">
          <reference field="8"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DEBEDB54-80F2-4F26-84B8-7391AF27F3CF}"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7:K2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axis="axisRow" dataField="1" numFmtId="1" showAll="0">
      <items count="3">
        <item x="1"/>
        <item x="0"/>
        <item t="default"/>
      </items>
    </pivotField>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2"/>
  </rowFields>
  <rowItems count="3">
    <i>
      <x/>
    </i>
    <i>
      <x v="1"/>
    </i>
    <i t="grand">
      <x/>
    </i>
  </rowItems>
  <colFields count="1">
    <field x="-2"/>
  </colFields>
  <colItems count="2">
    <i>
      <x/>
    </i>
    <i i="1">
      <x v="1"/>
    </i>
  </colItems>
  <dataFields count="2">
    <dataField name="Count of ExitedFromBank?" fld="12" subtotal="count" baseField="0" baseItem="1"/>
    <dataField name="%" fld="12" subtotal="count" showDataAs="percentOfTotal" baseField="12" baseItem="0" numFmtId="10"/>
  </dataFields>
  <formats count="5">
    <format dxfId="48">
      <pivotArea outline="0" collapsedLevelsAreSubtotals="1" fieldPosition="0"/>
    </format>
    <format dxfId="47">
      <pivotArea dataOnly="0" labelOnly="1" fieldPosition="0">
        <references count="1">
          <reference field="12" count="0"/>
        </references>
      </pivotArea>
    </format>
    <format dxfId="46">
      <pivotArea dataOnly="0" labelOnly="1" grandRow="1" outline="0" fieldPosition="0"/>
    </format>
    <format dxfId="45">
      <pivotArea dataOnly="0" labelOnly="1" outline="0" fieldPosition="0">
        <references count="1">
          <reference field="4294967294" count="1">
            <x v="1"/>
          </reference>
        </references>
      </pivotArea>
    </format>
    <format dxfId="4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6481E2E-6278-42C1-85C0-74C62B96357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O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19">
    <format dxfId="67">
      <pivotArea outline="0" fieldPosition="0">
        <references count="1">
          <reference field="4294967294" count="1">
            <x v="1"/>
          </reference>
        </references>
      </pivotArea>
    </format>
    <format dxfId="66">
      <pivotArea outline="0" collapsedLevelsAreSubtotals="1" fieldPosition="0"/>
    </format>
    <format dxfId="65">
      <pivotArea dataOnly="0" labelOnly="1" grandRow="1" outline="0" fieldPosition="0"/>
    </format>
    <format dxfId="64">
      <pivotArea dataOnly="0" labelOnly="1" outline="0" fieldPosition="0">
        <references count="1">
          <reference field="4294967294" count="1">
            <x v="1"/>
          </reference>
        </references>
      </pivotArea>
    </format>
    <format dxfId="63">
      <pivotArea dataOnly="0" labelOnly="1" outline="0" fieldPosition="0">
        <references count="1">
          <reference field="4294967294" count="1">
            <x v="1"/>
          </reference>
        </references>
      </pivotArea>
    </format>
    <format dxfId="62">
      <pivotArea collapsedLevelsAreSubtotals="1" fieldPosition="0">
        <references count="1">
          <reference field="14" count="1">
            <x v="0"/>
          </reference>
        </references>
      </pivotArea>
    </format>
    <format dxfId="61">
      <pivotArea collapsedLevelsAreSubtotals="1" fieldPosition="0">
        <references count="1">
          <reference field="14" count="1">
            <x v="1"/>
          </reference>
        </references>
      </pivotArea>
    </format>
    <format dxfId="60">
      <pivotArea collapsedLevelsAreSubtotals="1" fieldPosition="0">
        <references count="1">
          <reference field="14" count="1">
            <x v="2"/>
          </reference>
        </references>
      </pivotArea>
    </format>
    <format dxfId="59">
      <pivotArea collapsedLevelsAreSubtotals="1" fieldPosition="0">
        <references count="1">
          <reference field="14" count="1">
            <x v="3"/>
          </reference>
        </references>
      </pivotArea>
    </format>
    <format dxfId="58">
      <pivotArea dataOnly="0" labelOnly="1" fieldPosition="0">
        <references count="1">
          <reference field="14" count="0"/>
        </references>
      </pivotArea>
    </format>
    <format dxfId="57">
      <pivotArea collapsedLevelsAreSubtotals="1" fieldPosition="0">
        <references count="1">
          <reference field="14" count="1">
            <x v="0"/>
          </reference>
        </references>
      </pivotArea>
    </format>
    <format dxfId="56">
      <pivotArea collapsedLevelsAreSubtotals="1" fieldPosition="0">
        <references count="1">
          <reference field="14" count="1">
            <x v="1"/>
          </reference>
        </references>
      </pivotArea>
    </format>
    <format dxfId="55">
      <pivotArea collapsedLevelsAreSubtotals="1" fieldPosition="0">
        <references count="1">
          <reference field="14" count="1">
            <x v="2"/>
          </reference>
        </references>
      </pivotArea>
    </format>
    <format dxfId="54">
      <pivotArea collapsedLevelsAreSubtotals="1" fieldPosition="0">
        <references count="1">
          <reference field="14" count="1">
            <x v="3"/>
          </reference>
        </references>
      </pivotArea>
    </format>
    <format dxfId="53">
      <pivotArea dataOnly="0" labelOnly="1" fieldPosition="0">
        <references count="1">
          <reference field="14" count="0"/>
        </references>
      </pivotArea>
    </format>
    <format dxfId="52">
      <pivotArea collapsedLevelsAreSubtotals="1" fieldPosition="0">
        <references count="2">
          <reference field="4294967294" count="1" selected="0">
            <x v="1"/>
          </reference>
          <reference field="14" count="1">
            <x v="0"/>
          </reference>
        </references>
      </pivotArea>
    </format>
    <format dxfId="51">
      <pivotArea collapsedLevelsAreSubtotals="1" fieldPosition="0">
        <references count="2">
          <reference field="4294967294" count="1" selected="0">
            <x v="1"/>
          </reference>
          <reference field="14" count="1">
            <x v="1"/>
          </reference>
        </references>
      </pivotArea>
    </format>
    <format dxfId="50">
      <pivotArea collapsedLevelsAreSubtotals="1" fieldPosition="0">
        <references count="2">
          <reference field="4294967294" count="1" selected="0">
            <x v="1"/>
          </reference>
          <reference field="14" count="1">
            <x v="2"/>
          </reference>
        </references>
      </pivotArea>
    </format>
    <format dxfId="49">
      <pivotArea collapsedLevelsAreSubtotals="1" fieldPosition="0">
        <references count="2">
          <reference field="4294967294" count="1" selected="0">
            <x v="1"/>
          </reference>
          <reference field="1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79B46423-22F1-4C2A-9C7C-F335EFD1A094}"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axis="axisRow" dataField="1" showAll="0">
      <items count="4">
        <item x="0"/>
        <item x="2"/>
        <item x="1"/>
        <item t="default"/>
      </items>
    </pivotField>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1" numFmtId="10"/>
  </dataFields>
  <formats count="9">
    <format dxfId="76">
      <pivotArea outline="0" fieldPosition="0">
        <references count="1">
          <reference field="4294967294" count="1">
            <x v="1"/>
          </reference>
        </references>
      </pivotArea>
    </format>
    <format dxfId="75">
      <pivotArea outline="0" collapsedLevelsAreSubtotals="1" fieldPosition="0"/>
    </format>
    <format dxfId="74">
      <pivotArea dataOnly="0" labelOnly="1" fieldPosition="0">
        <references count="1">
          <reference field="3" count="0"/>
        </references>
      </pivotArea>
    </format>
    <format dxfId="73">
      <pivotArea dataOnly="0" labelOnly="1" grandRow="1" outline="0" fieldPosition="0"/>
    </format>
    <format dxfId="72">
      <pivotArea dataOnly="0" labelOnly="1" outline="0" fieldPosition="0">
        <references count="1">
          <reference field="4294967294" count="1">
            <x v="1"/>
          </reference>
        </references>
      </pivotArea>
    </format>
    <format dxfId="71">
      <pivotArea dataOnly="0" labelOnly="1" outline="0" fieldPosition="0">
        <references count="1">
          <reference field="4294967294" count="1">
            <x v="1"/>
          </reference>
        </references>
      </pivotArea>
    </format>
    <format dxfId="70">
      <pivotArea dataOnly="0" fieldPosition="0">
        <references count="1">
          <reference field="3" count="1">
            <x v="0"/>
          </reference>
        </references>
      </pivotArea>
    </format>
    <format dxfId="69">
      <pivotArea dataOnly="0" fieldPosition="0">
        <references count="1">
          <reference field="3" count="1">
            <x v="0"/>
          </reference>
        </references>
      </pivotArea>
    </format>
    <format dxfId="68">
      <pivotArea collapsedLevelsAreSubtotals="1" fieldPosition="0">
        <references count="2">
          <reference field="4294967294" count="1" selected="0">
            <x v="1"/>
          </reference>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FC3B5D13-B68E-4236-9E60-596119F1C53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9">
    <pivotField showAll="0"/>
    <pivotField numFmtId="1" showAll="0"/>
    <pivotField axis="axisRow" dataField="1"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axis="axisRow"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ataField="1" dragToRow="0" dragToCol="0" dragToPage="0" showAll="0" defaultSubtotal="0"/>
  </pivotFields>
  <rowFields count="2">
    <field x="13"/>
    <field x="2"/>
  </rowFields>
  <rowItems count="6">
    <i>
      <x/>
    </i>
    <i>
      <x v="1"/>
    </i>
    <i>
      <x v="2"/>
    </i>
    <i>
      <x v="3"/>
    </i>
    <i>
      <x v="4"/>
    </i>
    <i t="grand">
      <x/>
    </i>
  </rowItems>
  <colFields count="1">
    <field x="-2"/>
  </colFields>
  <colItems count="2">
    <i>
      <x/>
    </i>
    <i i="1">
      <x v="1"/>
    </i>
  </colItems>
  <dataFields count="2">
    <dataField name="Count of Credit Score" fld="2" subtotal="count" baseField="13" baseItem="2"/>
    <dataField name="%" fld="18" subtotal="count" showDataAs="percentOfTotal" baseField="13" baseItem="0" numFmtId="10"/>
  </dataFields>
  <formats count="17">
    <format dxfId="93">
      <pivotArea outline="0" fieldPosition="0">
        <references count="1">
          <reference field="4294967294" count="1">
            <x v="1"/>
          </reference>
        </references>
      </pivotArea>
    </format>
    <format dxfId="92">
      <pivotArea type="all" dataOnly="0" outline="0" fieldPosition="0"/>
    </format>
    <format dxfId="91">
      <pivotArea outline="0" collapsedLevelsAreSubtotals="1" fieldPosition="0"/>
    </format>
    <format dxfId="90">
      <pivotArea field="13" type="button" dataOnly="0" labelOnly="1" outline="0" axis="axisRow" fieldPosition="0"/>
    </format>
    <format dxfId="89">
      <pivotArea dataOnly="0" labelOnly="1" fieldPosition="0">
        <references count="1">
          <reference field="13" count="0"/>
        </references>
      </pivotArea>
    </format>
    <format dxfId="88">
      <pivotArea dataOnly="0" labelOnly="1" grandRow="1" outline="0" fieldPosition="0"/>
    </format>
    <format dxfId="87">
      <pivotArea dataOnly="0" labelOnly="1" outline="0" fieldPosition="0">
        <references count="1">
          <reference field="4294967294" count="2">
            <x v="0"/>
            <x v="1"/>
          </reference>
        </references>
      </pivotArea>
    </format>
    <format dxfId="86">
      <pivotArea dataOnly="0" labelOnly="1" outline="0" fieldPosition="0">
        <references count="1">
          <reference field="4294967294" count="1">
            <x v="1"/>
          </reference>
        </references>
      </pivotArea>
    </format>
    <format dxfId="85">
      <pivotArea dataOnly="0" labelOnly="1" outline="0" fieldPosition="0">
        <references count="1">
          <reference field="4294967294" count="1">
            <x v="1"/>
          </reference>
        </references>
      </pivotArea>
    </format>
    <format dxfId="84">
      <pivotArea collapsedLevelsAreSubtotals="1" fieldPosition="0">
        <references count="1">
          <reference field="13" count="1">
            <x v="0"/>
          </reference>
        </references>
      </pivotArea>
    </format>
    <format dxfId="83">
      <pivotArea collapsedLevelsAreSubtotals="1" fieldPosition="0">
        <references count="1">
          <reference field="13" count="1">
            <x v="1"/>
          </reference>
        </references>
      </pivotArea>
    </format>
    <format dxfId="82">
      <pivotArea dataOnly="0" labelOnly="1" fieldPosition="0">
        <references count="1">
          <reference field="13" count="2">
            <x v="0"/>
            <x v="1"/>
          </reference>
        </references>
      </pivotArea>
    </format>
    <format dxfId="81">
      <pivotArea collapsedLevelsAreSubtotals="1" fieldPosition="0">
        <references count="1">
          <reference field="13" count="1">
            <x v="0"/>
          </reference>
        </references>
      </pivotArea>
    </format>
    <format dxfId="80">
      <pivotArea collapsedLevelsAreSubtotals="1" fieldPosition="0">
        <references count="1">
          <reference field="13" count="1">
            <x v="1"/>
          </reference>
        </references>
      </pivotArea>
    </format>
    <format dxfId="79">
      <pivotArea dataOnly="0" labelOnly="1" fieldPosition="0">
        <references count="1">
          <reference field="13" count="2">
            <x v="0"/>
            <x v="1"/>
          </reference>
        </references>
      </pivotArea>
    </format>
    <format dxfId="78">
      <pivotArea collapsedLevelsAreSubtotals="1" fieldPosition="0">
        <references count="2">
          <reference field="4294967294" count="1" selected="0">
            <x v="1"/>
          </reference>
          <reference field="13" count="1">
            <x v="0"/>
          </reference>
        </references>
      </pivotArea>
    </format>
    <format dxfId="77">
      <pivotArea collapsedLevelsAreSubtotals="1" fieldPosition="0">
        <references count="2">
          <reference field="4294967294" count="1" selected="0">
            <x v="1"/>
          </reference>
          <reference field="1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BD9E976C-F1C1-4190-830E-85957797B57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7:S2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axis="axisRow" dataField="1" numFmtId="1" showAll="0">
      <items count="12">
        <item x="10"/>
        <item x="1"/>
        <item x="0"/>
        <item x="6"/>
        <item x="4"/>
        <item x="8"/>
        <item x="5"/>
        <item x="3"/>
        <item x="2"/>
        <item x="9"/>
        <item x="7"/>
        <item t="default"/>
      </items>
    </pivotField>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showAll="0">
      <items count="5">
        <item n="Balance under $50k" sd="0" x="0"/>
        <item n="$50 to $99.99k" sd="0" x="1"/>
        <item n="$100k to $149.99k" sd="0" x="2"/>
        <item n="$150k+" sd="0" x="3"/>
        <item t="default"/>
      </items>
    </pivotField>
    <pivotField dragToRow="0" dragToCol="0" dragToPage="0" showAll="0" defaultSubtotal="0"/>
    <pivotField dragToRow="0" dragToCol="0" dragToPage="0" showAll="0" defaultSubtotal="0"/>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6" baseItem="0"/>
    <dataField name="%" fld="6" subtotal="count" showDataAs="percentOfTotal" baseField="6" baseItem="0" numFmtId="10"/>
  </dataFields>
  <formats count="11">
    <format dxfId="104">
      <pivotArea outline="0" collapsedLevelsAreSubtotals="1" fieldPosition="0"/>
    </format>
    <format dxfId="103">
      <pivotArea dataOnly="0" labelOnly="1" fieldPosition="0">
        <references count="1">
          <reference field="6" count="0"/>
        </references>
      </pivotArea>
    </format>
    <format dxfId="102">
      <pivotArea dataOnly="0" labelOnly="1" grandRow="1" outline="0" fieldPosition="0"/>
    </format>
    <format dxfId="101">
      <pivotArea dataOnly="0" labelOnly="1" outline="0" fieldPosition="0">
        <references count="1">
          <reference field="4294967294" count="1">
            <x v="1"/>
          </reference>
        </references>
      </pivotArea>
    </format>
    <format dxfId="100">
      <pivotArea dataOnly="0" labelOnly="1" outline="0" fieldPosition="0">
        <references count="1">
          <reference field="4294967294" count="1">
            <x v="1"/>
          </reference>
        </references>
      </pivotArea>
    </format>
    <format dxfId="99">
      <pivotArea collapsedLevelsAreSubtotals="1" fieldPosition="0">
        <references count="1">
          <reference field="6" count="1">
            <x v="2"/>
          </reference>
        </references>
      </pivotArea>
    </format>
    <format dxfId="98">
      <pivotArea dataOnly="0" labelOnly="1" fieldPosition="0">
        <references count="1">
          <reference field="6" count="1">
            <x v="2"/>
          </reference>
        </references>
      </pivotArea>
    </format>
    <format dxfId="97">
      <pivotArea collapsedLevelsAreSubtotals="1" fieldPosition="0">
        <references count="1">
          <reference field="6" count="1">
            <x v="2"/>
          </reference>
        </references>
      </pivotArea>
    </format>
    <format dxfId="96">
      <pivotArea dataOnly="0" labelOnly="1" fieldPosition="0">
        <references count="1">
          <reference field="6" count="1">
            <x v="2"/>
          </reference>
        </references>
      </pivotArea>
    </format>
    <format dxfId="95">
      <pivotArea dataOnly="0" labelOnly="1" fieldPosition="0">
        <references count="1">
          <reference field="6" count="1">
            <x v="2"/>
          </reference>
        </references>
      </pivotArea>
    </format>
    <format dxfId="94">
      <pivotArea collapsedLevelsAreSubtotals="1" fieldPosition="0">
        <references count="2">
          <reference field="4294967294" count="1" selected="0">
            <x v="1"/>
          </reference>
          <reference field="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BA73B413-2FC1-4592-983E-9DFD4ECBB353}"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K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axis="axisRow" dataField="1" showAll="0">
      <items count="3">
        <item x="0"/>
        <item x="1"/>
        <item t="default"/>
      </items>
    </pivotField>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11">
    <format dxfId="115">
      <pivotArea outline="0" fieldPosition="0">
        <references count="1">
          <reference field="4294967294" count="1">
            <x v="1"/>
          </reference>
        </references>
      </pivotArea>
    </format>
    <format dxfId="114">
      <pivotArea outline="0" collapsedLevelsAreSubtotals="1" fieldPosition="0"/>
    </format>
    <format dxfId="113">
      <pivotArea dataOnly="0" labelOnly="1" fieldPosition="0">
        <references count="1">
          <reference field="4" count="0"/>
        </references>
      </pivotArea>
    </format>
    <format dxfId="112">
      <pivotArea dataOnly="0" labelOnly="1" grandRow="1" outline="0" fieldPosition="0"/>
    </format>
    <format dxfId="111">
      <pivotArea dataOnly="0" labelOnly="1" outline="0" fieldPosition="0">
        <references count="1">
          <reference field="4294967294" count="1">
            <x v="1"/>
          </reference>
        </references>
      </pivotArea>
    </format>
    <format dxfId="110">
      <pivotArea dataOnly="0" labelOnly="1" outline="0" fieldPosition="0">
        <references count="1">
          <reference field="4294967294" count="1">
            <x v="1"/>
          </reference>
        </references>
      </pivotArea>
    </format>
    <format dxfId="109">
      <pivotArea collapsedLevelsAreSubtotals="1" fieldPosition="0">
        <references count="1">
          <reference field="4" count="1">
            <x v="1"/>
          </reference>
        </references>
      </pivotArea>
    </format>
    <format dxfId="108">
      <pivotArea dataOnly="0" labelOnly="1" fieldPosition="0">
        <references count="1">
          <reference field="4" count="1">
            <x v="1"/>
          </reference>
        </references>
      </pivotArea>
    </format>
    <format dxfId="107">
      <pivotArea collapsedLevelsAreSubtotals="1" fieldPosition="0">
        <references count="1">
          <reference field="4" count="1">
            <x v="1"/>
          </reference>
        </references>
      </pivotArea>
    </format>
    <format dxfId="106">
      <pivotArea dataOnly="0" labelOnly="1" fieldPosition="0">
        <references count="1">
          <reference field="4" count="1">
            <x v="1"/>
          </reference>
        </references>
      </pivotArea>
    </format>
    <format dxfId="105">
      <pivotArea collapsedLevelsAreSubtotals="1" fieldPosition="0">
        <references count="2">
          <reference field="4294967294" count="1" selected="0">
            <x v="1"/>
          </reference>
          <reference field="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F30D6BA6-0E16-48EB-A5C6-424758852232}"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130">
      <pivotArea outline="0" fieldPosition="0">
        <references count="1">
          <reference field="4294967294" count="1">
            <x v="1"/>
          </reference>
        </references>
      </pivotArea>
    </format>
    <format dxfId="129">
      <pivotArea type="all" dataOnly="0" outline="0" fieldPosition="0"/>
    </format>
    <format dxfId="128">
      <pivotArea outline="0" collapsedLevelsAreSubtotals="1" fieldPosition="0"/>
    </format>
    <format dxfId="127">
      <pivotArea field="10" type="button" dataOnly="0" labelOnly="1" outline="0" axis="axisRow" fieldPosition="0"/>
    </format>
    <format dxfId="126">
      <pivotArea dataOnly="0" labelOnly="1" fieldPosition="0">
        <references count="1">
          <reference field="10" count="0"/>
        </references>
      </pivotArea>
    </format>
    <format dxfId="125">
      <pivotArea dataOnly="0" labelOnly="1" grandRow="1" outline="0" fieldPosition="0"/>
    </format>
    <format dxfId="124">
      <pivotArea dataOnly="0" labelOnly="1" outline="0" fieldPosition="0">
        <references count="1">
          <reference field="4294967294" count="2">
            <x v="0"/>
            <x v="1"/>
          </reference>
        </references>
      </pivotArea>
    </format>
    <format dxfId="123">
      <pivotArea dataOnly="0" labelOnly="1" outline="0" fieldPosition="0">
        <references count="1">
          <reference field="4294967294" count="1">
            <x v="1"/>
          </reference>
        </references>
      </pivotArea>
    </format>
    <format dxfId="122">
      <pivotArea dataOnly="0" labelOnly="1" outline="0" fieldPosition="0">
        <references count="1">
          <reference field="4294967294" count="1">
            <x v="1"/>
          </reference>
        </references>
      </pivotArea>
    </format>
    <format dxfId="121">
      <pivotArea collapsedLevelsAreSubtotals="1" fieldPosition="0">
        <references count="1">
          <reference field="10" count="1">
            <x v="1"/>
          </reference>
        </references>
      </pivotArea>
    </format>
    <format dxfId="120">
      <pivotArea dataOnly="0" labelOnly="1" fieldPosition="0">
        <references count="1">
          <reference field="10" count="1">
            <x v="1"/>
          </reference>
        </references>
      </pivotArea>
    </format>
    <format dxfId="119">
      <pivotArea collapsedLevelsAreSubtotals="1" fieldPosition="0">
        <references count="1">
          <reference field="10" count="1">
            <x v="1"/>
          </reference>
        </references>
      </pivotArea>
    </format>
    <format dxfId="118">
      <pivotArea dataOnly="0" labelOnly="1" fieldPosition="0">
        <references count="1">
          <reference field="10" count="1">
            <x v="1"/>
          </reference>
        </references>
      </pivotArea>
    </format>
    <format dxfId="117">
      <pivotArea dataOnly="0" labelOnly="1" fieldPosition="0">
        <references count="1">
          <reference field="10" count="1">
            <x v="1"/>
          </reference>
        </references>
      </pivotArea>
    </format>
    <format dxfId="116">
      <pivotArea collapsedLevelsAreSubtotals="1" fieldPosition="0">
        <references count="2">
          <reference field="4294967294" count="1" selected="0">
            <x v="1"/>
          </reference>
          <reference field="1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263764-7BFF-47BB-B3F6-B50CD218FF3E}" name="Table2" displayName="Table2" ref="B18:B31" totalsRowShown="0" headerRowDxfId="674" dataDxfId="673">
  <tableColumns count="1">
    <tableColumn id="1" xr3:uid="{8DB60FD7-40AA-46CF-8B6F-A9B346DDBF13}" name="CONTENTS:" dataDxfId="672"/>
  </tableColumns>
  <tableStyleInfo name="TableStyleLight1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drawing" Target="../drawings/drawing7.xml"/><Relationship Id="rId5" Type="http://schemas.openxmlformats.org/officeDocument/2006/relationships/pivotTable" Target="../pivotTables/pivotTable16.xml"/><Relationship Id="rId10" Type="http://schemas.openxmlformats.org/officeDocument/2006/relationships/printerSettings" Target="../printerSettings/printerSettings3.bin"/><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drawing" Target="../drawings/drawing8.xml"/><Relationship Id="rId5" Type="http://schemas.openxmlformats.org/officeDocument/2006/relationships/pivotTable" Target="../pivotTables/pivotTable25.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38.xml"/><Relationship Id="rId3" Type="http://schemas.openxmlformats.org/officeDocument/2006/relationships/pivotTable" Target="../pivotTables/pivotTable33.xml"/><Relationship Id="rId7" Type="http://schemas.openxmlformats.org/officeDocument/2006/relationships/pivotTable" Target="../pivotTables/pivotTable37.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5" Type="http://schemas.openxmlformats.org/officeDocument/2006/relationships/pivotTable" Target="../pivotTables/pivotTable35.xml"/><Relationship Id="rId10" Type="http://schemas.openxmlformats.org/officeDocument/2006/relationships/drawing" Target="../drawings/drawing9.xml"/><Relationship Id="rId4" Type="http://schemas.openxmlformats.org/officeDocument/2006/relationships/pivotTable" Target="../pivotTables/pivotTable34.xml"/><Relationship Id="rId9" Type="http://schemas.openxmlformats.org/officeDocument/2006/relationships/pivotTable" Target="../pivotTables/pivotTable39.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47.xml"/><Relationship Id="rId3" Type="http://schemas.openxmlformats.org/officeDocument/2006/relationships/pivotTable" Target="../pivotTables/pivotTable42.xml"/><Relationship Id="rId7" Type="http://schemas.openxmlformats.org/officeDocument/2006/relationships/pivotTable" Target="../pivotTables/pivotTable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11" Type="http://schemas.openxmlformats.org/officeDocument/2006/relationships/pivotTable" Target="../pivotTables/pivotTable50.xml"/><Relationship Id="rId5" Type="http://schemas.openxmlformats.org/officeDocument/2006/relationships/pivotTable" Target="../pivotTables/pivotTable44.xml"/><Relationship Id="rId10" Type="http://schemas.openxmlformats.org/officeDocument/2006/relationships/pivotTable" Target="../pivotTables/pivotTable49.xml"/><Relationship Id="rId4" Type="http://schemas.openxmlformats.org/officeDocument/2006/relationships/pivotTable" Target="../pivotTables/pivotTable43.xml"/><Relationship Id="rId9" Type="http://schemas.openxmlformats.org/officeDocument/2006/relationships/pivotTable" Target="../pivotTables/pivotTable4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2D202-B30C-4ECD-BFB3-8037D922D862}">
  <sheetPr>
    <tabColor theme="1"/>
  </sheetPr>
  <dimension ref="A1:M40"/>
  <sheetViews>
    <sheetView showGridLines="0" showRowColHeaders="0" tabSelected="1" workbookViewId="0"/>
  </sheetViews>
  <sheetFormatPr defaultRowHeight="14.5" x14ac:dyDescent="0.35"/>
  <cols>
    <col min="2" max="2" width="37.08984375" bestFit="1" customWidth="1"/>
  </cols>
  <sheetData>
    <row r="1" spans="1:13" ht="62.5" x14ac:dyDescent="1.4">
      <c r="B1" s="155" t="s">
        <v>823</v>
      </c>
      <c r="C1" s="155"/>
      <c r="D1" s="155"/>
      <c r="E1" s="155"/>
      <c r="F1" s="155"/>
    </row>
    <row r="3" spans="1:13" ht="18.5" x14ac:dyDescent="0.45">
      <c r="B3" s="47" t="s">
        <v>824</v>
      </c>
    </row>
    <row r="7" spans="1:13" ht="18.5" x14ac:dyDescent="0.45">
      <c r="B7" s="47" t="s">
        <v>825</v>
      </c>
      <c r="C7" s="40" t="s">
        <v>821</v>
      </c>
      <c r="D7" s="40"/>
      <c r="E7" s="40"/>
      <c r="F7" s="40"/>
      <c r="G7" s="40"/>
      <c r="H7" s="40"/>
      <c r="I7" s="40"/>
      <c r="J7" s="40"/>
      <c r="K7" s="40"/>
      <c r="L7" s="40"/>
      <c r="M7" s="40"/>
    </row>
    <row r="8" spans="1:13" ht="18.5" x14ac:dyDescent="0.45">
      <c r="B8" s="47" t="s">
        <v>826</v>
      </c>
      <c r="C8" s="40" t="s">
        <v>822</v>
      </c>
      <c r="D8" s="40"/>
      <c r="E8" s="40"/>
      <c r="F8" s="40"/>
      <c r="G8" s="40"/>
      <c r="H8" s="40"/>
      <c r="I8" s="40"/>
      <c r="J8" s="40"/>
      <c r="K8" s="40"/>
      <c r="L8" s="40"/>
      <c r="M8" s="40"/>
    </row>
    <row r="9" spans="1:13" ht="18.5" x14ac:dyDescent="0.45">
      <c r="B9" s="47" t="s">
        <v>874</v>
      </c>
      <c r="C9" s="40" t="s">
        <v>924</v>
      </c>
      <c r="D9" s="40"/>
      <c r="E9" s="40"/>
      <c r="F9" s="40"/>
      <c r="G9" s="40"/>
      <c r="H9" s="40"/>
      <c r="I9" s="40"/>
      <c r="J9" s="40"/>
      <c r="K9" s="40"/>
      <c r="L9" s="40"/>
      <c r="M9" s="40"/>
    </row>
    <row r="10" spans="1:13" ht="18.5" x14ac:dyDescent="0.45">
      <c r="B10" s="47" t="s">
        <v>875</v>
      </c>
      <c r="C10" s="40" t="s">
        <v>923</v>
      </c>
      <c r="D10" s="40"/>
      <c r="E10" s="40"/>
      <c r="F10" s="40"/>
      <c r="G10" s="40"/>
      <c r="H10" s="40"/>
      <c r="I10" s="40"/>
      <c r="J10" s="40"/>
      <c r="K10" s="40"/>
      <c r="L10" s="40"/>
      <c r="M10" s="40"/>
    </row>
    <row r="11" spans="1:13" ht="18.5" x14ac:dyDescent="0.45">
      <c r="B11" s="47" t="s">
        <v>876</v>
      </c>
      <c r="C11" s="40" t="s">
        <v>878</v>
      </c>
      <c r="D11" s="40"/>
      <c r="E11" s="40"/>
      <c r="F11" s="40"/>
      <c r="G11" s="40"/>
      <c r="H11" s="40"/>
      <c r="I11" s="40"/>
      <c r="J11" s="40"/>
      <c r="K11" s="40"/>
      <c r="L11" s="40"/>
      <c r="M11" s="40"/>
    </row>
    <row r="12" spans="1:13" ht="18.5" x14ac:dyDescent="0.45">
      <c r="B12" s="47" t="s">
        <v>877</v>
      </c>
      <c r="C12" s="40" t="s">
        <v>879</v>
      </c>
      <c r="D12" s="40"/>
      <c r="E12" s="40"/>
      <c r="F12" s="40"/>
      <c r="G12" s="40"/>
      <c r="H12" s="40"/>
      <c r="I12" s="40"/>
      <c r="J12" s="40"/>
      <c r="K12" s="40"/>
      <c r="L12" s="40"/>
      <c r="M12" s="40"/>
    </row>
    <row r="13" spans="1:13" ht="18.5" x14ac:dyDescent="0.45">
      <c r="B13" s="47"/>
      <c r="C13" s="40"/>
      <c r="D13" s="40"/>
      <c r="E13" s="40"/>
      <c r="F13" s="40"/>
      <c r="G13" s="40"/>
      <c r="H13" s="40"/>
      <c r="I13" s="40"/>
      <c r="J13" s="40"/>
      <c r="K13" s="40"/>
      <c r="L13" s="40"/>
      <c r="M13" s="40"/>
    </row>
    <row r="14" spans="1:13" x14ac:dyDescent="0.35">
      <c r="A14" s="40"/>
      <c r="B14" s="40"/>
      <c r="C14" s="40"/>
      <c r="D14" s="40"/>
      <c r="E14" s="40"/>
      <c r="F14" s="40"/>
      <c r="G14" s="40"/>
      <c r="H14" s="40"/>
      <c r="I14" s="40"/>
      <c r="J14" s="40"/>
      <c r="K14" s="40"/>
      <c r="L14" s="40"/>
      <c r="M14" s="40"/>
    </row>
    <row r="15" spans="1:13" x14ac:dyDescent="0.35">
      <c r="A15" s="40"/>
      <c r="B15" s="40"/>
      <c r="C15" s="40"/>
      <c r="D15" s="40"/>
      <c r="E15" s="40"/>
      <c r="F15" s="40"/>
      <c r="G15" s="40"/>
      <c r="H15" s="40"/>
      <c r="I15" s="40"/>
      <c r="J15" s="40"/>
      <c r="K15" s="40"/>
      <c r="L15" s="40"/>
      <c r="M15" s="40"/>
    </row>
    <row r="16" spans="1:13" x14ac:dyDescent="0.35">
      <c r="A16" s="40"/>
      <c r="B16" s="40"/>
      <c r="C16" s="40"/>
      <c r="D16" s="40"/>
      <c r="E16" s="40"/>
      <c r="F16" s="40"/>
      <c r="G16" s="40"/>
      <c r="H16" s="40"/>
      <c r="I16" s="40"/>
      <c r="J16" s="40"/>
      <c r="K16" s="40"/>
      <c r="L16" s="40"/>
      <c r="M16" s="40"/>
    </row>
    <row r="17" spans="1:13" x14ac:dyDescent="0.35">
      <c r="A17" s="40"/>
      <c r="B17" s="40"/>
      <c r="C17" s="40"/>
      <c r="D17" s="40"/>
      <c r="E17" s="40"/>
      <c r="F17" s="40"/>
      <c r="G17" s="40"/>
      <c r="H17" s="40"/>
      <c r="I17" s="40"/>
      <c r="J17" s="40"/>
      <c r="K17" s="40"/>
      <c r="L17" s="40"/>
      <c r="M17" s="40"/>
    </row>
    <row r="18" spans="1:13" ht="18.5" x14ac:dyDescent="0.45">
      <c r="B18" s="47" t="s">
        <v>865</v>
      </c>
      <c r="C18" s="40"/>
      <c r="D18" s="40"/>
      <c r="E18" s="40"/>
      <c r="F18" s="40"/>
      <c r="G18" s="40"/>
      <c r="H18" s="40"/>
      <c r="I18" s="40"/>
      <c r="J18" s="40"/>
      <c r="K18" s="40"/>
      <c r="L18" s="40"/>
      <c r="M18" s="40"/>
    </row>
    <row r="19" spans="1:13" ht="16" x14ac:dyDescent="0.4">
      <c r="A19" s="40"/>
      <c r="B19" s="153" t="s">
        <v>866</v>
      </c>
      <c r="C19" s="48"/>
      <c r="D19" s="40"/>
      <c r="E19" s="40"/>
      <c r="F19" s="40"/>
      <c r="G19" s="40"/>
      <c r="H19" s="40"/>
      <c r="I19" s="40"/>
      <c r="J19" s="40"/>
      <c r="K19" s="40"/>
      <c r="L19" s="40"/>
      <c r="M19" s="40"/>
    </row>
    <row r="20" spans="1:13" ht="16" x14ac:dyDescent="0.4">
      <c r="A20" s="40"/>
      <c r="B20" s="153" t="s">
        <v>867</v>
      </c>
      <c r="C20" s="48"/>
      <c r="D20" s="40"/>
      <c r="E20" s="40"/>
      <c r="F20" s="40"/>
      <c r="G20" s="40"/>
      <c r="H20" s="40"/>
      <c r="I20" s="40"/>
      <c r="J20" s="40"/>
      <c r="K20" s="40"/>
      <c r="L20" s="40"/>
      <c r="M20" s="40"/>
    </row>
    <row r="21" spans="1:13" ht="16" x14ac:dyDescent="0.4">
      <c r="A21" s="40"/>
      <c r="B21" s="153" t="s">
        <v>868</v>
      </c>
      <c r="C21" s="48"/>
      <c r="D21" s="40"/>
      <c r="E21" s="40"/>
      <c r="F21" s="40"/>
      <c r="G21" s="40"/>
      <c r="H21" s="40"/>
      <c r="I21" s="40"/>
      <c r="J21" s="40"/>
      <c r="K21" s="40"/>
      <c r="L21" s="40"/>
      <c r="M21" s="40"/>
    </row>
    <row r="22" spans="1:13" ht="16" x14ac:dyDescent="0.4">
      <c r="A22" s="40"/>
      <c r="B22" s="153" t="s">
        <v>869</v>
      </c>
      <c r="C22" s="48"/>
      <c r="D22" s="40"/>
      <c r="E22" s="40"/>
      <c r="F22" s="40"/>
      <c r="G22" s="40"/>
      <c r="H22" s="40"/>
      <c r="I22" s="40"/>
      <c r="J22" s="40"/>
      <c r="K22" s="40"/>
      <c r="L22" s="40"/>
      <c r="M22" s="40"/>
    </row>
    <row r="23" spans="1:13" ht="16" x14ac:dyDescent="0.4">
      <c r="A23" s="40"/>
      <c r="B23" s="153" t="s">
        <v>870</v>
      </c>
      <c r="C23" s="48"/>
      <c r="D23" s="40"/>
      <c r="E23" s="40"/>
      <c r="F23" s="40"/>
      <c r="G23" s="40"/>
      <c r="H23" s="40"/>
      <c r="I23" s="40"/>
      <c r="J23" s="40"/>
      <c r="K23" s="40"/>
      <c r="L23" s="40"/>
      <c r="M23" s="40"/>
    </row>
    <row r="24" spans="1:13" ht="16" x14ac:dyDescent="0.4">
      <c r="A24" s="40"/>
      <c r="B24" s="153" t="s">
        <v>871</v>
      </c>
      <c r="C24" s="48"/>
      <c r="D24" s="40"/>
      <c r="E24" s="40"/>
      <c r="F24" s="40"/>
      <c r="G24" s="40"/>
      <c r="H24" s="40"/>
      <c r="I24" s="40"/>
      <c r="J24" s="40"/>
      <c r="K24" s="40"/>
      <c r="L24" s="40"/>
      <c r="M24" s="40"/>
    </row>
    <row r="25" spans="1:13" ht="16" x14ac:dyDescent="0.4">
      <c r="A25" s="40"/>
      <c r="B25" s="153" t="s">
        <v>872</v>
      </c>
      <c r="C25" s="48"/>
      <c r="D25" s="40"/>
      <c r="E25" s="40"/>
      <c r="F25" s="40"/>
      <c r="G25" s="40"/>
      <c r="H25" s="40"/>
      <c r="I25" s="40"/>
      <c r="J25" s="40"/>
      <c r="K25" s="40"/>
      <c r="L25" s="40"/>
      <c r="M25" s="40"/>
    </row>
    <row r="26" spans="1:13" ht="16" x14ac:dyDescent="0.4">
      <c r="A26" s="40"/>
      <c r="B26" s="153" t="s">
        <v>873</v>
      </c>
      <c r="C26" s="48"/>
      <c r="D26" s="40"/>
      <c r="E26" s="40"/>
      <c r="F26" s="40"/>
      <c r="G26" s="40"/>
      <c r="H26" s="40"/>
      <c r="I26" s="40"/>
      <c r="J26" s="40"/>
      <c r="K26" s="40"/>
      <c r="L26" s="40"/>
      <c r="M26" s="40"/>
    </row>
    <row r="27" spans="1:13" ht="16" x14ac:dyDescent="0.4">
      <c r="A27" s="40"/>
      <c r="B27" s="153" t="s">
        <v>929</v>
      </c>
      <c r="C27" s="48"/>
      <c r="D27" s="40"/>
      <c r="E27" s="40"/>
      <c r="F27" s="40"/>
      <c r="G27" s="40"/>
      <c r="H27" s="40"/>
      <c r="I27" s="40"/>
      <c r="J27" s="40"/>
      <c r="K27" s="40"/>
      <c r="L27" s="40"/>
      <c r="M27" s="40"/>
    </row>
    <row r="28" spans="1:13" ht="16" x14ac:dyDescent="0.4">
      <c r="A28" s="40"/>
      <c r="B28" s="153" t="s">
        <v>935</v>
      </c>
      <c r="C28" s="48"/>
      <c r="E28" s="40"/>
      <c r="F28" s="40"/>
      <c r="G28" s="40"/>
      <c r="H28" s="40"/>
      <c r="I28" s="40"/>
      <c r="J28" s="40"/>
      <c r="K28" s="40"/>
      <c r="L28" s="40"/>
      <c r="M28" s="40"/>
    </row>
    <row r="29" spans="1:13" x14ac:dyDescent="0.35">
      <c r="A29" s="40"/>
      <c r="B29" s="153" t="s">
        <v>941</v>
      </c>
      <c r="C29" s="40"/>
      <c r="D29" s="40"/>
      <c r="E29" s="40"/>
      <c r="F29" s="40"/>
      <c r="G29" s="40"/>
      <c r="H29" s="40"/>
      <c r="I29" s="40"/>
      <c r="J29" s="40"/>
      <c r="K29" s="40"/>
      <c r="L29" s="40"/>
      <c r="M29" s="40"/>
    </row>
    <row r="30" spans="1:13" x14ac:dyDescent="0.35">
      <c r="A30" s="40"/>
      <c r="B30" s="153" t="s">
        <v>942</v>
      </c>
      <c r="C30" s="40"/>
      <c r="D30" s="40"/>
      <c r="E30" s="40"/>
      <c r="F30" s="40"/>
      <c r="G30" s="40"/>
      <c r="H30" s="40"/>
      <c r="I30" s="40"/>
      <c r="J30" s="40"/>
      <c r="K30" s="40"/>
      <c r="L30" s="40"/>
      <c r="M30" s="40"/>
    </row>
    <row r="31" spans="1:13" x14ac:dyDescent="0.35">
      <c r="A31" s="40"/>
      <c r="B31" s="153" t="s">
        <v>943</v>
      </c>
      <c r="C31" s="40"/>
      <c r="D31" s="40"/>
      <c r="E31" s="40"/>
      <c r="F31" s="40"/>
      <c r="G31" s="40"/>
      <c r="H31" s="40"/>
      <c r="I31" s="40"/>
      <c r="J31" s="40"/>
      <c r="K31" s="40"/>
      <c r="L31" s="40"/>
      <c r="M31" s="40"/>
    </row>
    <row r="32" spans="1:13" x14ac:dyDescent="0.35">
      <c r="A32" s="40"/>
      <c r="B32" s="40"/>
      <c r="C32" s="40"/>
      <c r="D32" s="40"/>
      <c r="E32" s="40"/>
      <c r="F32" s="40"/>
      <c r="G32" s="40"/>
      <c r="H32" s="40"/>
      <c r="I32" s="40"/>
      <c r="J32" s="40"/>
      <c r="K32" s="40"/>
      <c r="L32" s="40"/>
      <c r="M32" s="40"/>
    </row>
    <row r="33" spans="1:13" x14ac:dyDescent="0.35">
      <c r="A33" s="40"/>
      <c r="B33" s="40"/>
      <c r="C33" s="40"/>
      <c r="D33" s="40"/>
      <c r="E33" s="40"/>
      <c r="F33" s="40"/>
      <c r="G33" s="40"/>
      <c r="H33" s="40"/>
      <c r="I33" s="40"/>
      <c r="J33" s="40"/>
      <c r="K33" s="40"/>
      <c r="L33" s="40"/>
      <c r="M33" s="40"/>
    </row>
    <row r="34" spans="1:13" x14ac:dyDescent="0.35">
      <c r="A34" s="40"/>
      <c r="B34" s="40"/>
      <c r="C34" s="40"/>
      <c r="D34" s="40"/>
      <c r="E34" s="40"/>
      <c r="F34" s="40"/>
      <c r="G34" s="40"/>
      <c r="H34" s="40"/>
      <c r="I34" s="40"/>
      <c r="J34" s="40"/>
      <c r="K34" s="40"/>
      <c r="L34" s="40"/>
      <c r="M34" s="40"/>
    </row>
    <row r="35" spans="1:13" x14ac:dyDescent="0.35">
      <c r="A35" s="40"/>
      <c r="B35" s="40"/>
      <c r="C35" s="40"/>
      <c r="D35" s="40"/>
      <c r="E35" s="40"/>
      <c r="F35" s="40"/>
      <c r="G35" s="40"/>
      <c r="H35" s="40"/>
      <c r="I35" s="40"/>
      <c r="J35" s="40"/>
      <c r="K35" s="40"/>
      <c r="L35" s="40"/>
      <c r="M35" s="40"/>
    </row>
    <row r="36" spans="1:13" x14ac:dyDescent="0.35">
      <c r="A36" s="40"/>
      <c r="B36" s="40"/>
      <c r="C36" s="40"/>
      <c r="D36" s="40"/>
      <c r="E36" s="40"/>
      <c r="F36" s="40"/>
      <c r="G36" s="40"/>
      <c r="H36" s="40"/>
      <c r="I36" s="40"/>
      <c r="J36" s="40"/>
      <c r="K36" s="40"/>
      <c r="L36" s="40"/>
      <c r="M36" s="40"/>
    </row>
    <row r="37" spans="1:13" x14ac:dyDescent="0.35">
      <c r="A37" s="40"/>
      <c r="B37" s="40"/>
      <c r="C37" s="40"/>
      <c r="D37" s="40"/>
      <c r="E37" s="40"/>
      <c r="F37" s="40"/>
      <c r="G37" s="40"/>
      <c r="H37" s="40"/>
      <c r="I37" s="40"/>
      <c r="J37" s="40"/>
      <c r="K37" s="40"/>
      <c r="L37" s="40"/>
      <c r="M37" s="40"/>
    </row>
    <row r="38" spans="1:13" x14ac:dyDescent="0.35">
      <c r="A38" s="40"/>
      <c r="B38" s="40"/>
      <c r="C38" s="40"/>
      <c r="D38" s="40"/>
      <c r="E38" s="40"/>
      <c r="F38" s="40"/>
      <c r="G38" s="40"/>
      <c r="H38" s="40"/>
      <c r="I38" s="40"/>
      <c r="J38" s="40"/>
      <c r="K38" s="40"/>
      <c r="L38" s="40"/>
      <c r="M38" s="40"/>
    </row>
    <row r="39" spans="1:13" x14ac:dyDescent="0.35">
      <c r="A39" s="40"/>
      <c r="B39" s="40"/>
    </row>
    <row r="40" spans="1:13" x14ac:dyDescent="0.35">
      <c r="B40" s="40"/>
    </row>
  </sheetData>
  <mergeCells count="1">
    <mergeCell ref="B1:F1"/>
  </mergeCells>
  <hyperlinks>
    <hyperlink ref="B19" location="'01 Original_Data'!A1" display="01 Original Data" xr:uid="{E70974D0-BB76-4A68-9C88-3C85B8F241A5}"/>
    <hyperlink ref="B20" location="'02 Data Quality Check'!A1" display="02 Data Quality Check" xr:uid="{6CD9DCDE-CDFA-4091-B5AC-96752172111F}"/>
    <hyperlink ref="B21" location="'03 Cleaned Data'!A1" display="03 Cleaned Data" xr:uid="{FF26CBBE-7850-4DE7-9DFC-C97D3A01A9D4}"/>
    <hyperlink ref="B22" location="'04 Cleaned Data Analysis'!A1" display="04 Cleaned Data Analysis" xr:uid="{C943B9CD-024D-46F7-9329-BED1500CE580}"/>
    <hyperlink ref="B23" location="'05 Current Customers'!A1" display="05 Current Customers Data" xr:uid="{9A196485-9998-4AE9-AB6E-A33D27EE5418}"/>
    <hyperlink ref="B24" location="'06 Current Customers Analysis'!A1" display="06 Current Customers Analysis" xr:uid="{30380DA0-B2A3-48BC-9A74-8AFC2054A37A}"/>
    <hyperlink ref="B25" location="'07 Ex-Customers'!A1" display="07 Ex-Customers Data" xr:uid="{7E44E809-41B5-419F-976E-D2DAB874A2D3}"/>
    <hyperlink ref="B26" location="'08 Ex-Customers Analysis'!A1" display="08 Ex-Customers Analysis" xr:uid="{522352B1-0572-4188-A4E3-D05B50E95710}"/>
    <hyperlink ref="B30" location="'12 Decision Tree'!A1" display="12 Decision Tree" xr:uid="{C977D8D7-395B-41C4-A408-E795F500C2A7}"/>
    <hyperlink ref="B27" location="'09 Comparisons &amp; Insights'!A1" display="09 Comparisons &amp; Insights" xr:uid="{384A4834-49D5-4591-8406-6EDCEE94FA46}"/>
    <hyperlink ref="B28" location="'10 Summary &amp; Recommendations'!A1" display="10 Summary &amp; Recommendations" xr:uid="{1DC5A5AE-27B9-428E-888E-80F6C46EF74A}"/>
    <hyperlink ref="B29" location="'11 At Risk Customer Profile'!A1" display="11 At Risk Customer Profile" xr:uid="{43CBCAE4-EC06-433A-869C-B642A98E6B37}"/>
    <hyperlink ref="B31" location="'13 Answer Key'!A1" display="13 Answer Key" xr:uid="{458EB8EB-5A42-49F1-89D6-FBF8432BDDBD}"/>
  </hyperlink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097E4-EE08-4B50-9D89-8B13CF1DFF75}">
  <dimension ref="A3:Z69"/>
  <sheetViews>
    <sheetView topLeftCell="W31" workbookViewId="0">
      <selection activeCell="B31" sqref="B31:K31"/>
    </sheetView>
  </sheetViews>
  <sheetFormatPr defaultRowHeight="14.5" x14ac:dyDescent="0.35"/>
  <cols>
    <col min="1" max="1" width="12.36328125" bestFit="1" customWidth="1"/>
    <col min="2" max="2" width="14.54296875" bestFit="1" customWidth="1"/>
    <col min="10" max="10" width="16.453125" bestFit="1" customWidth="1"/>
    <col min="11" max="11" width="22.26953125" bestFit="1" customWidth="1"/>
    <col min="12" max="12" width="16.90625" customWidth="1"/>
    <col min="13" max="13" width="2.81640625" bestFit="1" customWidth="1"/>
    <col min="14" max="14" width="1.81640625" bestFit="1" customWidth="1"/>
    <col min="15" max="15" width="10.7265625" bestFit="1" customWidth="1"/>
  </cols>
  <sheetData>
    <row r="3" spans="1:12" x14ac:dyDescent="0.35">
      <c r="A3" s="9" t="s">
        <v>759</v>
      </c>
      <c r="B3" t="s">
        <v>862</v>
      </c>
      <c r="J3" s="9" t="s">
        <v>895</v>
      </c>
      <c r="K3" t="s">
        <v>799</v>
      </c>
      <c r="L3" t="s">
        <v>937</v>
      </c>
    </row>
    <row r="4" spans="1:12" x14ac:dyDescent="0.35">
      <c r="A4" s="25">
        <v>0</v>
      </c>
      <c r="B4">
        <v>6</v>
      </c>
      <c r="J4" s="152">
        <v>1</v>
      </c>
      <c r="K4">
        <v>142</v>
      </c>
      <c r="L4" s="11">
        <v>0.28000000000000003</v>
      </c>
    </row>
    <row r="5" spans="1:12" x14ac:dyDescent="0.35">
      <c r="A5" s="25">
        <v>1</v>
      </c>
      <c r="B5">
        <v>30</v>
      </c>
      <c r="J5" s="152">
        <v>2</v>
      </c>
      <c r="K5">
        <v>32</v>
      </c>
      <c r="L5" s="11">
        <v>7.0000000000000007E-2</v>
      </c>
    </row>
    <row r="6" spans="1:12" x14ac:dyDescent="0.35">
      <c r="A6" s="25">
        <v>2</v>
      </c>
      <c r="B6">
        <v>27</v>
      </c>
      <c r="J6" s="152">
        <v>3</v>
      </c>
      <c r="K6">
        <v>28</v>
      </c>
      <c r="L6" s="11">
        <v>0.85</v>
      </c>
    </row>
    <row r="7" spans="1:12" x14ac:dyDescent="0.35">
      <c r="A7" s="25">
        <v>3</v>
      </c>
      <c r="B7">
        <v>20</v>
      </c>
      <c r="J7" s="152">
        <v>4</v>
      </c>
      <c r="K7">
        <v>2</v>
      </c>
      <c r="L7" s="11">
        <v>1</v>
      </c>
    </row>
    <row r="8" spans="1:12" x14ac:dyDescent="0.35">
      <c r="A8" s="25">
        <v>4</v>
      </c>
      <c r="B8">
        <v>17</v>
      </c>
      <c r="J8" s="25" t="s">
        <v>760</v>
      </c>
      <c r="K8">
        <v>204</v>
      </c>
    </row>
    <row r="9" spans="1:12" x14ac:dyDescent="0.35">
      <c r="A9" s="25">
        <v>5</v>
      </c>
      <c r="B9">
        <v>20</v>
      </c>
    </row>
    <row r="10" spans="1:12" x14ac:dyDescent="0.35">
      <c r="A10" s="25">
        <v>6</v>
      </c>
      <c r="B10">
        <v>21</v>
      </c>
    </row>
    <row r="11" spans="1:12" x14ac:dyDescent="0.35">
      <c r="A11" s="25">
        <v>7</v>
      </c>
      <c r="B11">
        <v>15</v>
      </c>
    </row>
    <row r="12" spans="1:12" x14ac:dyDescent="0.35">
      <c r="A12" s="25">
        <v>8</v>
      </c>
      <c r="B12">
        <v>20</v>
      </c>
    </row>
    <row r="13" spans="1:12" x14ac:dyDescent="0.35">
      <c r="A13" s="25">
        <v>9</v>
      </c>
      <c r="B13">
        <v>21</v>
      </c>
    </row>
    <row r="14" spans="1:12" x14ac:dyDescent="0.35">
      <c r="A14" s="25">
        <v>10</v>
      </c>
      <c r="B14">
        <v>7</v>
      </c>
    </row>
    <row r="15" spans="1:12" x14ac:dyDescent="0.35">
      <c r="A15" s="25" t="s">
        <v>760</v>
      </c>
      <c r="B15">
        <v>204</v>
      </c>
    </row>
    <row r="22" spans="4:11" x14ac:dyDescent="0.35">
      <c r="D22" t="s">
        <v>895</v>
      </c>
      <c r="E22" t="s">
        <v>836</v>
      </c>
      <c r="F22" t="s">
        <v>937</v>
      </c>
      <c r="I22" t="s">
        <v>895</v>
      </c>
      <c r="J22" t="s">
        <v>836</v>
      </c>
      <c r="K22" t="s">
        <v>940</v>
      </c>
    </row>
    <row r="23" spans="4:11" x14ac:dyDescent="0.35">
      <c r="D23">
        <v>1</v>
      </c>
      <c r="E23">
        <v>142</v>
      </c>
      <c r="F23" s="10">
        <v>0.28000000000000003</v>
      </c>
      <c r="I23">
        <v>1</v>
      </c>
      <c r="J23">
        <v>368</v>
      </c>
      <c r="K23" s="10">
        <v>0.72</v>
      </c>
    </row>
    <row r="24" spans="4:11" x14ac:dyDescent="0.35">
      <c r="D24">
        <v>2</v>
      </c>
      <c r="E24">
        <v>32</v>
      </c>
      <c r="F24" s="10">
        <v>7.0000000000000007E-2</v>
      </c>
      <c r="I24">
        <v>2</v>
      </c>
      <c r="J24">
        <v>414</v>
      </c>
      <c r="K24" s="10">
        <v>0.93</v>
      </c>
    </row>
    <row r="25" spans="4:11" x14ac:dyDescent="0.35">
      <c r="D25">
        <v>3</v>
      </c>
      <c r="E25">
        <v>28</v>
      </c>
      <c r="F25" s="10">
        <v>0.85</v>
      </c>
      <c r="I25">
        <v>3</v>
      </c>
      <c r="J25">
        <v>5</v>
      </c>
      <c r="K25" s="10">
        <v>0.15</v>
      </c>
    </row>
    <row r="26" spans="4:11" x14ac:dyDescent="0.35">
      <c r="D26">
        <v>4</v>
      </c>
      <c r="E26">
        <v>2</v>
      </c>
      <c r="F26" s="10">
        <v>1</v>
      </c>
    </row>
    <row r="31" spans="4:11" x14ac:dyDescent="0.35">
      <c r="K31" s="10"/>
    </row>
    <row r="33" spans="4:26" x14ac:dyDescent="0.35">
      <c r="D33" t="s">
        <v>6</v>
      </c>
      <c r="E33" t="s">
        <v>836</v>
      </c>
      <c r="F33" t="s">
        <v>937</v>
      </c>
    </row>
    <row r="34" spans="4:26" x14ac:dyDescent="0.35">
      <c r="D34" t="s">
        <v>795</v>
      </c>
      <c r="E34">
        <v>26</v>
      </c>
      <c r="F34" s="10">
        <v>7.6246334310850442E-2</v>
      </c>
    </row>
    <row r="35" spans="4:26" x14ac:dyDescent="0.35">
      <c r="D35" t="s">
        <v>796</v>
      </c>
      <c r="E35">
        <v>124</v>
      </c>
      <c r="F35" s="10">
        <v>0.23574144486692014</v>
      </c>
    </row>
    <row r="36" spans="4:26" x14ac:dyDescent="0.35">
      <c r="D36" t="s">
        <v>797</v>
      </c>
      <c r="E36">
        <v>49</v>
      </c>
      <c r="F36" s="10">
        <v>0.50515463917525771</v>
      </c>
      <c r="J36" s="46" t="s">
        <v>895</v>
      </c>
      <c r="K36" s="46" t="s">
        <v>910</v>
      </c>
    </row>
    <row r="37" spans="4:26" x14ac:dyDescent="0.35">
      <c r="D37" t="s">
        <v>798</v>
      </c>
      <c r="E37">
        <v>5</v>
      </c>
      <c r="F37" s="10">
        <v>0.18518518518518517</v>
      </c>
      <c r="J37" s="64">
        <v>1</v>
      </c>
      <c r="K37" s="40">
        <v>368</v>
      </c>
    </row>
    <row r="38" spans="4:26" x14ac:dyDescent="0.35">
      <c r="J38" s="64">
        <v>2</v>
      </c>
      <c r="K38" s="40">
        <v>414</v>
      </c>
    </row>
    <row r="39" spans="4:26" x14ac:dyDescent="0.35">
      <c r="J39" s="64">
        <v>3</v>
      </c>
      <c r="K39" s="40">
        <v>5</v>
      </c>
    </row>
    <row r="42" spans="4:26" ht="16" x14ac:dyDescent="0.4">
      <c r="D42" s="57"/>
      <c r="X42" t="s">
        <v>6</v>
      </c>
      <c r="Y42" t="s">
        <v>836</v>
      </c>
      <c r="Z42" t="s">
        <v>940</v>
      </c>
    </row>
    <row r="43" spans="4:26" ht="15" thickBot="1" x14ac:dyDescent="0.4">
      <c r="D43" t="s">
        <v>897</v>
      </c>
      <c r="E43" t="s">
        <v>836</v>
      </c>
      <c r="F43" s="56" t="s">
        <v>937</v>
      </c>
      <c r="X43" s="40" t="s">
        <v>795</v>
      </c>
      <c r="Y43" s="40">
        <v>315</v>
      </c>
      <c r="Z43" s="118">
        <f>315/341</f>
        <v>0.92375366568914952</v>
      </c>
    </row>
    <row r="44" spans="4:26" ht="15" thickBot="1" x14ac:dyDescent="0.4">
      <c r="D44" s="65" t="s">
        <v>938</v>
      </c>
      <c r="E44" s="60">
        <v>143</v>
      </c>
      <c r="F44" s="87">
        <f>143/488</f>
        <v>0.29303278688524592</v>
      </c>
      <c r="X44" s="40" t="s">
        <v>796</v>
      </c>
      <c r="Y44" s="40">
        <v>402</v>
      </c>
      <c r="Z44" s="69">
        <f>402/526</f>
        <v>0.76425855513307983</v>
      </c>
    </row>
    <row r="45" spans="4:26" x14ac:dyDescent="0.35">
      <c r="D45" s="64" t="s">
        <v>939</v>
      </c>
      <c r="E45" s="40">
        <v>61</v>
      </c>
      <c r="F45" s="69">
        <f>61/503</f>
        <v>0.12127236580516898</v>
      </c>
      <c r="X45" s="62" t="s">
        <v>797</v>
      </c>
      <c r="Y45" s="40">
        <v>48</v>
      </c>
      <c r="Z45" s="69">
        <f>48/97</f>
        <v>0.49484536082474229</v>
      </c>
    </row>
    <row r="46" spans="4:26" x14ac:dyDescent="0.35">
      <c r="X46" s="62" t="s">
        <v>798</v>
      </c>
      <c r="Y46" s="40">
        <v>22</v>
      </c>
      <c r="Z46" s="69">
        <f>22/27</f>
        <v>0.81481481481481477</v>
      </c>
    </row>
    <row r="48" spans="4:26" x14ac:dyDescent="0.35">
      <c r="X48" t="s">
        <v>897</v>
      </c>
      <c r="Y48" t="s">
        <v>836</v>
      </c>
      <c r="Z48" t="s">
        <v>940</v>
      </c>
    </row>
    <row r="49" spans="11:26" x14ac:dyDescent="0.35">
      <c r="X49" t="s">
        <v>938</v>
      </c>
      <c r="Y49">
        <v>345</v>
      </c>
      <c r="Z49" s="10">
        <f>345/488</f>
        <v>0.70696721311475408</v>
      </c>
    </row>
    <row r="50" spans="11:26" x14ac:dyDescent="0.35">
      <c r="X50" t="s">
        <v>939</v>
      </c>
      <c r="Y50">
        <v>442</v>
      </c>
      <c r="Z50" s="10">
        <f>442/503</f>
        <v>0.87872763419483102</v>
      </c>
    </row>
    <row r="58" spans="11:26" x14ac:dyDescent="0.35">
      <c r="K58" t="s">
        <v>901</v>
      </c>
      <c r="L58" t="s">
        <v>910</v>
      </c>
    </row>
    <row r="59" spans="11:26" x14ac:dyDescent="0.35">
      <c r="K59" s="64">
        <v>0</v>
      </c>
      <c r="L59" s="40">
        <v>32</v>
      </c>
    </row>
    <row r="60" spans="11:26" x14ac:dyDescent="0.35">
      <c r="K60" s="64">
        <v>1</v>
      </c>
      <c r="L60" s="40">
        <v>73</v>
      </c>
    </row>
    <row r="61" spans="11:26" x14ac:dyDescent="0.35">
      <c r="K61" s="64">
        <v>2</v>
      </c>
      <c r="L61" s="40">
        <v>83</v>
      </c>
    </row>
    <row r="62" spans="11:26" x14ac:dyDescent="0.35">
      <c r="K62" s="64">
        <v>3</v>
      </c>
      <c r="L62" s="40">
        <v>81</v>
      </c>
    </row>
    <row r="63" spans="11:26" x14ac:dyDescent="0.35">
      <c r="K63" s="64">
        <v>4</v>
      </c>
      <c r="L63" s="40">
        <v>69</v>
      </c>
    </row>
    <row r="64" spans="11:26" x14ac:dyDescent="0.35">
      <c r="K64" s="64">
        <v>5</v>
      </c>
      <c r="L64" s="40">
        <v>80</v>
      </c>
    </row>
    <row r="65" spans="11:12" x14ac:dyDescent="0.35">
      <c r="K65" s="64">
        <v>6</v>
      </c>
      <c r="L65" s="40">
        <v>73</v>
      </c>
    </row>
    <row r="66" spans="11:12" x14ac:dyDescent="0.35">
      <c r="K66" s="64">
        <v>7</v>
      </c>
      <c r="L66" s="40">
        <v>78</v>
      </c>
    </row>
    <row r="67" spans="11:12" x14ac:dyDescent="0.35">
      <c r="K67" s="62">
        <v>8</v>
      </c>
      <c r="L67" s="40">
        <v>88</v>
      </c>
    </row>
    <row r="68" spans="11:12" x14ac:dyDescent="0.35">
      <c r="K68" s="64">
        <v>9</v>
      </c>
      <c r="L68" s="40">
        <v>87</v>
      </c>
    </row>
    <row r="69" spans="11:12" x14ac:dyDescent="0.35">
      <c r="K69" s="64">
        <v>10</v>
      </c>
      <c r="L69" s="40">
        <v>43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6F3A0-D011-4ABD-8E7A-BC4D9349EDC3}">
  <sheetPr>
    <tabColor theme="4"/>
  </sheetPr>
  <dimension ref="A2:W51"/>
  <sheetViews>
    <sheetView topLeftCell="A14" workbookViewId="0">
      <selection activeCell="G52" sqref="G52"/>
    </sheetView>
  </sheetViews>
  <sheetFormatPr defaultColWidth="8.81640625" defaultRowHeight="14.5" x14ac:dyDescent="0.35"/>
  <cols>
    <col min="1" max="1" width="21.08984375" bestFit="1" customWidth="1"/>
    <col min="2" max="2" width="22.26953125" bestFit="1" customWidth="1"/>
    <col min="3" max="3" width="8.6328125" bestFit="1" customWidth="1"/>
    <col min="4" max="4" width="40.6328125" customWidth="1"/>
    <col min="5" max="5" width="17.81640625" bestFit="1" customWidth="1"/>
    <col min="6" max="6" width="22.26953125" bestFit="1" customWidth="1"/>
    <col min="7" max="7" width="8.6328125" bestFit="1" customWidth="1"/>
    <col min="8" max="8" width="9.08984375" bestFit="1" customWidth="1"/>
    <col min="9" max="9" width="40.6328125" customWidth="1"/>
    <col min="10" max="10" width="20.453125" bestFit="1" customWidth="1"/>
    <col min="11" max="11" width="23.26953125" bestFit="1" customWidth="1"/>
    <col min="12" max="12" width="8.6328125" bestFit="1" customWidth="1"/>
    <col min="13" max="13" width="5.90625" bestFit="1" customWidth="1"/>
    <col min="19" max="19" width="11.453125" bestFit="1" customWidth="1"/>
    <col min="20" max="20" width="12.6328125" bestFit="1" customWidth="1"/>
    <col min="21" max="21" width="8.6328125" bestFit="1" customWidth="1"/>
    <col min="22" max="22" width="9.08984375" bestFit="1" customWidth="1"/>
    <col min="24" max="24" width="18.08984375" bestFit="1" customWidth="1"/>
    <col min="25" max="25" width="24.1796875" bestFit="1" customWidth="1"/>
    <col min="26" max="26" width="8.6328125" bestFit="1" customWidth="1"/>
    <col min="27" max="27" width="9.08984375" bestFit="1" customWidth="1"/>
  </cols>
  <sheetData>
    <row r="2" spans="1:13" ht="18.5" x14ac:dyDescent="0.45">
      <c r="A2" s="114" t="s">
        <v>909</v>
      </c>
      <c r="E2" s="113" t="s">
        <v>910</v>
      </c>
      <c r="J2" s="115" t="s">
        <v>911</v>
      </c>
    </row>
    <row r="3" spans="1:13" ht="15" thickBot="1" x14ac:dyDescent="0.4"/>
    <row r="4" spans="1:13" ht="16.5" thickBot="1" x14ac:dyDescent="0.45">
      <c r="A4" s="111" t="s">
        <v>895</v>
      </c>
      <c r="E4" s="110" t="s">
        <v>895</v>
      </c>
      <c r="J4" s="110" t="s">
        <v>895</v>
      </c>
    </row>
    <row r="5" spans="1:13" x14ac:dyDescent="0.35">
      <c r="A5" s="98" t="s">
        <v>759</v>
      </c>
      <c r="B5" s="98" t="s">
        <v>799</v>
      </c>
      <c r="C5" s="101" t="s">
        <v>882</v>
      </c>
      <c r="E5" s="109" t="s">
        <v>759</v>
      </c>
      <c r="F5" s="98" t="s">
        <v>799</v>
      </c>
      <c r="G5" s="99" t="s">
        <v>882</v>
      </c>
      <c r="H5" s="99" t="s">
        <v>902</v>
      </c>
      <c r="J5" s="109" t="s">
        <v>759</v>
      </c>
      <c r="K5" s="98" t="s">
        <v>813</v>
      </c>
      <c r="L5" s="101" t="s">
        <v>882</v>
      </c>
      <c r="M5" s="99" t="s">
        <v>884</v>
      </c>
    </row>
    <row r="6" spans="1:13" x14ac:dyDescent="0.35">
      <c r="A6" s="94">
        <v>1</v>
      </c>
      <c r="B6" s="43">
        <v>510</v>
      </c>
      <c r="C6" s="95">
        <v>0.51463168516649849</v>
      </c>
      <c r="E6" s="96">
        <v>1</v>
      </c>
      <c r="F6" s="43">
        <v>368</v>
      </c>
      <c r="G6" s="97">
        <v>0.46759847522236342</v>
      </c>
      <c r="H6" s="100">
        <f>368/510</f>
        <v>0.72156862745098038</v>
      </c>
      <c r="J6" s="96">
        <v>1</v>
      </c>
      <c r="K6" s="43">
        <v>142</v>
      </c>
      <c r="L6" s="102">
        <v>0.47651006711409394</v>
      </c>
      <c r="M6" s="100">
        <f>142/510</f>
        <v>0.27843137254901962</v>
      </c>
    </row>
    <row r="7" spans="1:13" x14ac:dyDescent="0.35">
      <c r="A7" s="96">
        <v>2</v>
      </c>
      <c r="B7" s="43">
        <v>446</v>
      </c>
      <c r="C7" s="97">
        <v>0.45005045408678102</v>
      </c>
      <c r="E7" s="96">
        <v>2</v>
      </c>
      <c r="F7" s="43">
        <v>414</v>
      </c>
      <c r="G7" s="95">
        <v>0.52604828462515885</v>
      </c>
      <c r="H7" s="100">
        <f>414/446</f>
        <v>0.9282511210762332</v>
      </c>
      <c r="J7" s="96">
        <v>2</v>
      </c>
      <c r="K7" s="43">
        <v>32</v>
      </c>
      <c r="L7" s="97">
        <v>0.21476510067114093</v>
      </c>
      <c r="M7" s="100">
        <f>32/446</f>
        <v>7.1748878923766815E-2</v>
      </c>
    </row>
    <row r="8" spans="1:13" x14ac:dyDescent="0.35">
      <c r="A8" s="96">
        <v>3</v>
      </c>
      <c r="B8" s="43">
        <v>33</v>
      </c>
      <c r="C8" s="97">
        <v>3.3299697275479316E-2</v>
      </c>
      <c r="E8" s="96">
        <v>3</v>
      </c>
      <c r="F8" s="43">
        <v>5</v>
      </c>
      <c r="G8" s="97">
        <v>6.3532401524777635E-3</v>
      </c>
      <c r="H8" s="100">
        <f>5/33</f>
        <v>0.15151515151515152</v>
      </c>
      <c r="J8" s="103">
        <v>3</v>
      </c>
      <c r="K8" s="104">
        <v>28</v>
      </c>
      <c r="L8" s="95">
        <v>0.28187919463087246</v>
      </c>
      <c r="M8" s="105">
        <f>28/33</f>
        <v>0.84848484848484851</v>
      </c>
    </row>
    <row r="9" spans="1:13" x14ac:dyDescent="0.35">
      <c r="A9" s="96">
        <v>4</v>
      </c>
      <c r="B9" s="43">
        <v>2</v>
      </c>
      <c r="C9" s="97">
        <v>2.0181634712411706E-3</v>
      </c>
      <c r="E9" s="96" t="s">
        <v>760</v>
      </c>
      <c r="F9" s="43">
        <v>787</v>
      </c>
      <c r="G9" s="97">
        <v>1</v>
      </c>
      <c r="H9" s="43"/>
      <c r="J9" s="103">
        <v>4</v>
      </c>
      <c r="K9" s="104">
        <v>2</v>
      </c>
      <c r="L9" s="97">
        <v>2.6845637583892617E-2</v>
      </c>
      <c r="M9" s="105">
        <v>1</v>
      </c>
    </row>
    <row r="10" spans="1:13" x14ac:dyDescent="0.35">
      <c r="A10" s="64" t="s">
        <v>760</v>
      </c>
      <c r="B10" s="40">
        <v>991</v>
      </c>
      <c r="C10" s="63">
        <v>1</v>
      </c>
      <c r="J10" s="96" t="s">
        <v>760</v>
      </c>
      <c r="K10" s="43">
        <v>204</v>
      </c>
      <c r="L10" s="97">
        <v>1</v>
      </c>
      <c r="M10" s="43"/>
    </row>
    <row r="12" spans="1:13" ht="15" thickBot="1" x14ac:dyDescent="0.4"/>
    <row r="13" spans="1:13" ht="16.5" thickBot="1" x14ac:dyDescent="0.45">
      <c r="A13" s="110" t="s">
        <v>894</v>
      </c>
      <c r="E13" s="110" t="s">
        <v>894</v>
      </c>
      <c r="J13" s="110" t="s">
        <v>894</v>
      </c>
    </row>
    <row r="14" spans="1:13" x14ac:dyDescent="0.35">
      <c r="A14" s="109" t="s">
        <v>759</v>
      </c>
      <c r="B14" s="98" t="s">
        <v>762</v>
      </c>
      <c r="C14" s="101" t="s">
        <v>882</v>
      </c>
      <c r="D14" s="40"/>
      <c r="E14" s="109" t="s">
        <v>759</v>
      </c>
      <c r="F14" s="98" t="s">
        <v>772</v>
      </c>
      <c r="G14" s="99" t="s">
        <v>882</v>
      </c>
      <c r="H14" s="99" t="s">
        <v>902</v>
      </c>
      <c r="J14" s="109" t="s">
        <v>759</v>
      </c>
      <c r="K14" s="98" t="s">
        <v>772</v>
      </c>
      <c r="L14" s="101" t="s">
        <v>882</v>
      </c>
      <c r="M14" s="99" t="s">
        <v>884</v>
      </c>
    </row>
    <row r="15" spans="1:13" x14ac:dyDescent="0.35">
      <c r="A15" s="43" t="s">
        <v>795</v>
      </c>
      <c r="B15" s="43">
        <v>341</v>
      </c>
      <c r="C15" s="95">
        <v>0.25940374082876927</v>
      </c>
      <c r="D15" s="40"/>
      <c r="E15" s="43" t="s">
        <v>795</v>
      </c>
      <c r="F15" s="43">
        <v>315</v>
      </c>
      <c r="G15" s="95">
        <v>0.40025412960609913</v>
      </c>
      <c r="H15" s="100">
        <f>315/341</f>
        <v>0.92375366568914952</v>
      </c>
      <c r="J15" s="94" t="s">
        <v>795</v>
      </c>
      <c r="K15" s="43">
        <v>26</v>
      </c>
      <c r="L15" s="97">
        <v>0.12745098039215685</v>
      </c>
      <c r="M15" s="100">
        <f>26/341</f>
        <v>7.6246334310850442E-2</v>
      </c>
    </row>
    <row r="16" spans="1:13" x14ac:dyDescent="0.35">
      <c r="A16" s="43" t="s">
        <v>796</v>
      </c>
      <c r="B16" s="43">
        <v>526</v>
      </c>
      <c r="C16" s="95">
        <v>0.55022217629430603</v>
      </c>
      <c r="D16" s="40"/>
      <c r="E16" s="43" t="s">
        <v>796</v>
      </c>
      <c r="F16" s="43">
        <v>402</v>
      </c>
      <c r="G16" s="95">
        <v>0.51080050825921219</v>
      </c>
      <c r="H16" s="100">
        <f>402/526</f>
        <v>0.76425855513307983</v>
      </c>
      <c r="J16" s="94" t="s">
        <v>796</v>
      </c>
      <c r="K16" s="43">
        <v>124</v>
      </c>
      <c r="L16" s="102">
        <v>0.60784313725490191</v>
      </c>
      <c r="M16" s="100">
        <f>124/526</f>
        <v>0.23574144486692014</v>
      </c>
    </row>
    <row r="17" spans="1:13" x14ac:dyDescent="0.35">
      <c r="A17" s="43" t="s">
        <v>797</v>
      </c>
      <c r="B17" s="43">
        <v>97</v>
      </c>
      <c r="C17" s="95">
        <v>0.14162447039371706</v>
      </c>
      <c r="D17" s="40"/>
      <c r="E17" s="94" t="s">
        <v>797</v>
      </c>
      <c r="F17" s="43">
        <v>48</v>
      </c>
      <c r="G17" s="97">
        <v>6.0991105463786534E-2</v>
      </c>
      <c r="H17" s="100">
        <f>48/97</f>
        <v>0.49484536082474229</v>
      </c>
      <c r="J17" s="106" t="s">
        <v>797</v>
      </c>
      <c r="K17" s="104">
        <v>49</v>
      </c>
      <c r="L17" s="97">
        <v>0.24019607843137256</v>
      </c>
      <c r="M17" s="105">
        <f>49/97</f>
        <v>0.50515463917525771</v>
      </c>
    </row>
    <row r="18" spans="1:13" x14ac:dyDescent="0.35">
      <c r="A18" s="43" t="s">
        <v>798</v>
      </c>
      <c r="B18" s="43">
        <v>27</v>
      </c>
      <c r="C18" s="95">
        <v>4.8749612483207604E-2</v>
      </c>
      <c r="D18" s="40"/>
      <c r="E18" s="94" t="s">
        <v>798</v>
      </c>
      <c r="F18" s="43">
        <v>22</v>
      </c>
      <c r="G18" s="97">
        <v>2.795425667090216E-2</v>
      </c>
      <c r="H18" s="100">
        <f>22/27</f>
        <v>0.81481481481481477</v>
      </c>
      <c r="J18" s="94" t="s">
        <v>798</v>
      </c>
      <c r="K18" s="43">
        <v>5</v>
      </c>
      <c r="L18" s="97">
        <v>2.4509803921568627E-2</v>
      </c>
      <c r="M18" s="100">
        <f>5/27</f>
        <v>0.18518518518518517</v>
      </c>
    </row>
    <row r="19" spans="1:13" x14ac:dyDescent="0.35">
      <c r="A19" s="94" t="s">
        <v>760</v>
      </c>
      <c r="B19" s="43">
        <v>991</v>
      </c>
      <c r="C19" s="97">
        <v>1</v>
      </c>
      <c r="E19" s="94" t="s">
        <v>760</v>
      </c>
      <c r="F19" s="43">
        <v>787</v>
      </c>
      <c r="G19" s="97">
        <v>1</v>
      </c>
      <c r="H19" s="43"/>
      <c r="J19" s="94" t="s">
        <v>760</v>
      </c>
      <c r="K19" s="43">
        <v>204</v>
      </c>
      <c r="L19" s="97">
        <v>1</v>
      </c>
      <c r="M19" s="95"/>
    </row>
    <row r="21" spans="1:13" ht="15" thickBot="1" x14ac:dyDescent="0.4"/>
    <row r="22" spans="1:13" ht="16.5" thickBot="1" x14ac:dyDescent="0.45">
      <c r="A22" s="110" t="s">
        <v>897</v>
      </c>
      <c r="E22" s="110" t="s">
        <v>897</v>
      </c>
      <c r="J22" s="110" t="s">
        <v>897</v>
      </c>
    </row>
    <row r="23" spans="1:13" x14ac:dyDescent="0.35">
      <c r="A23" s="112" t="s">
        <v>759</v>
      </c>
      <c r="B23" s="107" t="s">
        <v>801</v>
      </c>
      <c r="C23" s="108" t="s">
        <v>882</v>
      </c>
      <c r="E23" s="109" t="s">
        <v>759</v>
      </c>
      <c r="F23" s="98" t="s">
        <v>801</v>
      </c>
      <c r="G23" s="99" t="s">
        <v>882</v>
      </c>
      <c r="H23" s="99" t="s">
        <v>902</v>
      </c>
      <c r="J23" s="109" t="s">
        <v>759</v>
      </c>
      <c r="K23" s="98" t="s">
        <v>801</v>
      </c>
      <c r="L23" s="101" t="s">
        <v>882</v>
      </c>
      <c r="M23" s="99" t="s">
        <v>884</v>
      </c>
    </row>
    <row r="24" spans="1:13" x14ac:dyDescent="0.35">
      <c r="A24" s="96">
        <v>0</v>
      </c>
      <c r="B24" s="43">
        <v>488</v>
      </c>
      <c r="C24" s="97">
        <v>0.49243188698284562</v>
      </c>
      <c r="E24" s="96">
        <v>0</v>
      </c>
      <c r="F24" s="43">
        <v>345</v>
      </c>
      <c r="G24" s="97">
        <v>0.43837357052096571</v>
      </c>
      <c r="H24" s="100">
        <f>345/488</f>
        <v>0.70696721311475408</v>
      </c>
      <c r="J24" s="103">
        <v>0</v>
      </c>
      <c r="K24" s="104">
        <v>143</v>
      </c>
      <c r="L24" s="102">
        <v>0.7009803921568627</v>
      </c>
      <c r="M24" s="105">
        <f>143/488</f>
        <v>0.29303278688524592</v>
      </c>
    </row>
    <row r="25" spans="1:13" x14ac:dyDescent="0.35">
      <c r="A25" s="94">
        <v>1</v>
      </c>
      <c r="B25" s="43">
        <v>503</v>
      </c>
      <c r="C25" s="95">
        <v>0.50756811301715443</v>
      </c>
      <c r="E25" s="94">
        <v>1</v>
      </c>
      <c r="F25" s="43">
        <v>442</v>
      </c>
      <c r="G25" s="95">
        <v>0.56162642947903429</v>
      </c>
      <c r="H25" s="100">
        <f>442/503</f>
        <v>0.87872763419483102</v>
      </c>
      <c r="J25" s="96">
        <v>1</v>
      </c>
      <c r="K25" s="43">
        <v>61</v>
      </c>
      <c r="L25" s="97">
        <v>0.29901960784313725</v>
      </c>
      <c r="M25" s="100">
        <f>61/503</f>
        <v>0.12127236580516898</v>
      </c>
    </row>
    <row r="26" spans="1:13" x14ac:dyDescent="0.35">
      <c r="A26" s="96" t="s">
        <v>760</v>
      </c>
      <c r="B26" s="43">
        <v>991</v>
      </c>
      <c r="C26" s="97">
        <v>1</v>
      </c>
      <c r="E26" s="96" t="s">
        <v>760</v>
      </c>
      <c r="F26" s="43">
        <v>787</v>
      </c>
      <c r="G26" s="97">
        <v>1</v>
      </c>
      <c r="H26" s="43"/>
      <c r="J26" s="96" t="s">
        <v>760</v>
      </c>
      <c r="K26" s="43">
        <v>204</v>
      </c>
      <c r="L26" s="97">
        <v>1</v>
      </c>
      <c r="M26" s="43"/>
    </row>
    <row r="27" spans="1:13" x14ac:dyDescent="0.35">
      <c r="A27" s="117" t="s">
        <v>915</v>
      </c>
      <c r="E27" s="117" t="s">
        <v>915</v>
      </c>
      <c r="J27" s="117" t="s">
        <v>915</v>
      </c>
    </row>
    <row r="28" spans="1:13" x14ac:dyDescent="0.35">
      <c r="E28" s="40"/>
      <c r="F28" s="40"/>
      <c r="G28" s="40"/>
    </row>
    <row r="35" spans="1:1" x14ac:dyDescent="0.35">
      <c r="A35" s="149" t="s">
        <v>928</v>
      </c>
    </row>
    <row r="51" spans="23:23" x14ac:dyDescent="0.35">
      <c r="W51" s="4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6F22B-B5AD-496B-B508-B93344F55F30}">
  <sheetPr>
    <tabColor theme="4"/>
  </sheetPr>
  <dimension ref="A2:S58"/>
  <sheetViews>
    <sheetView topLeftCell="A16" workbookViewId="0">
      <selection activeCell="B31" sqref="B31:K31"/>
    </sheetView>
  </sheetViews>
  <sheetFormatPr defaultRowHeight="14.5" x14ac:dyDescent="0.35"/>
  <cols>
    <col min="1" max="1" width="19.6328125" bestFit="1" customWidth="1"/>
    <col min="2" max="4" width="22" bestFit="1" customWidth="1"/>
    <col min="9" max="9" width="14.08984375" bestFit="1" customWidth="1"/>
    <col min="10" max="10" width="13.90625" bestFit="1" customWidth="1"/>
    <col min="18" max="18" width="14.08984375" bestFit="1" customWidth="1"/>
    <col min="19" max="19" width="13.90625" bestFit="1" customWidth="1"/>
  </cols>
  <sheetData>
    <row r="2" spans="1:19" x14ac:dyDescent="0.35">
      <c r="R2" t="s">
        <v>895</v>
      </c>
      <c r="S2" t="s">
        <v>863</v>
      </c>
    </row>
    <row r="3" spans="1:19" x14ac:dyDescent="0.35">
      <c r="A3" t="s">
        <v>895</v>
      </c>
      <c r="B3" t="s">
        <v>909</v>
      </c>
      <c r="C3" t="s">
        <v>910</v>
      </c>
      <c r="D3" t="s">
        <v>911</v>
      </c>
      <c r="I3" t="s">
        <v>895</v>
      </c>
      <c r="J3" t="s">
        <v>861</v>
      </c>
      <c r="R3" s="96">
        <v>3</v>
      </c>
      <c r="S3" s="100">
        <v>0.15</v>
      </c>
    </row>
    <row r="4" spans="1:19" x14ac:dyDescent="0.35">
      <c r="A4">
        <v>1</v>
      </c>
      <c r="B4">
        <v>510</v>
      </c>
      <c r="C4">
        <v>368</v>
      </c>
      <c r="D4">
        <v>142</v>
      </c>
      <c r="I4">
        <v>2</v>
      </c>
      <c r="J4" s="10">
        <v>7.0000000000000007E-2</v>
      </c>
      <c r="R4" s="96">
        <v>1</v>
      </c>
      <c r="S4" s="10">
        <v>0.72</v>
      </c>
    </row>
    <row r="5" spans="1:19" x14ac:dyDescent="0.35">
      <c r="A5">
        <v>2</v>
      </c>
      <c r="B5">
        <v>446</v>
      </c>
      <c r="C5">
        <v>414</v>
      </c>
      <c r="D5">
        <v>32</v>
      </c>
      <c r="I5">
        <v>1</v>
      </c>
      <c r="J5" s="10">
        <v>0.28000000000000003</v>
      </c>
      <c r="R5" s="96">
        <v>2</v>
      </c>
      <c r="S5" s="100">
        <v>0.93</v>
      </c>
    </row>
    <row r="6" spans="1:19" x14ac:dyDescent="0.35">
      <c r="A6">
        <v>3</v>
      </c>
      <c r="B6">
        <v>33</v>
      </c>
      <c r="C6">
        <v>5</v>
      </c>
      <c r="D6">
        <v>28</v>
      </c>
      <c r="I6">
        <v>3</v>
      </c>
      <c r="J6" s="10">
        <v>0.84848484848484851</v>
      </c>
    </row>
    <row r="7" spans="1:19" x14ac:dyDescent="0.35">
      <c r="A7">
        <v>4</v>
      </c>
      <c r="B7">
        <v>2</v>
      </c>
      <c r="C7" s="150" t="s">
        <v>779</v>
      </c>
      <c r="D7">
        <v>2</v>
      </c>
      <c r="I7">
        <v>4</v>
      </c>
      <c r="J7" s="10">
        <v>1</v>
      </c>
    </row>
    <row r="28" spans="1:19" x14ac:dyDescent="0.35">
      <c r="R28" t="s">
        <v>912</v>
      </c>
      <c r="S28" t="s">
        <v>863</v>
      </c>
    </row>
    <row r="29" spans="1:19" x14ac:dyDescent="0.35">
      <c r="I29" t="s">
        <v>912</v>
      </c>
      <c r="J29" t="s">
        <v>861</v>
      </c>
      <c r="R29" s="43" t="s">
        <v>797</v>
      </c>
      <c r="S29" s="10">
        <v>0.49</v>
      </c>
    </row>
    <row r="30" spans="1:19" x14ac:dyDescent="0.35">
      <c r="B30" t="s">
        <v>909</v>
      </c>
      <c r="C30" t="s">
        <v>910</v>
      </c>
      <c r="D30" t="s">
        <v>911</v>
      </c>
      <c r="I30" t="s">
        <v>795</v>
      </c>
      <c r="J30" s="10">
        <f>26/341</f>
        <v>7.6246334310850442E-2</v>
      </c>
      <c r="R30" s="43" t="s">
        <v>796</v>
      </c>
      <c r="S30" s="100">
        <f>402/526</f>
        <v>0.76425855513307983</v>
      </c>
    </row>
    <row r="31" spans="1:19" x14ac:dyDescent="0.35">
      <c r="A31" t="s">
        <v>795</v>
      </c>
      <c r="B31">
        <v>341</v>
      </c>
      <c r="C31">
        <v>315</v>
      </c>
      <c r="D31">
        <v>26</v>
      </c>
      <c r="I31" t="s">
        <v>798</v>
      </c>
      <c r="J31" s="10">
        <v>0.19</v>
      </c>
      <c r="R31" s="94" t="s">
        <v>798</v>
      </c>
      <c r="S31" s="100">
        <v>0.81</v>
      </c>
    </row>
    <row r="32" spans="1:19" x14ac:dyDescent="0.35">
      <c r="A32" t="s">
        <v>796</v>
      </c>
      <c r="B32">
        <v>526</v>
      </c>
      <c r="C32">
        <v>402</v>
      </c>
      <c r="D32">
        <v>124</v>
      </c>
      <c r="I32" t="s">
        <v>796</v>
      </c>
      <c r="J32" s="10">
        <v>0.24</v>
      </c>
      <c r="R32" s="94" t="s">
        <v>795</v>
      </c>
      <c r="S32" s="100">
        <v>0.92</v>
      </c>
    </row>
    <row r="33" spans="1:10" x14ac:dyDescent="0.35">
      <c r="A33" t="s">
        <v>797</v>
      </c>
      <c r="B33">
        <v>97</v>
      </c>
      <c r="C33">
        <v>48</v>
      </c>
      <c r="D33">
        <v>49</v>
      </c>
      <c r="I33" t="s">
        <v>797</v>
      </c>
      <c r="J33" s="10">
        <v>0.51</v>
      </c>
    </row>
    <row r="34" spans="1:10" x14ac:dyDescent="0.35">
      <c r="A34" t="s">
        <v>798</v>
      </c>
      <c r="B34">
        <v>27</v>
      </c>
      <c r="C34">
        <v>22</v>
      </c>
      <c r="D34">
        <v>5</v>
      </c>
    </row>
    <row r="53" spans="1:19" x14ac:dyDescent="0.35">
      <c r="K53" t="s">
        <v>861</v>
      </c>
      <c r="R53" t="s">
        <v>927</v>
      </c>
      <c r="S53" t="s">
        <v>863</v>
      </c>
    </row>
    <row r="54" spans="1:19" x14ac:dyDescent="0.35">
      <c r="J54" t="s">
        <v>914</v>
      </c>
      <c r="K54" s="10">
        <v>0.12</v>
      </c>
      <c r="R54" s="96" t="s">
        <v>913</v>
      </c>
      <c r="S54" s="100">
        <f>345/488</f>
        <v>0.70696721311475408</v>
      </c>
    </row>
    <row r="55" spans="1:19" x14ac:dyDescent="0.35">
      <c r="J55" t="s">
        <v>913</v>
      </c>
      <c r="K55" s="10">
        <v>0.28999999999999998</v>
      </c>
      <c r="R55" s="94" t="s">
        <v>914</v>
      </c>
      <c r="S55" s="142">
        <f>442/503</f>
        <v>0.87872763419483102</v>
      </c>
    </row>
    <row r="56" spans="1:19" x14ac:dyDescent="0.35">
      <c r="B56" t="s">
        <v>909</v>
      </c>
      <c r="C56" t="s">
        <v>910</v>
      </c>
      <c r="D56" t="s">
        <v>911</v>
      </c>
    </row>
    <row r="57" spans="1:19" x14ac:dyDescent="0.35">
      <c r="A57" s="96" t="s">
        <v>913</v>
      </c>
      <c r="B57" s="43">
        <v>488</v>
      </c>
      <c r="C57" s="43">
        <v>345</v>
      </c>
      <c r="D57" s="13">
        <v>143</v>
      </c>
    </row>
    <row r="58" spans="1:19" x14ac:dyDescent="0.35">
      <c r="A58" s="94" t="s">
        <v>914</v>
      </c>
      <c r="B58" s="43">
        <v>503</v>
      </c>
      <c r="C58" s="43">
        <v>442</v>
      </c>
      <c r="D58" s="43">
        <v>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B9C6D-E943-4366-9E8D-BFA322ABD2E3}">
  <sheetPr>
    <tabColor theme="1"/>
  </sheetPr>
  <dimension ref="B2:K38"/>
  <sheetViews>
    <sheetView showGridLines="0" workbookViewId="0">
      <selection activeCell="B31" sqref="B31:K31"/>
    </sheetView>
  </sheetViews>
  <sheetFormatPr defaultRowHeight="14.5" x14ac:dyDescent="0.35"/>
  <cols>
    <col min="2" max="2" width="17.1796875" customWidth="1"/>
    <col min="3" max="3" width="12" customWidth="1"/>
    <col min="4" max="4" width="17.08984375" customWidth="1"/>
    <col min="5" max="5" width="13.81640625" customWidth="1"/>
    <col min="6" max="6" width="13" customWidth="1"/>
  </cols>
  <sheetData>
    <row r="2" spans="2:11" x14ac:dyDescent="0.35">
      <c r="B2" t="s">
        <v>890</v>
      </c>
    </row>
    <row r="3" spans="2:11" x14ac:dyDescent="0.35">
      <c r="B3" s="34"/>
    </row>
    <row r="4" spans="2:11" ht="47.5" customHeight="1" x14ac:dyDescent="0.35">
      <c r="B4" s="158" t="s">
        <v>930</v>
      </c>
      <c r="C4" s="158"/>
      <c r="D4" s="158"/>
      <c r="E4" s="158"/>
      <c r="F4" s="158"/>
      <c r="G4" s="158"/>
      <c r="H4" s="158"/>
      <c r="I4" s="158"/>
      <c r="J4" s="158"/>
      <c r="K4" s="158"/>
    </row>
    <row r="5" spans="2:11" ht="15" thickBot="1" x14ac:dyDescent="0.4">
      <c r="B5" s="35"/>
    </row>
    <row r="6" spans="2:11" ht="15" thickBot="1" x14ac:dyDescent="0.4">
      <c r="B6" s="26" t="s">
        <v>773</v>
      </c>
      <c r="C6" s="27" t="s">
        <v>774</v>
      </c>
      <c r="D6" s="27" t="s">
        <v>775</v>
      </c>
      <c r="E6" s="27" t="s">
        <v>776</v>
      </c>
      <c r="F6" s="28" t="s">
        <v>777</v>
      </c>
    </row>
    <row r="7" spans="2:11" ht="15" thickBot="1" x14ac:dyDescent="0.4">
      <c r="B7" s="29" t="s">
        <v>0</v>
      </c>
      <c r="C7" s="30" t="s">
        <v>778</v>
      </c>
      <c r="D7" s="30" t="s">
        <v>778</v>
      </c>
      <c r="E7" s="30" t="s">
        <v>778</v>
      </c>
      <c r="F7" s="30" t="s">
        <v>779</v>
      </c>
    </row>
    <row r="8" spans="2:11" ht="15" thickBot="1" x14ac:dyDescent="0.4">
      <c r="B8" s="29" t="s">
        <v>1</v>
      </c>
      <c r="C8" s="31" t="s">
        <v>778</v>
      </c>
      <c r="D8" s="31" t="s">
        <v>778</v>
      </c>
      <c r="E8" s="31" t="s">
        <v>778</v>
      </c>
      <c r="F8" s="31" t="s">
        <v>779</v>
      </c>
    </row>
    <row r="9" spans="2:11" ht="39.5" thickBot="1" x14ac:dyDescent="0.4">
      <c r="B9" s="29" t="s">
        <v>2</v>
      </c>
      <c r="C9" s="30" t="s">
        <v>779</v>
      </c>
      <c r="D9" s="30" t="s">
        <v>864</v>
      </c>
      <c r="E9" s="30" t="s">
        <v>778</v>
      </c>
      <c r="F9" s="30" t="s">
        <v>779</v>
      </c>
    </row>
    <row r="10" spans="2:11" ht="15" thickBot="1" x14ac:dyDescent="0.4">
      <c r="B10" s="29" t="s">
        <v>3</v>
      </c>
      <c r="C10" s="31" t="s">
        <v>779</v>
      </c>
      <c r="D10" s="31" t="s">
        <v>859</v>
      </c>
      <c r="E10" s="31" t="s">
        <v>778</v>
      </c>
      <c r="F10" s="31" t="s">
        <v>779</v>
      </c>
    </row>
    <row r="11" spans="2:11" x14ac:dyDescent="0.35">
      <c r="B11" s="160" t="s">
        <v>4</v>
      </c>
      <c r="C11" s="163" t="s">
        <v>779</v>
      </c>
      <c r="D11" s="163" t="s">
        <v>778</v>
      </c>
      <c r="E11" s="32" t="s">
        <v>780</v>
      </c>
      <c r="F11" s="163" t="s">
        <v>779</v>
      </c>
    </row>
    <row r="12" spans="2:11" x14ac:dyDescent="0.35">
      <c r="B12" s="161"/>
      <c r="C12" s="164"/>
      <c r="D12" s="164"/>
      <c r="E12" s="32" t="s">
        <v>781</v>
      </c>
      <c r="F12" s="164"/>
    </row>
    <row r="13" spans="2:11" ht="15" thickBot="1" x14ac:dyDescent="0.4">
      <c r="B13" s="162"/>
      <c r="C13" s="165"/>
      <c r="D13" s="165"/>
      <c r="E13" s="30" t="s">
        <v>782</v>
      </c>
      <c r="F13" s="165"/>
    </row>
    <row r="14" spans="2:11" x14ac:dyDescent="0.35">
      <c r="B14" s="160" t="s">
        <v>5</v>
      </c>
      <c r="C14" s="166" t="s">
        <v>779</v>
      </c>
      <c r="D14" s="166" t="s">
        <v>788</v>
      </c>
      <c r="E14" s="33" t="s">
        <v>783</v>
      </c>
      <c r="F14" s="166" t="s">
        <v>779</v>
      </c>
    </row>
    <row r="15" spans="2:11" ht="15" thickBot="1" x14ac:dyDescent="0.4">
      <c r="B15" s="162"/>
      <c r="C15" s="167"/>
      <c r="D15" s="167"/>
      <c r="E15" s="31" t="s">
        <v>784</v>
      </c>
      <c r="F15" s="167"/>
    </row>
    <row r="16" spans="2:11" ht="39.5" thickBot="1" x14ac:dyDescent="0.4">
      <c r="B16" s="29" t="s">
        <v>6</v>
      </c>
      <c r="C16" s="30" t="s">
        <v>779</v>
      </c>
      <c r="D16" s="30" t="s">
        <v>788</v>
      </c>
      <c r="E16" s="30" t="s">
        <v>789</v>
      </c>
      <c r="F16" s="30" t="s">
        <v>779</v>
      </c>
    </row>
    <row r="17" spans="2:11" ht="15" thickBot="1" x14ac:dyDescent="0.4">
      <c r="B17" s="29" t="s">
        <v>7</v>
      </c>
      <c r="C17" s="31" t="s">
        <v>779</v>
      </c>
      <c r="D17" s="31" t="s">
        <v>778</v>
      </c>
      <c r="E17" s="31" t="s">
        <v>778</v>
      </c>
      <c r="F17" s="31" t="s">
        <v>779</v>
      </c>
    </row>
    <row r="18" spans="2:11" ht="15" thickBot="1" x14ac:dyDescent="0.4">
      <c r="B18" s="29" t="s">
        <v>8</v>
      </c>
      <c r="C18" s="30" t="s">
        <v>779</v>
      </c>
      <c r="D18" s="30" t="s">
        <v>778</v>
      </c>
      <c r="E18" s="30" t="s">
        <v>778</v>
      </c>
      <c r="F18" s="30" t="s">
        <v>779</v>
      </c>
    </row>
    <row r="19" spans="2:11" ht="15" thickBot="1" x14ac:dyDescent="0.4">
      <c r="B19" s="29" t="s">
        <v>785</v>
      </c>
      <c r="C19" s="31" t="s">
        <v>779</v>
      </c>
      <c r="D19" s="31" t="s">
        <v>778</v>
      </c>
      <c r="E19" s="31" t="s">
        <v>778</v>
      </c>
      <c r="F19" s="31" t="s">
        <v>779</v>
      </c>
    </row>
    <row r="20" spans="2:11" ht="15" thickBot="1" x14ac:dyDescent="0.4">
      <c r="B20" s="29" t="s">
        <v>10</v>
      </c>
      <c r="C20" s="30" t="s">
        <v>779</v>
      </c>
      <c r="D20" s="30" t="s">
        <v>778</v>
      </c>
      <c r="E20" s="30" t="s">
        <v>778</v>
      </c>
      <c r="F20" s="30" t="s">
        <v>779</v>
      </c>
    </row>
    <row r="21" spans="2:11" ht="15" thickBot="1" x14ac:dyDescent="0.4">
      <c r="B21" s="29" t="s">
        <v>11</v>
      </c>
      <c r="C21" s="31" t="s">
        <v>779</v>
      </c>
      <c r="D21" s="31" t="s">
        <v>778</v>
      </c>
      <c r="E21" s="31" t="s">
        <v>778</v>
      </c>
      <c r="F21" s="31" t="s">
        <v>779</v>
      </c>
    </row>
    <row r="22" spans="2:11" ht="15" thickBot="1" x14ac:dyDescent="0.4">
      <c r="B22" s="29" t="s">
        <v>12</v>
      </c>
      <c r="C22" s="30" t="s">
        <v>779</v>
      </c>
      <c r="D22" s="30" t="s">
        <v>860</v>
      </c>
      <c r="E22" s="30" t="s">
        <v>778</v>
      </c>
      <c r="F22" s="30" t="s">
        <v>779</v>
      </c>
    </row>
    <row r="23" spans="2:11" ht="15" thickBot="1" x14ac:dyDescent="0.4">
      <c r="B23" s="29" t="s">
        <v>13</v>
      </c>
      <c r="C23" s="31" t="s">
        <v>779</v>
      </c>
      <c r="D23" s="31" t="s">
        <v>778</v>
      </c>
      <c r="E23" s="31" t="s">
        <v>778</v>
      </c>
      <c r="F23" s="31" t="s">
        <v>779</v>
      </c>
    </row>
    <row r="26" spans="2:11" ht="73.5" customHeight="1" x14ac:dyDescent="0.35">
      <c r="B26" s="158" t="s">
        <v>887</v>
      </c>
      <c r="C26" s="158"/>
      <c r="D26" s="158"/>
      <c r="E26" s="158"/>
      <c r="F26" s="158"/>
    </row>
    <row r="27" spans="2:11" ht="130" customHeight="1" x14ac:dyDescent="0.35">
      <c r="B27" s="156" t="s">
        <v>885</v>
      </c>
      <c r="C27" s="156"/>
      <c r="D27" s="156"/>
      <c r="E27" s="156"/>
      <c r="F27" s="156"/>
      <c r="G27" s="156"/>
      <c r="H27" s="156"/>
      <c r="I27" s="156"/>
      <c r="J27" s="156"/>
      <c r="K27" s="156"/>
    </row>
    <row r="28" spans="2:11" x14ac:dyDescent="0.35">
      <c r="B28" s="36"/>
    </row>
    <row r="29" spans="2:11" ht="31" customHeight="1" x14ac:dyDescent="0.35">
      <c r="B29" s="156" t="s">
        <v>888</v>
      </c>
      <c r="C29" s="156"/>
      <c r="D29" s="156"/>
      <c r="E29" s="156"/>
      <c r="F29" s="156"/>
      <c r="G29" s="156"/>
      <c r="H29" s="156"/>
      <c r="I29" s="156"/>
      <c r="J29" s="156"/>
      <c r="K29" s="156"/>
    </row>
    <row r="31" spans="2:11" ht="110" customHeight="1" x14ac:dyDescent="0.35">
      <c r="B31" s="156" t="s">
        <v>886</v>
      </c>
      <c r="C31" s="156"/>
      <c r="D31" s="156"/>
      <c r="E31" s="156"/>
      <c r="F31" s="156"/>
      <c r="G31" s="156"/>
      <c r="H31" s="156"/>
      <c r="I31" s="156"/>
      <c r="J31" s="156"/>
      <c r="K31" s="156"/>
    </row>
    <row r="33" spans="2:11" ht="51" customHeight="1" x14ac:dyDescent="0.35">
      <c r="B33" s="156" t="s">
        <v>934</v>
      </c>
      <c r="C33" s="159"/>
      <c r="D33" s="159"/>
      <c r="E33" s="159"/>
      <c r="F33" s="159"/>
      <c r="G33" s="159"/>
      <c r="H33" s="159"/>
      <c r="I33" s="159"/>
      <c r="J33" s="159"/>
      <c r="K33" s="159"/>
    </row>
    <row r="35" spans="2:11" ht="114" customHeight="1" x14ac:dyDescent="0.35">
      <c r="B35" s="157" t="s">
        <v>889</v>
      </c>
      <c r="C35" s="157"/>
      <c r="D35" s="157"/>
      <c r="E35" s="157"/>
      <c r="F35" s="157"/>
      <c r="G35" s="157"/>
      <c r="H35" s="157"/>
      <c r="I35" s="157"/>
      <c r="J35" s="157"/>
      <c r="K35" s="157"/>
    </row>
    <row r="36" spans="2:11" x14ac:dyDescent="0.35">
      <c r="B36" s="36"/>
    </row>
    <row r="38" spans="2:11" x14ac:dyDescent="0.35">
      <c r="B38" s="36"/>
    </row>
  </sheetData>
  <mergeCells count="15">
    <mergeCell ref="B31:K31"/>
    <mergeCell ref="B35:K35"/>
    <mergeCell ref="B29:K29"/>
    <mergeCell ref="B4:K4"/>
    <mergeCell ref="B33:K33"/>
    <mergeCell ref="B27:K27"/>
    <mergeCell ref="B26:F26"/>
    <mergeCell ref="B11:B13"/>
    <mergeCell ref="C11:C13"/>
    <mergeCell ref="D11:D13"/>
    <mergeCell ref="F11:F13"/>
    <mergeCell ref="B14:B15"/>
    <mergeCell ref="C14:C15"/>
    <mergeCell ref="D14:D15"/>
    <mergeCell ref="F14:F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5B97-CCB6-4A8D-8389-E6B4D0F07A3A}">
  <sheetPr>
    <tabColor theme="4"/>
  </sheetPr>
  <dimension ref="A1"/>
  <sheetViews>
    <sheetView showGridLines="0" workbookViewId="0">
      <selection activeCell="D21" sqref="D21"/>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3A104-20AC-4435-88F5-FAF316056460}">
  <sheetPr>
    <tabColor theme="4"/>
  </sheetPr>
  <dimension ref="A1"/>
  <sheetViews>
    <sheetView showGridLines="0" workbookViewId="0">
      <selection activeCell="X22" sqref="X22"/>
    </sheetView>
  </sheetViews>
  <sheetFormatPr defaultRowHeight="14.5" x14ac:dyDescent="0.3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5FD1D-8925-44E1-AB0E-6A3BE5A945ED}">
  <sheetPr>
    <tabColor theme="4"/>
  </sheetPr>
  <dimension ref="A1"/>
  <sheetViews>
    <sheetView showGridLines="0" topLeftCell="A7" workbookViewId="0">
      <selection activeCell="X39" sqref="X39"/>
    </sheetView>
  </sheetViews>
  <sheetFormatPr defaultRowHeight="14.5" x14ac:dyDescent="0.35"/>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52097-061C-43BB-8A0F-3CC100ECCCF7}">
  <sheetPr>
    <tabColor theme="4"/>
  </sheetPr>
  <dimension ref="A2:X51"/>
  <sheetViews>
    <sheetView topLeftCell="A77" zoomScaleNormal="100" workbookViewId="0">
      <selection activeCell="J114" sqref="J114"/>
    </sheetView>
  </sheetViews>
  <sheetFormatPr defaultColWidth="8.81640625" defaultRowHeight="14.5" x14ac:dyDescent="0.35"/>
  <cols>
    <col min="1" max="1" width="21.08984375" bestFit="1" customWidth="1"/>
    <col min="2" max="2" width="22.26953125" bestFit="1" customWidth="1"/>
    <col min="3" max="3" width="8.6328125" bestFit="1" customWidth="1"/>
    <col min="4" max="4" width="8.6328125" customWidth="1"/>
    <col min="5" max="5" width="40.6328125" customWidth="1"/>
    <col min="6" max="6" width="17.81640625" bestFit="1" customWidth="1"/>
    <col min="7" max="7" width="22.26953125" bestFit="1" customWidth="1"/>
    <col min="8" max="8" width="8.6328125" bestFit="1" customWidth="1"/>
    <col min="9" max="9" width="9.08984375" bestFit="1" customWidth="1"/>
    <col min="10" max="10" width="40.6328125" customWidth="1"/>
    <col min="11" max="11" width="20.453125" bestFit="1" customWidth="1"/>
    <col min="12" max="12" width="24.1796875" bestFit="1" customWidth="1"/>
    <col min="13" max="13" width="8.6328125" bestFit="1" customWidth="1"/>
    <col min="14" max="14" width="9.08984375" bestFit="1" customWidth="1"/>
    <col min="20" max="20" width="11.453125" bestFit="1" customWidth="1"/>
    <col min="21" max="21" width="12.6328125" bestFit="1" customWidth="1"/>
    <col min="22" max="22" width="8.6328125" bestFit="1" customWidth="1"/>
    <col min="23" max="23" width="9.08984375" bestFit="1" customWidth="1"/>
    <col min="25" max="25" width="18.08984375" bestFit="1" customWidth="1"/>
    <col min="26" max="26" width="24.1796875" bestFit="1" customWidth="1"/>
    <col min="27" max="27" width="8.6328125" bestFit="1" customWidth="1"/>
    <col min="28" max="28" width="9.08984375" bestFit="1" customWidth="1"/>
  </cols>
  <sheetData>
    <row r="2" spans="1:14" ht="18.5" x14ac:dyDescent="0.45">
      <c r="A2" s="114" t="s">
        <v>909</v>
      </c>
      <c r="C2" s="147"/>
      <c r="D2" s="147"/>
      <c r="E2" s="147"/>
      <c r="F2" s="148" t="s">
        <v>909</v>
      </c>
      <c r="G2" s="147"/>
      <c r="H2" s="147"/>
      <c r="I2" s="147"/>
      <c r="J2" s="147"/>
      <c r="K2" s="148" t="s">
        <v>909</v>
      </c>
      <c r="L2" s="147"/>
      <c r="M2" s="147"/>
      <c r="N2" s="147"/>
    </row>
    <row r="3" spans="1:14" ht="15" thickBot="1" x14ac:dyDescent="0.4"/>
    <row r="4" spans="1:14" ht="16.5" thickBot="1" x14ac:dyDescent="0.45">
      <c r="A4" s="111" t="s">
        <v>895</v>
      </c>
      <c r="F4" s="110" t="s">
        <v>894</v>
      </c>
      <c r="K4" s="110" t="s">
        <v>897</v>
      </c>
    </row>
    <row r="5" spans="1:14" x14ac:dyDescent="0.35">
      <c r="A5" s="13" t="s">
        <v>759</v>
      </c>
      <c r="B5" s="13" t="s">
        <v>799</v>
      </c>
      <c r="C5" s="101" t="s">
        <v>882</v>
      </c>
      <c r="D5" s="67"/>
      <c r="F5" s="39" t="s">
        <v>759</v>
      </c>
      <c r="G5" s="13" t="s">
        <v>762</v>
      </c>
      <c r="H5" s="101" t="s">
        <v>882</v>
      </c>
      <c r="K5" s="116" t="s">
        <v>759</v>
      </c>
      <c r="L5" s="43" t="s">
        <v>801</v>
      </c>
      <c r="M5" s="108" t="s">
        <v>882</v>
      </c>
    </row>
    <row r="6" spans="1:14" x14ac:dyDescent="0.35">
      <c r="A6" s="94">
        <v>1</v>
      </c>
      <c r="B6" s="43">
        <v>510</v>
      </c>
      <c r="C6" s="95">
        <v>0.51463168516649849</v>
      </c>
      <c r="D6" s="73"/>
      <c r="F6" s="43" t="s">
        <v>795</v>
      </c>
      <c r="G6" s="43">
        <v>341</v>
      </c>
      <c r="H6" s="95">
        <v>0.25940374082876927</v>
      </c>
      <c r="K6" s="96">
        <v>0</v>
      </c>
      <c r="L6" s="43">
        <v>488</v>
      </c>
      <c r="M6" s="97">
        <v>0.49243188698284562</v>
      </c>
    </row>
    <row r="7" spans="1:14" x14ac:dyDescent="0.35">
      <c r="A7" s="96">
        <v>2</v>
      </c>
      <c r="B7" s="43">
        <v>446</v>
      </c>
      <c r="C7" s="97">
        <v>0.45005045408678102</v>
      </c>
      <c r="D7" s="63"/>
      <c r="F7" s="43" t="s">
        <v>796</v>
      </c>
      <c r="G7" s="43">
        <v>526</v>
      </c>
      <c r="H7" s="95">
        <v>0.55022217629430603</v>
      </c>
      <c r="K7" s="94">
        <v>1</v>
      </c>
      <c r="L7" s="43">
        <v>503</v>
      </c>
      <c r="M7" s="95">
        <v>0.50756811301715443</v>
      </c>
    </row>
    <row r="8" spans="1:14" x14ac:dyDescent="0.35">
      <c r="A8" s="96">
        <v>3</v>
      </c>
      <c r="B8" s="43">
        <v>33</v>
      </c>
      <c r="C8" s="97">
        <v>3.3299697275479316E-2</v>
      </c>
      <c r="D8" s="63"/>
      <c r="F8" s="43" t="s">
        <v>797</v>
      </c>
      <c r="G8" s="43">
        <v>97</v>
      </c>
      <c r="H8" s="95">
        <v>0.14162447039371706</v>
      </c>
      <c r="K8" s="96" t="s">
        <v>760</v>
      </c>
      <c r="L8" s="43">
        <v>991</v>
      </c>
      <c r="M8" s="97">
        <v>1</v>
      </c>
    </row>
    <row r="9" spans="1:14" x14ac:dyDescent="0.35">
      <c r="A9" s="96">
        <v>4</v>
      </c>
      <c r="B9" s="43">
        <v>2</v>
      </c>
      <c r="C9" s="97">
        <v>2.0181634712411706E-3</v>
      </c>
      <c r="D9" s="63"/>
      <c r="F9" s="43" t="s">
        <v>798</v>
      </c>
      <c r="G9" s="43">
        <v>27</v>
      </c>
      <c r="H9" s="95">
        <v>4.8749612483207604E-2</v>
      </c>
      <c r="K9" s="117" t="s">
        <v>915</v>
      </c>
    </row>
    <row r="10" spans="1:14" x14ac:dyDescent="0.35">
      <c r="A10" s="64" t="s">
        <v>760</v>
      </c>
      <c r="B10" s="40">
        <v>991</v>
      </c>
      <c r="C10" s="63">
        <v>1</v>
      </c>
      <c r="D10" s="63"/>
      <c r="F10" s="94" t="s">
        <v>760</v>
      </c>
      <c r="G10" s="43">
        <v>991</v>
      </c>
      <c r="H10" s="97">
        <v>1</v>
      </c>
    </row>
    <row r="13" spans="1:14" ht="18.5" x14ac:dyDescent="0.45">
      <c r="A13" s="113" t="s">
        <v>910</v>
      </c>
      <c r="C13" s="145"/>
      <c r="D13" s="145"/>
      <c r="E13" s="145"/>
      <c r="F13" s="146" t="s">
        <v>910</v>
      </c>
      <c r="G13" s="145"/>
      <c r="H13" s="145"/>
      <c r="I13" s="145"/>
      <c r="J13" s="145"/>
      <c r="K13" s="146" t="s">
        <v>910</v>
      </c>
      <c r="L13" s="145"/>
      <c r="M13" s="145"/>
      <c r="N13" s="145"/>
    </row>
    <row r="14" spans="1:14" ht="15" thickBot="1" x14ac:dyDescent="0.4">
      <c r="E14" s="40"/>
    </row>
    <row r="15" spans="1:14" ht="16.5" thickBot="1" x14ac:dyDescent="0.45">
      <c r="A15" s="110" t="s">
        <v>895</v>
      </c>
      <c r="E15" s="40"/>
      <c r="F15" s="110" t="s">
        <v>894</v>
      </c>
    </row>
    <row r="16" spans="1:14" ht="16.5" thickBot="1" x14ac:dyDescent="0.45">
      <c r="A16" s="39" t="s">
        <v>759</v>
      </c>
      <c r="B16" s="13" t="s">
        <v>799</v>
      </c>
      <c r="C16" s="99" t="s">
        <v>882</v>
      </c>
      <c r="D16" s="99" t="s">
        <v>902</v>
      </c>
      <c r="E16" s="40"/>
      <c r="F16" s="39" t="s">
        <v>759</v>
      </c>
      <c r="G16" s="13" t="s">
        <v>772</v>
      </c>
      <c r="H16" s="99" t="s">
        <v>882</v>
      </c>
      <c r="I16" s="99" t="s">
        <v>902</v>
      </c>
      <c r="K16" s="110" t="s">
        <v>897</v>
      </c>
    </row>
    <row r="17" spans="1:14" x14ac:dyDescent="0.35">
      <c r="A17" s="96">
        <v>1</v>
      </c>
      <c r="B17" s="43">
        <v>368</v>
      </c>
      <c r="C17" s="97">
        <v>0.46759847522236342</v>
      </c>
      <c r="D17" s="100">
        <f>368/510</f>
        <v>0.72156862745098038</v>
      </c>
      <c r="E17" s="40"/>
      <c r="F17" s="43" t="s">
        <v>795</v>
      </c>
      <c r="G17" s="43">
        <v>315</v>
      </c>
      <c r="H17" s="95">
        <v>0.40025412960609913</v>
      </c>
      <c r="I17" s="142">
        <f>315/341</f>
        <v>0.92375366568914952</v>
      </c>
      <c r="K17" s="39" t="s">
        <v>759</v>
      </c>
      <c r="L17" s="13" t="s">
        <v>801</v>
      </c>
      <c r="M17" s="99" t="s">
        <v>882</v>
      </c>
      <c r="N17" s="99" t="s">
        <v>902</v>
      </c>
    </row>
    <row r="18" spans="1:14" x14ac:dyDescent="0.35">
      <c r="A18" s="96">
        <v>2</v>
      </c>
      <c r="B18" s="43">
        <v>414</v>
      </c>
      <c r="C18" s="95">
        <v>0.52604828462515885</v>
      </c>
      <c r="D18" s="142">
        <f>414/446</f>
        <v>0.9282511210762332</v>
      </c>
      <c r="E18" s="40"/>
      <c r="F18" s="43" t="s">
        <v>796</v>
      </c>
      <c r="G18" s="43">
        <v>402</v>
      </c>
      <c r="H18" s="95">
        <v>0.51080050825921219</v>
      </c>
      <c r="I18" s="100">
        <f>402/526</f>
        <v>0.76425855513307983</v>
      </c>
      <c r="K18" s="96">
        <v>0</v>
      </c>
      <c r="L18" s="43">
        <v>345</v>
      </c>
      <c r="M18" s="97">
        <v>0.43837357052096571</v>
      </c>
      <c r="N18" s="100">
        <f>345/488</f>
        <v>0.70696721311475408</v>
      </c>
    </row>
    <row r="19" spans="1:14" x14ac:dyDescent="0.35">
      <c r="A19" s="96">
        <v>3</v>
      </c>
      <c r="B19" s="43">
        <v>5</v>
      </c>
      <c r="C19" s="97">
        <v>6.3532401524777635E-3</v>
      </c>
      <c r="D19" s="100">
        <f>5/33</f>
        <v>0.15151515151515152</v>
      </c>
      <c r="F19" s="94" t="s">
        <v>797</v>
      </c>
      <c r="G19" s="43">
        <v>48</v>
      </c>
      <c r="H19" s="97">
        <v>6.0991105463786534E-2</v>
      </c>
      <c r="I19" s="100">
        <f>48/97</f>
        <v>0.49484536082474229</v>
      </c>
      <c r="K19" s="94">
        <v>1</v>
      </c>
      <c r="L19" s="43">
        <v>442</v>
      </c>
      <c r="M19" s="95">
        <v>0.56162642947903429</v>
      </c>
      <c r="N19" s="142">
        <f>442/503</f>
        <v>0.87872763419483102</v>
      </c>
    </row>
    <row r="20" spans="1:14" x14ac:dyDescent="0.35">
      <c r="A20" s="96" t="s">
        <v>760</v>
      </c>
      <c r="B20" s="43">
        <v>787</v>
      </c>
      <c r="C20" s="97">
        <v>1</v>
      </c>
      <c r="D20" s="43"/>
      <c r="F20" s="94" t="s">
        <v>798</v>
      </c>
      <c r="G20" s="43">
        <v>22</v>
      </c>
      <c r="H20" s="97">
        <v>2.795425667090216E-2</v>
      </c>
      <c r="I20" s="100">
        <f>22/27</f>
        <v>0.81481481481481477</v>
      </c>
      <c r="K20" s="96" t="s">
        <v>760</v>
      </c>
      <c r="L20" s="43">
        <v>787</v>
      </c>
      <c r="M20" s="97">
        <v>1</v>
      </c>
      <c r="N20" s="43"/>
    </row>
    <row r="21" spans="1:14" x14ac:dyDescent="0.35">
      <c r="F21" s="94" t="s">
        <v>760</v>
      </c>
      <c r="G21" s="43">
        <v>787</v>
      </c>
      <c r="H21" s="97">
        <v>1</v>
      </c>
      <c r="I21" s="43"/>
      <c r="K21" s="117" t="s">
        <v>915</v>
      </c>
    </row>
    <row r="23" spans="1:14" ht="18.5" x14ac:dyDescent="0.45">
      <c r="A23" s="115" t="s">
        <v>911</v>
      </c>
      <c r="C23" s="143"/>
      <c r="D23" s="143"/>
      <c r="E23" s="143"/>
      <c r="F23" s="144" t="s">
        <v>911</v>
      </c>
      <c r="G23" s="143"/>
      <c r="H23" s="143"/>
      <c r="I23" s="143"/>
      <c r="J23" s="143"/>
      <c r="K23" s="144" t="s">
        <v>911</v>
      </c>
      <c r="L23" s="143"/>
      <c r="M23" s="143"/>
      <c r="N23" s="143"/>
    </row>
    <row r="24" spans="1:14" ht="15" thickBot="1" x14ac:dyDescent="0.4"/>
    <row r="25" spans="1:14" ht="16.5" thickBot="1" x14ac:dyDescent="0.45">
      <c r="A25" s="110" t="s">
        <v>895</v>
      </c>
      <c r="F25" s="110" t="s">
        <v>894</v>
      </c>
      <c r="K25" s="110" t="s">
        <v>897</v>
      </c>
    </row>
    <row r="26" spans="1:14" x14ac:dyDescent="0.35">
      <c r="A26" s="39" t="s">
        <v>759</v>
      </c>
      <c r="B26" s="13" t="s">
        <v>813</v>
      </c>
      <c r="C26" s="101" t="s">
        <v>882</v>
      </c>
      <c r="D26" s="99" t="s">
        <v>884</v>
      </c>
      <c r="F26" s="39" t="s">
        <v>759</v>
      </c>
      <c r="G26" s="13" t="s">
        <v>772</v>
      </c>
      <c r="H26" s="101" t="s">
        <v>882</v>
      </c>
      <c r="I26" s="99" t="s">
        <v>884</v>
      </c>
      <c r="K26" s="39" t="s">
        <v>759</v>
      </c>
      <c r="L26" s="13" t="s">
        <v>801</v>
      </c>
      <c r="M26" s="101" t="s">
        <v>882</v>
      </c>
      <c r="N26" s="99" t="s">
        <v>884</v>
      </c>
    </row>
    <row r="27" spans="1:14" x14ac:dyDescent="0.35">
      <c r="A27" s="96">
        <v>1</v>
      </c>
      <c r="B27" s="43">
        <v>142</v>
      </c>
      <c r="C27" s="102">
        <v>0.47651006711409394</v>
      </c>
      <c r="D27" s="100">
        <f>142/510</f>
        <v>0.27843137254901962</v>
      </c>
      <c r="F27" s="94" t="s">
        <v>795</v>
      </c>
      <c r="G27" s="43">
        <v>26</v>
      </c>
      <c r="H27" s="97">
        <v>0.12745098039215685</v>
      </c>
      <c r="I27" s="100">
        <f>26/341</f>
        <v>7.6246334310850442E-2</v>
      </c>
      <c r="K27" s="103">
        <v>0</v>
      </c>
      <c r="L27" s="104">
        <v>143</v>
      </c>
      <c r="M27" s="102">
        <v>0.7009803921568627</v>
      </c>
      <c r="N27" s="105">
        <f>143/488</f>
        <v>0.29303278688524592</v>
      </c>
    </row>
    <row r="28" spans="1:14" x14ac:dyDescent="0.35">
      <c r="A28" s="96">
        <v>2</v>
      </c>
      <c r="B28" s="43">
        <v>32</v>
      </c>
      <c r="C28" s="97">
        <v>0.21476510067114093</v>
      </c>
      <c r="D28" s="100">
        <f>32/446</f>
        <v>7.1748878923766815E-2</v>
      </c>
      <c r="F28" s="94" t="s">
        <v>796</v>
      </c>
      <c r="G28" s="43">
        <v>124</v>
      </c>
      <c r="H28" s="102">
        <v>0.60784313725490191</v>
      </c>
      <c r="I28" s="100">
        <f>124/526</f>
        <v>0.23574144486692014</v>
      </c>
      <c r="K28" s="96">
        <v>1</v>
      </c>
      <c r="L28" s="43">
        <v>61</v>
      </c>
      <c r="M28" s="97">
        <v>0.29901960784313725</v>
      </c>
      <c r="N28" s="100">
        <f>61/503</f>
        <v>0.12127236580516898</v>
      </c>
    </row>
    <row r="29" spans="1:14" x14ac:dyDescent="0.35">
      <c r="A29" s="103">
        <v>3</v>
      </c>
      <c r="B29" s="104">
        <v>28</v>
      </c>
      <c r="C29" s="95">
        <v>0.28187919463087246</v>
      </c>
      <c r="D29" s="105">
        <f>28/33</f>
        <v>0.84848484848484851</v>
      </c>
      <c r="F29" s="106" t="s">
        <v>797</v>
      </c>
      <c r="G29" s="104">
        <v>49</v>
      </c>
      <c r="H29" s="97">
        <v>0.24019607843137256</v>
      </c>
      <c r="I29" s="105">
        <f>49/97</f>
        <v>0.50515463917525771</v>
      </c>
      <c r="K29" s="96" t="s">
        <v>760</v>
      </c>
      <c r="L29" s="43">
        <v>204</v>
      </c>
      <c r="M29" s="97">
        <v>1</v>
      </c>
      <c r="N29" s="43"/>
    </row>
    <row r="30" spans="1:14" x14ac:dyDescent="0.35">
      <c r="A30" s="103">
        <v>4</v>
      </c>
      <c r="B30" s="104">
        <v>2</v>
      </c>
      <c r="C30" s="97">
        <v>2.6845637583892617E-2</v>
      </c>
      <c r="D30" s="105">
        <v>1</v>
      </c>
      <c r="F30" s="94" t="s">
        <v>798</v>
      </c>
      <c r="G30" s="43">
        <v>5</v>
      </c>
      <c r="H30" s="97">
        <v>2.4509803921568627E-2</v>
      </c>
      <c r="I30" s="100">
        <f>5/27</f>
        <v>0.18518518518518517</v>
      </c>
      <c r="K30" s="117" t="s">
        <v>915</v>
      </c>
    </row>
    <row r="31" spans="1:14" x14ac:dyDescent="0.35">
      <c r="A31" s="96" t="s">
        <v>760</v>
      </c>
      <c r="B31" s="43">
        <v>204</v>
      </c>
      <c r="C31" s="97">
        <v>1</v>
      </c>
      <c r="D31" s="43"/>
      <c r="F31" s="94" t="s">
        <v>760</v>
      </c>
      <c r="G31" s="43">
        <v>204</v>
      </c>
      <c r="H31" s="97">
        <v>1</v>
      </c>
      <c r="I31" s="95"/>
    </row>
    <row r="51" spans="24:24" x14ac:dyDescent="0.35">
      <c r="X51" s="40"/>
    </row>
  </sheetData>
  <pageMargins left="0.7" right="0.7" top="0.75" bottom="0.75" header="0.3" footer="0.3"/>
  <pageSetup orientation="portrait" r:id="rId10"/>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AF52-4E4D-4AF5-9A93-A4DE42B8579A}">
  <sheetPr>
    <tabColor theme="7"/>
  </sheetPr>
  <dimension ref="A1:AD74"/>
  <sheetViews>
    <sheetView showGridLines="0" topLeftCell="F3" workbookViewId="0">
      <selection activeCell="A16" sqref="A16:D19"/>
    </sheetView>
  </sheetViews>
  <sheetFormatPr defaultRowHeight="14.5" x14ac:dyDescent="0.35"/>
  <cols>
    <col min="1" max="1" width="18.08984375" bestFit="1" customWidth="1"/>
    <col min="2" max="2" width="22.54296875" bestFit="1" customWidth="1"/>
    <col min="3" max="3" width="8.6328125" bestFit="1" customWidth="1"/>
    <col min="4" max="4" width="6.26953125" bestFit="1" customWidth="1"/>
    <col min="5" max="5" width="17" bestFit="1" customWidth="1"/>
    <col min="6" max="6" width="16" bestFit="1" customWidth="1"/>
    <col min="7" max="7" width="23.81640625" bestFit="1" customWidth="1"/>
    <col min="8" max="8" width="8.6328125" bestFit="1" customWidth="1"/>
    <col min="9" max="9" width="6" bestFit="1" customWidth="1"/>
    <col min="11" max="11" width="21.81640625" bestFit="1" customWidth="1"/>
    <col min="12" max="12" width="16.1796875" bestFit="1" customWidth="1"/>
    <col min="13" max="13" width="10.90625" bestFit="1" customWidth="1"/>
    <col min="14" max="14" width="6" bestFit="1" customWidth="1"/>
    <col min="15" max="15" width="7.81640625" bestFit="1" customWidth="1"/>
    <col min="16" max="16" width="14.54296875" bestFit="1" customWidth="1"/>
    <col min="17" max="17" width="8.453125" bestFit="1" customWidth="1"/>
    <col min="18" max="18" width="10.1796875" bestFit="1" customWidth="1"/>
    <col min="19" max="19" width="6" bestFit="1" customWidth="1"/>
    <col min="20" max="20" width="16.453125" bestFit="1" customWidth="1"/>
    <col min="21" max="21" width="17.90625" bestFit="1" customWidth="1"/>
    <col min="22" max="22" width="23.36328125" bestFit="1" customWidth="1"/>
    <col min="23" max="23" width="8.6328125" bestFit="1" customWidth="1"/>
    <col min="24" max="24" width="6" bestFit="1" customWidth="1"/>
    <col min="26" max="26" width="20.1796875" bestFit="1" customWidth="1"/>
    <col min="27" max="27" width="18.54296875" bestFit="1" customWidth="1"/>
    <col min="28" max="28" width="8.6328125" bestFit="1" customWidth="1"/>
    <col min="29" max="29" width="6" bestFit="1" customWidth="1"/>
    <col min="30" max="30" width="5.08984375" bestFit="1" customWidth="1"/>
    <col min="31" max="31" width="20.08984375" bestFit="1" customWidth="1"/>
    <col min="32" max="32" width="18.453125" bestFit="1" customWidth="1"/>
    <col min="33" max="33" width="7.81640625" bestFit="1" customWidth="1"/>
    <col min="34" max="34" width="5.90625" bestFit="1" customWidth="1"/>
  </cols>
  <sheetData>
    <row r="1" spans="1:30" ht="18.5" x14ac:dyDescent="0.45">
      <c r="A1" s="47" t="s">
        <v>904</v>
      </c>
    </row>
    <row r="4" spans="1:30" ht="16" x14ac:dyDescent="0.4">
      <c r="A4" s="57" t="s">
        <v>891</v>
      </c>
      <c r="F4" s="57" t="s">
        <v>892</v>
      </c>
      <c r="K4" s="57" t="s">
        <v>893</v>
      </c>
      <c r="P4" s="57" t="s">
        <v>894</v>
      </c>
      <c r="U4" s="57" t="s">
        <v>895</v>
      </c>
      <c r="Z4" s="57" t="s">
        <v>896</v>
      </c>
    </row>
    <row r="5" spans="1:30" x14ac:dyDescent="0.35">
      <c r="A5" s="9" t="s">
        <v>759</v>
      </c>
      <c r="B5" t="s">
        <v>810</v>
      </c>
      <c r="C5" s="67" t="s">
        <v>882</v>
      </c>
      <c r="D5" s="56" t="s">
        <v>884</v>
      </c>
      <c r="F5" s="9" t="s">
        <v>759</v>
      </c>
      <c r="G5" t="s">
        <v>768</v>
      </c>
      <c r="H5" s="67" t="s">
        <v>882</v>
      </c>
      <c r="I5" s="56" t="s">
        <v>884</v>
      </c>
      <c r="K5" s="9" t="s">
        <v>759</v>
      </c>
      <c r="L5" t="s">
        <v>761</v>
      </c>
      <c r="M5" s="67" t="s">
        <v>882</v>
      </c>
      <c r="N5" s="56" t="s">
        <v>884</v>
      </c>
      <c r="O5" s="25"/>
      <c r="P5" s="9" t="s">
        <v>759</v>
      </c>
      <c r="Q5" t="s">
        <v>772</v>
      </c>
      <c r="R5" s="67" t="s">
        <v>882</v>
      </c>
      <c r="S5" s="56" t="s">
        <v>884</v>
      </c>
      <c r="U5" s="9" t="s">
        <v>759</v>
      </c>
      <c r="V5" t="s">
        <v>813</v>
      </c>
      <c r="W5" s="67" t="s">
        <v>882</v>
      </c>
      <c r="X5" s="56" t="s">
        <v>884</v>
      </c>
      <c r="Z5" s="9" t="s">
        <v>759</v>
      </c>
      <c r="AA5" t="s">
        <v>800</v>
      </c>
      <c r="AB5" s="67" t="s">
        <v>882</v>
      </c>
      <c r="AC5" s="56" t="s">
        <v>884</v>
      </c>
    </row>
    <row r="6" spans="1:30" x14ac:dyDescent="0.35">
      <c r="A6" s="74" t="s">
        <v>790</v>
      </c>
      <c r="B6" s="75">
        <v>60</v>
      </c>
      <c r="C6" s="76">
        <v>0.29411764705882354</v>
      </c>
      <c r="D6" s="77">
        <f>GETPIVOTDATA("%",$A$5,"Credit Score2","Poor")/GETPIVOTDATA("Count of Credit Score2",'08 Ex-Customers Analysis'!$A$5,"Credit Score2","Poor")</f>
        <v>4.9019607843137254E-3</v>
      </c>
      <c r="E6" s="40"/>
      <c r="F6" s="62" t="s">
        <v>15</v>
      </c>
      <c r="G6" s="40">
        <v>77</v>
      </c>
      <c r="H6" s="61">
        <v>0.37745098039215685</v>
      </c>
      <c r="I6" s="69">
        <f>77/480</f>
        <v>0.16041666666666668</v>
      </c>
      <c r="J6" s="40"/>
      <c r="K6" s="59" t="s">
        <v>16</v>
      </c>
      <c r="L6" s="60">
        <v>121</v>
      </c>
      <c r="M6" s="61">
        <v>0.59313725490196079</v>
      </c>
      <c r="N6" s="70">
        <f>121/462</f>
        <v>0.26190476190476192</v>
      </c>
      <c r="O6" s="40"/>
      <c r="P6" s="62" t="s">
        <v>795</v>
      </c>
      <c r="Q6" s="40">
        <v>26</v>
      </c>
      <c r="R6" s="63">
        <v>0.12745098039215685</v>
      </c>
      <c r="S6" s="69">
        <f>26/341</f>
        <v>7.6246334310850442E-2</v>
      </c>
      <c r="T6" s="40"/>
      <c r="U6" s="64">
        <v>1</v>
      </c>
      <c r="V6" s="40">
        <v>142</v>
      </c>
      <c r="W6" s="61">
        <v>0.47651006711409394</v>
      </c>
      <c r="X6" s="69">
        <f>142/510</f>
        <v>0.27843137254901962</v>
      </c>
      <c r="Y6" s="40"/>
      <c r="Z6" s="64">
        <v>0</v>
      </c>
      <c r="AA6" s="40">
        <v>60</v>
      </c>
      <c r="AB6" s="63">
        <v>0.29411764705882354</v>
      </c>
      <c r="AC6" s="70">
        <f>60/291</f>
        <v>0.20618556701030927</v>
      </c>
      <c r="AD6" s="40" t="s">
        <v>903</v>
      </c>
    </row>
    <row r="7" spans="1:30" ht="15" thickBot="1" x14ac:dyDescent="0.4">
      <c r="A7" s="74" t="s">
        <v>791</v>
      </c>
      <c r="B7" s="75">
        <v>65</v>
      </c>
      <c r="C7" s="76">
        <v>0.31862745098039214</v>
      </c>
      <c r="D7" s="78">
        <f>65/309</f>
        <v>0.21035598705501618</v>
      </c>
      <c r="E7" s="40"/>
      <c r="F7" s="59" t="s">
        <v>26</v>
      </c>
      <c r="G7" s="60">
        <v>75</v>
      </c>
      <c r="H7" s="63">
        <v>0.36764705882352944</v>
      </c>
      <c r="I7" s="86">
        <f>75/257</f>
        <v>0.29182879377431908</v>
      </c>
      <c r="J7" s="40"/>
      <c r="K7" s="62" t="s">
        <v>23</v>
      </c>
      <c r="L7" s="40">
        <v>83</v>
      </c>
      <c r="M7" s="63">
        <v>0.40686274509803921</v>
      </c>
      <c r="N7" s="69">
        <f>83/529</f>
        <v>0.15689981096408318</v>
      </c>
      <c r="O7" s="40"/>
      <c r="P7" s="62" t="s">
        <v>796</v>
      </c>
      <c r="Q7" s="40">
        <v>124</v>
      </c>
      <c r="R7" s="61">
        <v>0.60784313725490191</v>
      </c>
      <c r="S7" s="69">
        <f>124/526</f>
        <v>0.23574144486692014</v>
      </c>
      <c r="T7" s="40"/>
      <c r="U7" s="64">
        <v>2</v>
      </c>
      <c r="V7" s="40">
        <v>32</v>
      </c>
      <c r="W7" s="63">
        <v>0.21476510067114093</v>
      </c>
      <c r="X7" s="69">
        <f>32/446</f>
        <v>7.1748878923766815E-2</v>
      </c>
      <c r="Y7" s="40"/>
      <c r="Z7" s="62">
        <v>1</v>
      </c>
      <c r="AA7" s="79">
        <v>144</v>
      </c>
      <c r="AB7" s="61">
        <v>0.70588235294117652</v>
      </c>
      <c r="AC7" s="70">
        <f>144/700</f>
        <v>0.20571428571428571</v>
      </c>
      <c r="AD7" s="40"/>
    </row>
    <row r="8" spans="1:30" ht="15" thickBot="1" x14ac:dyDescent="0.4">
      <c r="A8" s="62" t="s">
        <v>792</v>
      </c>
      <c r="B8" s="40">
        <v>46</v>
      </c>
      <c r="C8" s="63">
        <v>0.22549019607843138</v>
      </c>
      <c r="D8" s="80">
        <f>46/245</f>
        <v>0.18775510204081633</v>
      </c>
      <c r="E8" s="40"/>
      <c r="F8" s="62" t="s">
        <v>18</v>
      </c>
      <c r="G8" s="40">
        <v>52</v>
      </c>
      <c r="H8" s="63">
        <v>0.25490196078431371</v>
      </c>
      <c r="I8" s="69">
        <f>52/254</f>
        <v>0.20472440944881889</v>
      </c>
      <c r="J8" s="40"/>
      <c r="K8" s="62" t="s">
        <v>760</v>
      </c>
      <c r="L8" s="40">
        <v>204</v>
      </c>
      <c r="M8" s="63">
        <v>1</v>
      </c>
      <c r="N8" s="40"/>
      <c r="O8" s="40"/>
      <c r="P8" s="59" t="s">
        <v>797</v>
      </c>
      <c r="Q8" s="60">
        <v>49</v>
      </c>
      <c r="R8" s="63">
        <v>0.24019607843137256</v>
      </c>
      <c r="S8" s="87">
        <f>49/97</f>
        <v>0.50515463917525771</v>
      </c>
      <c r="T8" s="40"/>
      <c r="U8" s="65">
        <v>3</v>
      </c>
      <c r="V8" s="60">
        <v>28</v>
      </c>
      <c r="W8" s="73">
        <v>0.28187919463087246</v>
      </c>
      <c r="X8" s="84">
        <f>28/33</f>
        <v>0.84848484848484851</v>
      </c>
      <c r="Y8" s="40"/>
      <c r="Z8" s="64" t="s">
        <v>760</v>
      </c>
      <c r="AA8" s="40">
        <v>204</v>
      </c>
      <c r="AB8" s="63">
        <v>1</v>
      </c>
      <c r="AC8" s="40"/>
      <c r="AD8" s="40"/>
    </row>
    <row r="9" spans="1:30" ht="15" thickBot="1" x14ac:dyDescent="0.4">
      <c r="A9" s="62" t="s">
        <v>793</v>
      </c>
      <c r="B9" s="40">
        <v>23</v>
      </c>
      <c r="C9" s="63">
        <v>0.11274509803921569</v>
      </c>
      <c r="D9" s="80">
        <f>23/128</f>
        <v>0.1796875</v>
      </c>
      <c r="E9" s="40"/>
      <c r="F9" s="62" t="s">
        <v>760</v>
      </c>
      <c r="G9" s="40">
        <v>204</v>
      </c>
      <c r="H9" s="63">
        <v>1</v>
      </c>
      <c r="I9" s="40"/>
      <c r="J9" s="40"/>
      <c r="K9" s="40"/>
      <c r="L9" s="40"/>
      <c r="M9" s="40"/>
      <c r="N9" s="40"/>
      <c r="O9" s="40"/>
      <c r="P9" s="62" t="s">
        <v>798</v>
      </c>
      <c r="Q9" s="40">
        <v>5</v>
      </c>
      <c r="R9" s="63">
        <v>2.4509803921568627E-2</v>
      </c>
      <c r="S9" s="69">
        <f>5/27</f>
        <v>0.18518518518518517</v>
      </c>
      <c r="T9" s="40"/>
      <c r="U9" s="65">
        <v>4</v>
      </c>
      <c r="V9" s="60">
        <v>2</v>
      </c>
      <c r="W9" s="63">
        <v>2.6845637583892617E-2</v>
      </c>
      <c r="X9" s="85" t="s">
        <v>931</v>
      </c>
      <c r="Y9" s="40"/>
      <c r="Z9" s="40"/>
      <c r="AA9" s="40"/>
      <c r="AB9" s="40"/>
      <c r="AC9" s="40"/>
      <c r="AD9" s="40"/>
    </row>
    <row r="10" spans="1:30" ht="14.5" customHeight="1" x14ac:dyDescent="0.35">
      <c r="A10" s="62" t="s">
        <v>794</v>
      </c>
      <c r="B10" s="40">
        <v>10</v>
      </c>
      <c r="C10" s="63">
        <v>4.9019607843137254E-2</v>
      </c>
      <c r="D10" s="80">
        <f>10/58</f>
        <v>0.17241379310344829</v>
      </c>
      <c r="E10" s="40"/>
      <c r="F10" s="169" t="s">
        <v>933</v>
      </c>
      <c r="G10" s="169"/>
      <c r="H10" s="169"/>
      <c r="I10" s="151"/>
      <c r="J10" s="40"/>
      <c r="K10" s="40"/>
      <c r="L10" s="40"/>
      <c r="M10" s="40"/>
      <c r="N10" s="40"/>
      <c r="O10" s="40"/>
      <c r="P10" s="62" t="s">
        <v>760</v>
      </c>
      <c r="Q10" s="40">
        <v>204</v>
      </c>
      <c r="R10" s="63">
        <v>1</v>
      </c>
      <c r="S10" s="73"/>
      <c r="T10" s="40"/>
      <c r="U10" s="64" t="s">
        <v>760</v>
      </c>
      <c r="V10" s="40">
        <v>204</v>
      </c>
      <c r="W10" s="63">
        <v>1</v>
      </c>
      <c r="X10" s="40"/>
      <c r="Y10" s="40"/>
      <c r="Z10" s="40"/>
      <c r="AA10" s="40"/>
      <c r="AB10" s="40"/>
      <c r="AC10" s="40"/>
      <c r="AD10" s="40"/>
    </row>
    <row r="11" spans="1:30" ht="14.5" customHeight="1" x14ac:dyDescent="0.35">
      <c r="A11" s="62" t="s">
        <v>760</v>
      </c>
      <c r="B11" s="40">
        <v>204</v>
      </c>
      <c r="C11" s="63">
        <v>1</v>
      </c>
      <c r="D11" s="40"/>
      <c r="E11" s="40"/>
      <c r="F11" s="169"/>
      <c r="G11" s="169"/>
      <c r="H11" s="169"/>
      <c r="I11" s="151"/>
      <c r="J11" s="40"/>
      <c r="K11" s="40"/>
      <c r="L11" s="40"/>
      <c r="M11" s="40"/>
      <c r="N11" s="40"/>
      <c r="O11" s="40"/>
      <c r="P11" s="69"/>
      <c r="Q11" s="40"/>
      <c r="R11" s="40"/>
      <c r="S11" s="40"/>
      <c r="T11" s="40"/>
      <c r="U11" s="168" t="s">
        <v>932</v>
      </c>
      <c r="V11" s="168"/>
      <c r="W11" s="168"/>
      <c r="X11" s="168"/>
      <c r="Y11" s="40"/>
      <c r="Z11" s="40"/>
      <c r="AA11" s="40"/>
      <c r="AB11" s="40"/>
      <c r="AC11" s="40"/>
      <c r="AD11" s="40"/>
    </row>
    <row r="12" spans="1:30" x14ac:dyDescent="0.35">
      <c r="A12" s="40"/>
      <c r="B12" s="40"/>
      <c r="C12" s="40"/>
      <c r="D12" s="40"/>
      <c r="E12" s="40"/>
      <c r="F12" s="169"/>
      <c r="G12" s="169"/>
      <c r="H12" s="169"/>
      <c r="I12" s="40"/>
      <c r="J12" s="40"/>
      <c r="K12" s="40"/>
      <c r="L12" s="40"/>
      <c r="M12" s="40"/>
      <c r="N12" s="40"/>
      <c r="O12" s="40"/>
      <c r="P12" s="40"/>
      <c r="Q12" s="40"/>
      <c r="R12" s="40"/>
      <c r="S12" s="40"/>
      <c r="T12" s="40"/>
      <c r="U12" s="168"/>
      <c r="V12" s="168"/>
      <c r="W12" s="168"/>
      <c r="X12" s="168"/>
      <c r="Y12" s="40"/>
      <c r="Z12" s="40"/>
      <c r="AA12" s="40"/>
      <c r="AB12" s="40"/>
      <c r="AC12" s="40"/>
      <c r="AD12" s="40"/>
    </row>
    <row r="13" spans="1:30" x14ac:dyDescent="0.35">
      <c r="A13" s="40"/>
      <c r="B13" s="40"/>
      <c r="C13" s="40"/>
      <c r="D13" s="40"/>
      <c r="E13" s="40"/>
      <c r="F13" s="40"/>
      <c r="G13" s="40"/>
      <c r="H13" s="40"/>
      <c r="I13" s="40"/>
      <c r="J13" s="40"/>
      <c r="K13" s="40"/>
      <c r="L13" s="40"/>
      <c r="M13" s="40"/>
      <c r="N13" s="40"/>
      <c r="O13" s="40"/>
      <c r="P13" s="40"/>
      <c r="Q13" s="40"/>
      <c r="R13" s="40"/>
      <c r="S13" s="40"/>
      <c r="T13" s="40"/>
      <c r="U13" s="168"/>
      <c r="V13" s="168"/>
      <c r="W13" s="168"/>
      <c r="X13" s="168"/>
      <c r="Y13" s="40"/>
      <c r="Z13" s="40"/>
      <c r="AA13" s="40"/>
      <c r="AB13" s="40"/>
      <c r="AC13" s="40"/>
      <c r="AD13" s="40"/>
    </row>
    <row r="14" spans="1:30" x14ac:dyDescent="0.35">
      <c r="A14" s="40"/>
      <c r="B14" s="40"/>
      <c r="C14" s="40"/>
      <c r="D14" s="40"/>
      <c r="E14" s="40"/>
      <c r="F14" s="40"/>
      <c r="G14" s="40"/>
      <c r="H14" s="40"/>
      <c r="I14" s="40"/>
      <c r="J14" s="40"/>
      <c r="K14" s="40"/>
      <c r="L14" s="40"/>
      <c r="M14" s="40"/>
      <c r="N14" s="40"/>
      <c r="O14" s="40"/>
      <c r="P14" s="40"/>
      <c r="Q14" s="40"/>
      <c r="R14" s="40"/>
      <c r="S14" s="40"/>
      <c r="T14" s="40"/>
      <c r="U14" s="168"/>
      <c r="V14" s="168"/>
      <c r="W14" s="168"/>
      <c r="X14" s="168"/>
      <c r="Y14" s="40"/>
      <c r="Z14" s="40"/>
      <c r="AA14" s="40"/>
      <c r="AB14" s="40"/>
      <c r="AC14" s="40"/>
      <c r="AD14" s="40"/>
    </row>
    <row r="16" spans="1:30" ht="16" x14ac:dyDescent="0.4">
      <c r="A16" s="57" t="s">
        <v>897</v>
      </c>
      <c r="F16" s="57" t="s">
        <v>898</v>
      </c>
      <c r="K16" s="57" t="s">
        <v>900</v>
      </c>
      <c r="P16" s="57" t="s">
        <v>901</v>
      </c>
    </row>
    <row r="17" spans="1:19" ht="15" thickBot="1" x14ac:dyDescent="0.4">
      <c r="A17" s="9" t="s">
        <v>759</v>
      </c>
      <c r="B17" t="s">
        <v>801</v>
      </c>
      <c r="C17" s="67" t="s">
        <v>882</v>
      </c>
      <c r="D17" s="56" t="s">
        <v>884</v>
      </c>
      <c r="F17" s="9" t="s">
        <v>759</v>
      </c>
      <c r="G17" t="s">
        <v>811</v>
      </c>
      <c r="H17" s="67" t="s">
        <v>882</v>
      </c>
      <c r="I17" s="56" t="s">
        <v>884</v>
      </c>
      <c r="K17" s="9" t="s">
        <v>759</v>
      </c>
      <c r="L17" t="s">
        <v>812</v>
      </c>
      <c r="M17" s="67" t="s">
        <v>882</v>
      </c>
      <c r="N17" s="56" t="s">
        <v>884</v>
      </c>
      <c r="P17" s="9" t="s">
        <v>759</v>
      </c>
      <c r="Q17" t="s">
        <v>862</v>
      </c>
      <c r="R17" s="67" t="s">
        <v>882</v>
      </c>
      <c r="S17" s="56" t="s">
        <v>884</v>
      </c>
    </row>
    <row r="18" spans="1:19" ht="15" thickBot="1" x14ac:dyDescent="0.4">
      <c r="A18" s="65">
        <v>0</v>
      </c>
      <c r="B18" s="60">
        <v>143</v>
      </c>
      <c r="C18" s="61">
        <v>0.7009803921568627</v>
      </c>
      <c r="D18" s="87">
        <f>143/488</f>
        <v>0.29303278688524592</v>
      </c>
      <c r="E18" s="40"/>
      <c r="F18" s="59" t="s">
        <v>802</v>
      </c>
      <c r="G18" s="60">
        <v>57</v>
      </c>
      <c r="H18" s="61">
        <v>0.27941176470588236</v>
      </c>
      <c r="I18" s="70">
        <f>57/250</f>
        <v>0.22800000000000001</v>
      </c>
      <c r="J18" s="40"/>
      <c r="K18" s="62" t="s">
        <v>807</v>
      </c>
      <c r="L18" s="40">
        <v>59</v>
      </c>
      <c r="M18" s="63">
        <v>0.28921568627450983</v>
      </c>
      <c r="N18" s="69">
        <f>59/358</f>
        <v>0.16480446927374301</v>
      </c>
      <c r="O18" s="40"/>
      <c r="P18" s="64">
        <v>0</v>
      </c>
      <c r="Q18" s="40">
        <v>6</v>
      </c>
      <c r="R18" s="63">
        <v>2.9411764705882353E-2</v>
      </c>
      <c r="S18" s="69">
        <f>6/38</f>
        <v>0.15789473684210525</v>
      </c>
    </row>
    <row r="19" spans="1:19" x14ac:dyDescent="0.35">
      <c r="A19" s="64">
        <v>1</v>
      </c>
      <c r="B19" s="40">
        <v>61</v>
      </c>
      <c r="C19" s="63">
        <v>0.29901960784313725</v>
      </c>
      <c r="D19" s="69">
        <f>61/503</f>
        <v>0.12127236580516898</v>
      </c>
      <c r="E19" s="40"/>
      <c r="F19" s="62" t="s">
        <v>803</v>
      </c>
      <c r="G19" s="40">
        <v>45</v>
      </c>
      <c r="H19" s="63">
        <v>0.22058823529411764</v>
      </c>
      <c r="I19" s="69">
        <f>45/255</f>
        <v>0.17647058823529413</v>
      </c>
      <c r="J19" s="40"/>
      <c r="K19" s="62" t="s">
        <v>808</v>
      </c>
      <c r="L19" s="40">
        <v>22</v>
      </c>
      <c r="M19" s="63">
        <v>0.10784313725490197</v>
      </c>
      <c r="N19" s="69">
        <f>22/146</f>
        <v>0.15068493150684931</v>
      </c>
      <c r="O19" s="40"/>
      <c r="P19" s="81">
        <v>1</v>
      </c>
      <c r="Q19" s="75">
        <v>30</v>
      </c>
      <c r="R19" s="76">
        <v>0.14705882352941177</v>
      </c>
      <c r="S19" s="70">
        <f>30/103</f>
        <v>0.29126213592233008</v>
      </c>
    </row>
    <row r="20" spans="1:19" x14ac:dyDescent="0.35">
      <c r="A20" s="64" t="s">
        <v>760</v>
      </c>
      <c r="B20" s="40">
        <v>204</v>
      </c>
      <c r="C20" s="63">
        <v>1</v>
      </c>
      <c r="D20" s="40"/>
      <c r="E20" s="40"/>
      <c r="F20" s="62" t="s">
        <v>804</v>
      </c>
      <c r="G20" s="40">
        <v>53</v>
      </c>
      <c r="H20" s="63">
        <v>0.25980392156862747</v>
      </c>
      <c r="I20" s="69">
        <f>53/260</f>
        <v>0.20384615384615384</v>
      </c>
      <c r="J20" s="40"/>
      <c r="K20" s="59" t="s">
        <v>804</v>
      </c>
      <c r="L20" s="60">
        <v>97</v>
      </c>
      <c r="M20" s="61">
        <v>0.47549019607843135</v>
      </c>
      <c r="N20" s="70">
        <f>97/379</f>
        <v>0.25593667546174143</v>
      </c>
      <c r="O20" s="40"/>
      <c r="P20" s="64">
        <v>2</v>
      </c>
      <c r="Q20" s="40">
        <v>27</v>
      </c>
      <c r="R20" s="63">
        <v>0.13235294117647059</v>
      </c>
      <c r="S20" s="69">
        <f>27/110</f>
        <v>0.24545454545454545</v>
      </c>
    </row>
    <row r="21" spans="1:19" x14ac:dyDescent="0.35">
      <c r="A21" s="40"/>
      <c r="B21" s="40"/>
      <c r="C21" s="40"/>
      <c r="D21" s="40"/>
      <c r="E21" s="40"/>
      <c r="F21" s="62" t="s">
        <v>805</v>
      </c>
      <c r="G21" s="40">
        <v>49</v>
      </c>
      <c r="H21" s="63">
        <v>0.24019607843137256</v>
      </c>
      <c r="I21" s="69">
        <f>49/226</f>
        <v>0.2168141592920354</v>
      </c>
      <c r="J21" s="40"/>
      <c r="K21" s="40" t="s">
        <v>809</v>
      </c>
      <c r="L21" s="40">
        <v>26</v>
      </c>
      <c r="M21" s="40">
        <v>0.12745098039215685</v>
      </c>
      <c r="N21" s="69">
        <f>26/108</f>
        <v>0.24074074074074073</v>
      </c>
      <c r="O21" s="40"/>
      <c r="P21" s="64">
        <v>3</v>
      </c>
      <c r="Q21" s="40">
        <v>20</v>
      </c>
      <c r="R21" s="63">
        <v>9.8039215686274508E-2</v>
      </c>
      <c r="S21" s="69">
        <f>20/101</f>
        <v>0.19801980198019803</v>
      </c>
    </row>
    <row r="22" spans="1:19" x14ac:dyDescent="0.35">
      <c r="A22" s="40"/>
      <c r="B22" s="40"/>
      <c r="C22" s="40"/>
      <c r="D22" s="40"/>
      <c r="E22" s="40"/>
      <c r="F22" s="62" t="s">
        <v>760</v>
      </c>
      <c r="G22" s="40">
        <v>204</v>
      </c>
      <c r="H22" s="63">
        <v>1</v>
      </c>
      <c r="I22" s="40"/>
      <c r="J22" s="40"/>
      <c r="K22" s="62" t="s">
        <v>760</v>
      </c>
      <c r="L22" s="40">
        <v>204</v>
      </c>
      <c r="M22" s="63">
        <v>1</v>
      </c>
      <c r="N22" s="73"/>
      <c r="O22" s="40"/>
      <c r="P22" s="64">
        <v>4</v>
      </c>
      <c r="Q22" s="40">
        <v>17</v>
      </c>
      <c r="R22" s="63">
        <v>8.3333333333333329E-2</v>
      </c>
      <c r="S22" s="69">
        <f>17/86</f>
        <v>0.19767441860465115</v>
      </c>
    </row>
    <row r="23" spans="1:19" x14ac:dyDescent="0.35">
      <c r="A23" s="40"/>
      <c r="B23" s="40"/>
      <c r="C23" s="40"/>
      <c r="D23" s="40"/>
      <c r="E23" s="40"/>
      <c r="F23" s="40"/>
      <c r="G23" s="40"/>
      <c r="H23" s="40"/>
      <c r="I23" s="40"/>
      <c r="J23" s="40"/>
      <c r="K23" s="40"/>
      <c r="L23" s="40"/>
      <c r="M23" s="40"/>
      <c r="N23" s="40"/>
      <c r="O23" s="40"/>
      <c r="P23" s="64">
        <v>5</v>
      </c>
      <c r="Q23" s="40">
        <v>20</v>
      </c>
      <c r="R23" s="63">
        <v>9.8039215686274508E-2</v>
      </c>
      <c r="S23" s="69">
        <f>20/100</f>
        <v>0.2</v>
      </c>
    </row>
    <row r="24" spans="1:19" x14ac:dyDescent="0.35">
      <c r="A24" s="40"/>
      <c r="B24" s="40"/>
      <c r="C24" s="40"/>
      <c r="D24" s="40"/>
      <c r="E24" s="40"/>
      <c r="F24" s="40"/>
      <c r="G24" s="40"/>
      <c r="H24" s="40"/>
      <c r="I24" s="40"/>
      <c r="J24" s="40"/>
      <c r="K24" s="40"/>
      <c r="L24" s="40"/>
      <c r="M24" s="40"/>
      <c r="N24" s="40"/>
      <c r="O24" s="40"/>
      <c r="P24" s="64">
        <v>6</v>
      </c>
      <c r="Q24" s="40">
        <v>21</v>
      </c>
      <c r="R24" s="63">
        <v>0.10294117647058823</v>
      </c>
      <c r="S24" s="69">
        <f>21/94</f>
        <v>0.22340425531914893</v>
      </c>
    </row>
    <row r="25" spans="1:19" x14ac:dyDescent="0.35">
      <c r="A25" s="40"/>
      <c r="B25" s="40"/>
      <c r="C25" s="40"/>
      <c r="D25" s="40"/>
      <c r="E25" s="40"/>
      <c r="F25" s="40"/>
      <c r="G25" s="40"/>
      <c r="H25" s="40"/>
      <c r="I25" s="40"/>
      <c r="J25" s="40"/>
      <c r="K25" s="40"/>
      <c r="L25" s="40"/>
      <c r="M25" s="40"/>
      <c r="N25" s="40"/>
      <c r="O25" s="40"/>
      <c r="P25" s="64">
        <v>7</v>
      </c>
      <c r="Q25" s="40">
        <v>15</v>
      </c>
      <c r="R25" s="63">
        <v>7.3529411764705885E-2</v>
      </c>
      <c r="S25" s="69">
        <f>15/93</f>
        <v>0.16129032258064516</v>
      </c>
    </row>
    <row r="26" spans="1:19" x14ac:dyDescent="0.35">
      <c r="A26" s="40"/>
      <c r="B26" s="40"/>
      <c r="C26" s="40"/>
      <c r="D26" s="40"/>
      <c r="E26" s="40"/>
      <c r="F26" s="40"/>
      <c r="G26" s="40"/>
      <c r="H26" s="40"/>
      <c r="I26" s="40"/>
      <c r="J26" s="40"/>
      <c r="K26" s="40"/>
      <c r="L26" s="40"/>
      <c r="M26" s="40"/>
      <c r="N26" s="40"/>
      <c r="O26" s="40"/>
      <c r="P26" s="64">
        <v>8</v>
      </c>
      <c r="Q26" s="40">
        <v>20</v>
      </c>
      <c r="R26" s="63">
        <v>9.8039215686274508E-2</v>
      </c>
      <c r="S26" s="69">
        <f>20/108</f>
        <v>0.18518518518518517</v>
      </c>
    </row>
    <row r="27" spans="1:19" x14ac:dyDescent="0.35">
      <c r="A27" s="40"/>
      <c r="B27" s="40"/>
      <c r="C27" s="40"/>
      <c r="D27" s="40"/>
      <c r="E27" s="40"/>
      <c r="F27" s="40"/>
      <c r="G27" s="40"/>
      <c r="H27" s="40"/>
      <c r="I27" s="40"/>
      <c r="J27" s="40"/>
      <c r="K27" s="82"/>
      <c r="L27" s="40"/>
      <c r="M27" s="40"/>
      <c r="N27" s="40"/>
      <c r="O27" s="40"/>
      <c r="P27" s="64">
        <v>9</v>
      </c>
      <c r="Q27" s="40">
        <v>21</v>
      </c>
      <c r="R27" s="63">
        <v>0.10294117647058823</v>
      </c>
      <c r="S27" s="69">
        <f>21/108</f>
        <v>0.19444444444444445</v>
      </c>
    </row>
    <row r="28" spans="1:19" x14ac:dyDescent="0.35">
      <c r="A28" s="40"/>
      <c r="B28" s="40"/>
      <c r="C28" s="40"/>
      <c r="D28" s="40"/>
      <c r="E28" s="40"/>
      <c r="F28" s="40"/>
      <c r="G28" s="40"/>
      <c r="H28" s="40"/>
      <c r="I28" s="40"/>
      <c r="J28" s="40"/>
      <c r="K28" s="40"/>
      <c r="L28" s="40"/>
      <c r="M28" s="40"/>
      <c r="N28" s="40"/>
      <c r="O28" s="40"/>
      <c r="P28" s="64">
        <v>10</v>
      </c>
      <c r="Q28" s="40">
        <v>7</v>
      </c>
      <c r="R28" s="63">
        <v>3.4313725490196081E-2</v>
      </c>
      <c r="S28" s="69">
        <f>7/50</f>
        <v>0.14000000000000001</v>
      </c>
    </row>
    <row r="29" spans="1:19" x14ac:dyDescent="0.35">
      <c r="A29" s="40"/>
      <c r="B29" s="40"/>
      <c r="C29" s="40"/>
      <c r="D29" s="40"/>
      <c r="E29" s="40"/>
      <c r="F29" s="40"/>
      <c r="G29" s="40"/>
      <c r="H29" s="40"/>
      <c r="I29" s="40"/>
      <c r="J29" s="40"/>
      <c r="K29" s="40"/>
      <c r="L29" s="40"/>
      <c r="M29" s="40"/>
      <c r="N29" s="40"/>
      <c r="O29" s="40"/>
      <c r="P29" s="64" t="s">
        <v>760</v>
      </c>
      <c r="Q29" s="40">
        <v>204</v>
      </c>
      <c r="R29" s="63">
        <v>1</v>
      </c>
      <c r="S29" s="73"/>
    </row>
    <row r="53" spans="19:19" x14ac:dyDescent="0.35">
      <c r="S53" s="73"/>
    </row>
    <row r="71" spans="18:18" x14ac:dyDescent="0.35">
      <c r="R71" s="10"/>
    </row>
    <row r="72" spans="18:18" x14ac:dyDescent="0.35">
      <c r="R72" s="10"/>
    </row>
    <row r="73" spans="18:18" x14ac:dyDescent="0.35">
      <c r="R73" s="10"/>
    </row>
    <row r="74" spans="18:18" x14ac:dyDescent="0.35">
      <c r="R74" s="10"/>
    </row>
  </sheetData>
  <mergeCells count="2">
    <mergeCell ref="U11:X14"/>
    <mergeCell ref="F10:H12"/>
  </mergeCells>
  <pageMargins left="0.7" right="0.7" top="0.75" bottom="0.75" header="0.3" footer="0.3"/>
  <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26BBF-164C-4299-B76D-9BBB4836F361}">
  <sheetPr>
    <tabColor theme="7"/>
  </sheetPr>
  <dimension ref="A1:T205"/>
  <sheetViews>
    <sheetView workbookViewId="0"/>
  </sheetViews>
  <sheetFormatPr defaultRowHeight="14.5" x14ac:dyDescent="0.35"/>
  <cols>
    <col min="1" max="1" width="16.81640625" bestFit="1" customWidth="1"/>
    <col min="2" max="2" width="16.36328125" bestFit="1" customWidth="1"/>
    <col min="3" max="3" width="15.453125" bestFit="1" customWidth="1"/>
    <col min="4" max="4" width="12.08984375" bestFit="1" customWidth="1"/>
    <col min="5" max="5" width="11.54296875" bestFit="1" customWidth="1"/>
    <col min="6" max="6" width="8.453125" bestFit="1" customWidth="1"/>
    <col min="7" max="7" width="11.26953125" bestFit="1" customWidth="1"/>
    <col min="8" max="8" width="11.81640625" bestFit="1" customWidth="1"/>
    <col min="9" max="9" width="19" bestFit="1" customWidth="1"/>
    <col min="10" max="10" width="15.08984375" bestFit="1" customWidth="1"/>
    <col min="11" max="11" width="19.08984375" bestFit="1" customWidth="1"/>
    <col min="12" max="12" width="19.36328125" bestFit="1" customWidth="1"/>
    <col min="13" max="13" width="20" bestFit="1" customWidth="1"/>
    <col min="15" max="15" width="14.6328125" bestFit="1" customWidth="1"/>
    <col min="16" max="16" width="7.36328125" bestFit="1" customWidth="1"/>
    <col min="17" max="17" width="10.7265625" bestFit="1" customWidth="1"/>
    <col min="18" max="19" width="9.81640625" bestFit="1" customWidth="1"/>
  </cols>
  <sheetData>
    <row r="1" spans="1:20"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1</v>
      </c>
      <c r="B2" s="6">
        <v>15634602</v>
      </c>
      <c r="C2" s="6">
        <v>619</v>
      </c>
      <c r="D2" s="5" t="s">
        <v>15</v>
      </c>
      <c r="E2" s="5" t="s">
        <v>16</v>
      </c>
      <c r="F2" s="6">
        <v>42</v>
      </c>
      <c r="G2" s="6">
        <v>2</v>
      </c>
      <c r="H2" s="7">
        <v>0</v>
      </c>
      <c r="I2" s="6">
        <v>1</v>
      </c>
      <c r="J2" s="6">
        <v>1</v>
      </c>
      <c r="K2" s="6">
        <v>1</v>
      </c>
      <c r="L2" s="8">
        <v>101348.88</v>
      </c>
      <c r="M2" s="6">
        <v>1</v>
      </c>
    </row>
    <row r="3" spans="1:20" ht="15" thickBot="1" x14ac:dyDescent="0.4">
      <c r="A3" s="5">
        <v>3</v>
      </c>
      <c r="B3" s="6">
        <v>15619304</v>
      </c>
      <c r="C3" s="6">
        <v>502</v>
      </c>
      <c r="D3" s="5" t="s">
        <v>15</v>
      </c>
      <c r="E3" s="5" t="s">
        <v>16</v>
      </c>
      <c r="F3" s="6">
        <v>42</v>
      </c>
      <c r="G3" s="6">
        <v>8</v>
      </c>
      <c r="H3" s="7">
        <v>159660.79999999999</v>
      </c>
      <c r="I3" s="6">
        <v>3</v>
      </c>
      <c r="J3" s="6">
        <v>1</v>
      </c>
      <c r="K3" s="6">
        <v>0</v>
      </c>
      <c r="L3" s="8">
        <v>113931.57</v>
      </c>
      <c r="M3" s="6">
        <v>1</v>
      </c>
    </row>
    <row r="4" spans="1:20" ht="15" thickBot="1" x14ac:dyDescent="0.4">
      <c r="A4" s="5">
        <v>6</v>
      </c>
      <c r="B4" s="6">
        <v>15574012</v>
      </c>
      <c r="C4" s="6">
        <v>645</v>
      </c>
      <c r="D4" s="5" t="s">
        <v>18</v>
      </c>
      <c r="E4" s="5" t="s">
        <v>23</v>
      </c>
      <c r="F4" s="6">
        <v>44</v>
      </c>
      <c r="G4" s="6">
        <v>8</v>
      </c>
      <c r="H4" s="7">
        <v>113755.78</v>
      </c>
      <c r="I4" s="6">
        <v>2</v>
      </c>
      <c r="J4" s="6">
        <v>1</v>
      </c>
      <c r="K4" s="6">
        <v>0</v>
      </c>
      <c r="L4" s="8">
        <v>149756.71</v>
      </c>
      <c r="M4" s="6">
        <v>1</v>
      </c>
      <c r="O4" s="18" t="s">
        <v>767</v>
      </c>
      <c r="S4" s="55" t="s">
        <v>770</v>
      </c>
      <c r="T4" s="45">
        <v>204</v>
      </c>
    </row>
    <row r="5" spans="1:20" x14ac:dyDescent="0.35">
      <c r="A5" s="5">
        <v>8</v>
      </c>
      <c r="B5" s="6">
        <v>15656148</v>
      </c>
      <c r="C5" s="6">
        <v>376</v>
      </c>
      <c r="D5" s="5" t="s">
        <v>26</v>
      </c>
      <c r="E5" s="5" t="s">
        <v>16</v>
      </c>
      <c r="F5" s="6">
        <v>29</v>
      </c>
      <c r="G5" s="6">
        <v>4</v>
      </c>
      <c r="H5" s="7">
        <v>115046.74</v>
      </c>
      <c r="I5" s="6">
        <v>4</v>
      </c>
      <c r="J5" s="6">
        <v>1</v>
      </c>
      <c r="K5" s="6">
        <v>0</v>
      </c>
      <c r="L5" s="8">
        <v>119346.88</v>
      </c>
      <c r="M5" s="6">
        <v>1</v>
      </c>
    </row>
    <row r="6" spans="1:20" ht="15" thickBot="1" x14ac:dyDescent="0.4">
      <c r="A6" s="5">
        <v>17</v>
      </c>
      <c r="B6" s="6">
        <v>15737452</v>
      </c>
      <c r="C6" s="6">
        <v>653</v>
      </c>
      <c r="D6" s="5" t="s">
        <v>26</v>
      </c>
      <c r="E6" s="5" t="s">
        <v>23</v>
      </c>
      <c r="F6" s="6">
        <v>58</v>
      </c>
      <c r="G6" s="6">
        <v>1</v>
      </c>
      <c r="H6" s="7">
        <v>132602.88</v>
      </c>
      <c r="I6" s="6">
        <v>1</v>
      </c>
      <c r="J6" s="6">
        <v>1</v>
      </c>
      <c r="K6" s="6">
        <v>0</v>
      </c>
      <c r="L6" s="8">
        <v>5097.67</v>
      </c>
      <c r="M6" s="6">
        <v>1</v>
      </c>
    </row>
    <row r="7" spans="1:20" x14ac:dyDescent="0.35">
      <c r="A7" s="5">
        <v>23</v>
      </c>
      <c r="B7" s="6">
        <v>15699309</v>
      </c>
      <c r="C7" s="6">
        <v>510</v>
      </c>
      <c r="D7" s="5" t="s">
        <v>18</v>
      </c>
      <c r="E7" s="5" t="s">
        <v>16</v>
      </c>
      <c r="F7" s="6">
        <v>38</v>
      </c>
      <c r="G7" s="6">
        <v>4</v>
      </c>
      <c r="H7" s="7">
        <v>0</v>
      </c>
      <c r="I7" s="6">
        <v>1</v>
      </c>
      <c r="J7" s="6">
        <v>1</v>
      </c>
      <c r="K7" s="6">
        <v>0</v>
      </c>
      <c r="L7" s="8">
        <v>118913.53</v>
      </c>
      <c r="M7" s="6">
        <v>1</v>
      </c>
      <c r="O7" s="22" t="s">
        <v>771</v>
      </c>
      <c r="P7" s="19" t="s">
        <v>763</v>
      </c>
      <c r="Q7" s="15" t="s">
        <v>764</v>
      </c>
      <c r="R7" s="15" t="s">
        <v>787</v>
      </c>
      <c r="S7" s="15" t="s">
        <v>765</v>
      </c>
      <c r="T7" s="15" t="s">
        <v>770</v>
      </c>
    </row>
    <row r="8" spans="1:20" x14ac:dyDescent="0.35">
      <c r="A8" s="5">
        <v>31</v>
      </c>
      <c r="B8" s="6">
        <v>15589475</v>
      </c>
      <c r="C8" s="6">
        <v>591</v>
      </c>
      <c r="D8" s="5" t="s">
        <v>18</v>
      </c>
      <c r="E8" s="5" t="s">
        <v>16</v>
      </c>
      <c r="F8" s="6">
        <v>39</v>
      </c>
      <c r="G8" s="6">
        <v>3</v>
      </c>
      <c r="H8" s="7">
        <v>0</v>
      </c>
      <c r="I8" s="6">
        <v>3</v>
      </c>
      <c r="J8" s="6">
        <v>1</v>
      </c>
      <c r="K8" s="6">
        <v>0</v>
      </c>
      <c r="L8" s="8">
        <v>140469.38</v>
      </c>
      <c r="M8" s="6">
        <v>1</v>
      </c>
      <c r="O8" s="23" t="s">
        <v>3</v>
      </c>
      <c r="P8" s="20">
        <f>MIN(C2:C205)</f>
        <v>376</v>
      </c>
      <c r="Q8" s="16">
        <f>MAX(C2:C205)</f>
        <v>850</v>
      </c>
      <c r="R8" s="16">
        <f>MODE(C2:C205)</f>
        <v>750</v>
      </c>
      <c r="S8" s="16">
        <f>AVERAGE(C2:C205)</f>
        <v>636.57843137254906</v>
      </c>
      <c r="T8" s="13">
        <f>COUNT(C2:C205)</f>
        <v>204</v>
      </c>
    </row>
    <row r="9" spans="1:20" x14ac:dyDescent="0.35">
      <c r="A9" s="5">
        <v>36</v>
      </c>
      <c r="B9" s="6">
        <v>15794171</v>
      </c>
      <c r="C9" s="6">
        <v>475</v>
      </c>
      <c r="D9" s="5" t="s">
        <v>15</v>
      </c>
      <c r="E9" s="5" t="s">
        <v>16</v>
      </c>
      <c r="F9" s="6">
        <v>45</v>
      </c>
      <c r="G9" s="6">
        <v>0</v>
      </c>
      <c r="H9" s="7">
        <v>134264.04</v>
      </c>
      <c r="I9" s="6">
        <v>1</v>
      </c>
      <c r="J9" s="6">
        <v>1</v>
      </c>
      <c r="K9" s="6">
        <v>0</v>
      </c>
      <c r="L9" s="8">
        <v>27822.99</v>
      </c>
      <c r="M9" s="6">
        <v>1</v>
      </c>
      <c r="O9" s="23" t="s">
        <v>6</v>
      </c>
      <c r="P9" s="20">
        <f>MIN(F2:F205)</f>
        <v>22</v>
      </c>
      <c r="Q9" s="16">
        <f>MAX(F2:F205)</f>
        <v>69</v>
      </c>
      <c r="R9" s="16">
        <f>MODE(F2:F205)</f>
        <v>39</v>
      </c>
      <c r="S9" s="16">
        <f>AVERAGE(F2:F205)</f>
        <v>45.196078431372548</v>
      </c>
      <c r="T9" s="13">
        <f>COUNT(F2:F205)</f>
        <v>204</v>
      </c>
    </row>
    <row r="10" spans="1:20" x14ac:dyDescent="0.35">
      <c r="A10" s="5">
        <v>42</v>
      </c>
      <c r="B10" s="6">
        <v>15738148</v>
      </c>
      <c r="C10" s="6">
        <v>465</v>
      </c>
      <c r="D10" s="5" t="s">
        <v>15</v>
      </c>
      <c r="E10" s="5" t="s">
        <v>16</v>
      </c>
      <c r="F10" s="6">
        <v>51</v>
      </c>
      <c r="G10" s="6">
        <v>8</v>
      </c>
      <c r="H10" s="7">
        <v>122522.32</v>
      </c>
      <c r="I10" s="6">
        <v>1</v>
      </c>
      <c r="J10" s="6">
        <v>0</v>
      </c>
      <c r="K10" s="6">
        <v>0</v>
      </c>
      <c r="L10" s="8">
        <v>181297.65</v>
      </c>
      <c r="M10" s="6">
        <v>1</v>
      </c>
      <c r="O10" s="23" t="s">
        <v>7</v>
      </c>
      <c r="P10" s="20">
        <f>MIN(G2:G205)</f>
        <v>0</v>
      </c>
      <c r="Q10" s="16">
        <f>MAX(G2:G205)</f>
        <v>10</v>
      </c>
      <c r="R10" s="16">
        <f>MODE(G2:G205)</f>
        <v>1</v>
      </c>
      <c r="S10" s="16">
        <f>AVERAGE(G2:G205)</f>
        <v>4.715686274509804</v>
      </c>
      <c r="T10" s="13">
        <f>COUNT(G2:G205)</f>
        <v>204</v>
      </c>
    </row>
    <row r="11" spans="1:20" x14ac:dyDescent="0.35">
      <c r="A11" s="5">
        <v>44</v>
      </c>
      <c r="B11" s="6">
        <v>15755196</v>
      </c>
      <c r="C11" s="6">
        <v>834</v>
      </c>
      <c r="D11" s="5" t="s">
        <v>15</v>
      </c>
      <c r="E11" s="5" t="s">
        <v>16</v>
      </c>
      <c r="F11" s="6">
        <v>49</v>
      </c>
      <c r="G11" s="6">
        <v>2</v>
      </c>
      <c r="H11" s="7">
        <v>131394.56</v>
      </c>
      <c r="I11" s="6">
        <v>1</v>
      </c>
      <c r="J11" s="6">
        <v>0</v>
      </c>
      <c r="K11" s="6">
        <v>0</v>
      </c>
      <c r="L11" s="8">
        <v>194365.76</v>
      </c>
      <c r="M11" s="6">
        <v>1</v>
      </c>
      <c r="O11" s="23" t="s">
        <v>8</v>
      </c>
      <c r="P11" s="21">
        <f>MIN(H2:H205)</f>
        <v>0</v>
      </c>
      <c r="Q11" s="14">
        <f>MAX(H2:H205)</f>
        <v>213146.2</v>
      </c>
      <c r="R11" s="16">
        <f>MODE(H2:H205)</f>
        <v>0</v>
      </c>
      <c r="S11" s="14">
        <f>AVERAGE(H2:H205)</f>
        <v>90239.218872549027</v>
      </c>
      <c r="T11" s="13">
        <f>COUNT(H2:H205)</f>
        <v>204</v>
      </c>
    </row>
    <row r="12" spans="1:20" x14ac:dyDescent="0.35">
      <c r="A12" s="5">
        <v>47</v>
      </c>
      <c r="B12" s="6">
        <v>15602280</v>
      </c>
      <c r="C12" s="6">
        <v>829</v>
      </c>
      <c r="D12" s="5" t="s">
        <v>26</v>
      </c>
      <c r="E12" s="5" t="s">
        <v>16</v>
      </c>
      <c r="F12" s="6">
        <v>27</v>
      </c>
      <c r="G12" s="6">
        <v>9</v>
      </c>
      <c r="H12" s="7">
        <v>112045.67</v>
      </c>
      <c r="I12" s="6">
        <v>1</v>
      </c>
      <c r="J12" s="6">
        <v>1</v>
      </c>
      <c r="K12" s="6">
        <v>1</v>
      </c>
      <c r="L12" s="8">
        <v>119708.21</v>
      </c>
      <c r="M12" s="6">
        <v>1</v>
      </c>
      <c r="O12" s="23" t="s">
        <v>9</v>
      </c>
      <c r="P12" s="20">
        <f>MIN(I2:I205)</f>
        <v>1</v>
      </c>
      <c r="Q12" s="16">
        <f>MAX(I2:I205)</f>
        <v>4</v>
      </c>
      <c r="R12" s="16">
        <f>MODE(I2:I205)</f>
        <v>1</v>
      </c>
      <c r="S12" s="16">
        <f>AVERAGE(I2:I205)</f>
        <v>1.4607843137254901</v>
      </c>
      <c r="T12" s="13">
        <f>COUNT(I2:I205)</f>
        <v>204</v>
      </c>
    </row>
    <row r="13" spans="1:20" ht="15" thickBot="1" x14ac:dyDescent="0.4">
      <c r="A13" s="5">
        <v>48</v>
      </c>
      <c r="B13" s="6">
        <v>15771573</v>
      </c>
      <c r="C13" s="6">
        <v>637</v>
      </c>
      <c r="D13" s="5" t="s">
        <v>26</v>
      </c>
      <c r="E13" s="5" t="s">
        <v>16</v>
      </c>
      <c r="F13" s="6">
        <v>39</v>
      </c>
      <c r="G13" s="6">
        <v>9</v>
      </c>
      <c r="H13" s="7">
        <v>137843.79999999999</v>
      </c>
      <c r="I13" s="6">
        <v>1</v>
      </c>
      <c r="J13" s="6">
        <v>1</v>
      </c>
      <c r="K13" s="6">
        <v>1</v>
      </c>
      <c r="L13" s="8">
        <v>117622.8</v>
      </c>
      <c r="M13" s="6">
        <v>1</v>
      </c>
      <c r="O13" s="24" t="s">
        <v>12</v>
      </c>
      <c r="P13" s="21">
        <f>MIN(L2:L205)</f>
        <v>417.41</v>
      </c>
      <c r="Q13" s="14">
        <f>MAX(L2:L205)</f>
        <v>199725.39</v>
      </c>
      <c r="R13" s="16" t="e">
        <f>MODE(L2:L205)</f>
        <v>#N/A</v>
      </c>
      <c r="S13" s="14">
        <f>AVERAGE(L2:L205)</f>
        <v>97155.204607843145</v>
      </c>
      <c r="T13" s="13">
        <f>COUNT(L2:L205)</f>
        <v>204</v>
      </c>
    </row>
    <row r="14" spans="1:20" x14ac:dyDescent="0.35">
      <c r="A14" s="5">
        <v>54</v>
      </c>
      <c r="B14" s="6">
        <v>15702298</v>
      </c>
      <c r="C14" s="6">
        <v>655</v>
      </c>
      <c r="D14" s="5" t="s">
        <v>26</v>
      </c>
      <c r="E14" s="5" t="s">
        <v>23</v>
      </c>
      <c r="F14" s="6">
        <v>41</v>
      </c>
      <c r="G14" s="6">
        <v>8</v>
      </c>
      <c r="H14" s="7">
        <v>125561.97</v>
      </c>
      <c r="I14" s="6">
        <v>1</v>
      </c>
      <c r="J14" s="6">
        <v>0</v>
      </c>
      <c r="K14" s="6">
        <v>0</v>
      </c>
      <c r="L14" s="8">
        <v>164040.94</v>
      </c>
      <c r="M14" s="6">
        <v>1</v>
      </c>
    </row>
    <row r="15" spans="1:20" x14ac:dyDescent="0.35">
      <c r="A15" s="5">
        <v>55</v>
      </c>
      <c r="B15" s="6">
        <v>15569590</v>
      </c>
      <c r="C15" s="6">
        <v>601</v>
      </c>
      <c r="D15" s="5" t="s">
        <v>26</v>
      </c>
      <c r="E15" s="5" t="s">
        <v>23</v>
      </c>
      <c r="F15" s="6">
        <v>42</v>
      </c>
      <c r="G15" s="6">
        <v>1</v>
      </c>
      <c r="H15" s="7">
        <v>98495.72</v>
      </c>
      <c r="I15" s="6">
        <v>1</v>
      </c>
      <c r="J15" s="6">
        <v>1</v>
      </c>
      <c r="K15" s="6">
        <v>0</v>
      </c>
      <c r="L15" s="8">
        <v>40014.76</v>
      </c>
      <c r="M15" s="6">
        <v>1</v>
      </c>
    </row>
    <row r="16" spans="1:20" x14ac:dyDescent="0.35">
      <c r="A16" s="5">
        <v>59</v>
      </c>
      <c r="B16" s="6">
        <v>15623944</v>
      </c>
      <c r="C16" s="6">
        <v>511</v>
      </c>
      <c r="D16" s="5" t="s">
        <v>18</v>
      </c>
      <c r="E16" s="5" t="s">
        <v>16</v>
      </c>
      <c r="F16" s="6">
        <v>66</v>
      </c>
      <c r="G16" s="6">
        <v>4</v>
      </c>
      <c r="H16" s="7">
        <v>0</v>
      </c>
      <c r="I16" s="6">
        <v>1</v>
      </c>
      <c r="J16" s="6">
        <v>1</v>
      </c>
      <c r="K16" s="6">
        <v>0</v>
      </c>
      <c r="L16" s="8">
        <v>1643.11</v>
      </c>
      <c r="M16" s="6">
        <v>1</v>
      </c>
    </row>
    <row r="17" spans="1:15" x14ac:dyDescent="0.35">
      <c r="A17" s="5">
        <v>71</v>
      </c>
      <c r="B17" s="6">
        <v>15703793</v>
      </c>
      <c r="C17" s="6">
        <v>738</v>
      </c>
      <c r="D17" s="5" t="s">
        <v>26</v>
      </c>
      <c r="E17" s="5" t="s">
        <v>23</v>
      </c>
      <c r="F17" s="6">
        <v>58</v>
      </c>
      <c r="G17" s="6">
        <v>2</v>
      </c>
      <c r="H17" s="7">
        <v>133745.44</v>
      </c>
      <c r="I17" s="6">
        <v>4</v>
      </c>
      <c r="J17" s="6">
        <v>1</v>
      </c>
      <c r="K17" s="6">
        <v>0</v>
      </c>
      <c r="L17" s="8">
        <v>28373.86</v>
      </c>
      <c r="M17" s="6">
        <v>1</v>
      </c>
    </row>
    <row r="18" spans="1:15" x14ac:dyDescent="0.35">
      <c r="A18" s="5">
        <v>82</v>
      </c>
      <c r="B18" s="6">
        <v>15663706</v>
      </c>
      <c r="C18" s="6">
        <v>777</v>
      </c>
      <c r="D18" s="5" t="s">
        <v>15</v>
      </c>
      <c r="E18" s="5" t="s">
        <v>16</v>
      </c>
      <c r="F18" s="6">
        <v>32</v>
      </c>
      <c r="G18" s="6">
        <v>2</v>
      </c>
      <c r="H18" s="7">
        <v>0</v>
      </c>
      <c r="I18" s="6">
        <v>1</v>
      </c>
      <c r="J18" s="6">
        <v>1</v>
      </c>
      <c r="K18" s="6">
        <v>0</v>
      </c>
      <c r="L18" s="8">
        <v>136458.19</v>
      </c>
      <c r="M18" s="6">
        <v>1</v>
      </c>
    </row>
    <row r="19" spans="1:15" x14ac:dyDescent="0.35">
      <c r="A19" s="5">
        <v>87</v>
      </c>
      <c r="B19" s="6">
        <v>15762418</v>
      </c>
      <c r="C19" s="6">
        <v>750</v>
      </c>
      <c r="D19" s="5" t="s">
        <v>18</v>
      </c>
      <c r="E19" s="5" t="s">
        <v>23</v>
      </c>
      <c r="F19" s="6">
        <v>22</v>
      </c>
      <c r="G19" s="6">
        <v>3</v>
      </c>
      <c r="H19" s="7">
        <v>121681.82</v>
      </c>
      <c r="I19" s="6">
        <v>1</v>
      </c>
      <c r="J19" s="6">
        <v>1</v>
      </c>
      <c r="K19" s="6">
        <v>0</v>
      </c>
      <c r="L19" s="8">
        <v>128643.35</v>
      </c>
      <c r="M19" s="6">
        <v>1</v>
      </c>
      <c r="O19" s="10"/>
    </row>
    <row r="20" spans="1:15" x14ac:dyDescent="0.35">
      <c r="A20" s="5">
        <v>89</v>
      </c>
      <c r="B20" s="6">
        <v>15622897</v>
      </c>
      <c r="C20" s="6">
        <v>646</v>
      </c>
      <c r="D20" s="5" t="s">
        <v>15</v>
      </c>
      <c r="E20" s="5" t="s">
        <v>16</v>
      </c>
      <c r="F20" s="6">
        <v>46</v>
      </c>
      <c r="G20" s="6">
        <v>4</v>
      </c>
      <c r="H20" s="7">
        <v>0</v>
      </c>
      <c r="I20" s="6">
        <v>3</v>
      </c>
      <c r="J20" s="6">
        <v>1</v>
      </c>
      <c r="K20" s="6">
        <v>0</v>
      </c>
      <c r="L20" s="8">
        <v>93251.42</v>
      </c>
      <c r="M20" s="6">
        <v>1</v>
      </c>
      <c r="O20" s="10"/>
    </row>
    <row r="21" spans="1:15" x14ac:dyDescent="0.35">
      <c r="A21" s="5">
        <v>91</v>
      </c>
      <c r="B21" s="6">
        <v>15757535</v>
      </c>
      <c r="C21" s="6">
        <v>647</v>
      </c>
      <c r="D21" s="5" t="s">
        <v>18</v>
      </c>
      <c r="E21" s="5" t="s">
        <v>16</v>
      </c>
      <c r="F21" s="6">
        <v>44</v>
      </c>
      <c r="G21" s="6">
        <v>5</v>
      </c>
      <c r="H21" s="7">
        <v>0</v>
      </c>
      <c r="I21" s="6">
        <v>3</v>
      </c>
      <c r="J21" s="6">
        <v>1</v>
      </c>
      <c r="K21" s="6">
        <v>1</v>
      </c>
      <c r="L21" s="8">
        <v>174205.22</v>
      </c>
      <c r="M21" s="6">
        <v>1</v>
      </c>
      <c r="O21" s="10"/>
    </row>
    <row r="22" spans="1:15" x14ac:dyDescent="0.35">
      <c r="A22" s="5">
        <v>105</v>
      </c>
      <c r="B22" s="6">
        <v>15804919</v>
      </c>
      <c r="C22" s="6">
        <v>670</v>
      </c>
      <c r="D22" s="5" t="s">
        <v>18</v>
      </c>
      <c r="E22" s="5" t="s">
        <v>16</v>
      </c>
      <c r="F22" s="6">
        <v>65</v>
      </c>
      <c r="G22" s="6">
        <v>1</v>
      </c>
      <c r="H22" s="7">
        <v>0</v>
      </c>
      <c r="I22" s="6">
        <v>1</v>
      </c>
      <c r="J22" s="6">
        <v>1</v>
      </c>
      <c r="K22" s="6">
        <v>1</v>
      </c>
      <c r="L22" s="8">
        <v>177655.67999999999</v>
      </c>
      <c r="M22" s="6">
        <v>1</v>
      </c>
    </row>
    <row r="23" spans="1:15" x14ac:dyDescent="0.35">
      <c r="A23" s="5">
        <v>106</v>
      </c>
      <c r="B23" s="6">
        <v>15613854</v>
      </c>
      <c r="C23" s="6">
        <v>622</v>
      </c>
      <c r="D23" s="5" t="s">
        <v>18</v>
      </c>
      <c r="E23" s="5" t="s">
        <v>16</v>
      </c>
      <c r="F23" s="6">
        <v>46</v>
      </c>
      <c r="G23" s="6">
        <v>4</v>
      </c>
      <c r="H23" s="7">
        <v>107073.27</v>
      </c>
      <c r="I23" s="6">
        <v>2</v>
      </c>
      <c r="J23" s="6">
        <v>1</v>
      </c>
      <c r="K23" s="6">
        <v>1</v>
      </c>
      <c r="L23" s="8">
        <v>30984.59</v>
      </c>
      <c r="M23" s="6">
        <v>1</v>
      </c>
    </row>
    <row r="24" spans="1:15" x14ac:dyDescent="0.35">
      <c r="A24" s="5">
        <v>110</v>
      </c>
      <c r="B24" s="6">
        <v>15744689</v>
      </c>
      <c r="C24" s="6">
        <v>479</v>
      </c>
      <c r="D24" s="5" t="s">
        <v>26</v>
      </c>
      <c r="E24" s="5" t="s">
        <v>23</v>
      </c>
      <c r="F24" s="6">
        <v>35</v>
      </c>
      <c r="G24" s="6">
        <v>9</v>
      </c>
      <c r="H24" s="7">
        <v>92833.89</v>
      </c>
      <c r="I24" s="6">
        <v>1</v>
      </c>
      <c r="J24" s="6">
        <v>1</v>
      </c>
      <c r="K24" s="6">
        <v>0</v>
      </c>
      <c r="L24" s="8">
        <v>99449.86</v>
      </c>
      <c r="M24" s="6">
        <v>1</v>
      </c>
      <c r="O24" s="11"/>
    </row>
    <row r="25" spans="1:15" x14ac:dyDescent="0.35">
      <c r="A25" s="5">
        <v>115</v>
      </c>
      <c r="B25" s="6">
        <v>15609618</v>
      </c>
      <c r="C25" s="6">
        <v>721</v>
      </c>
      <c r="D25" s="5" t="s">
        <v>26</v>
      </c>
      <c r="E25" s="5" t="s">
        <v>23</v>
      </c>
      <c r="F25" s="6">
        <v>28</v>
      </c>
      <c r="G25" s="6">
        <v>9</v>
      </c>
      <c r="H25" s="7">
        <v>154475.54</v>
      </c>
      <c r="I25" s="6">
        <v>2</v>
      </c>
      <c r="J25" s="6">
        <v>0</v>
      </c>
      <c r="K25" s="6">
        <v>1</v>
      </c>
      <c r="L25" s="8">
        <v>101300.94</v>
      </c>
      <c r="M25" s="6">
        <v>1</v>
      </c>
      <c r="O25" s="11"/>
    </row>
    <row r="26" spans="1:15" x14ac:dyDescent="0.35">
      <c r="A26" s="5">
        <v>119</v>
      </c>
      <c r="B26" s="6">
        <v>15661670</v>
      </c>
      <c r="C26" s="6">
        <v>524</v>
      </c>
      <c r="D26" s="5" t="s">
        <v>26</v>
      </c>
      <c r="E26" s="5" t="s">
        <v>16</v>
      </c>
      <c r="F26" s="6">
        <v>31</v>
      </c>
      <c r="G26" s="6">
        <v>8</v>
      </c>
      <c r="H26" s="7">
        <v>107818.63</v>
      </c>
      <c r="I26" s="6">
        <v>1</v>
      </c>
      <c r="J26" s="6">
        <v>1</v>
      </c>
      <c r="K26" s="6">
        <v>0</v>
      </c>
      <c r="L26" s="8">
        <v>199725.39</v>
      </c>
      <c r="M26" s="6">
        <v>1</v>
      </c>
    </row>
    <row r="27" spans="1:15" x14ac:dyDescent="0.35">
      <c r="A27" s="5">
        <v>126</v>
      </c>
      <c r="B27" s="6">
        <v>15627360</v>
      </c>
      <c r="C27" s="6">
        <v>432</v>
      </c>
      <c r="D27" s="5" t="s">
        <v>15</v>
      </c>
      <c r="E27" s="5" t="s">
        <v>23</v>
      </c>
      <c r="F27" s="6">
        <v>42</v>
      </c>
      <c r="G27" s="6">
        <v>9</v>
      </c>
      <c r="H27" s="7">
        <v>152603.45000000001</v>
      </c>
      <c r="I27" s="6">
        <v>1</v>
      </c>
      <c r="J27" s="6">
        <v>1</v>
      </c>
      <c r="K27" s="6">
        <v>0</v>
      </c>
      <c r="L27" s="8">
        <v>110265.24</v>
      </c>
      <c r="M27" s="6">
        <v>1</v>
      </c>
      <c r="O27" s="11"/>
    </row>
    <row r="28" spans="1:15" x14ac:dyDescent="0.35">
      <c r="A28" s="5">
        <v>127</v>
      </c>
      <c r="B28" s="6">
        <v>15671137</v>
      </c>
      <c r="C28" s="6">
        <v>549</v>
      </c>
      <c r="D28" s="5" t="s">
        <v>15</v>
      </c>
      <c r="E28" s="5" t="s">
        <v>16</v>
      </c>
      <c r="F28" s="6">
        <v>52</v>
      </c>
      <c r="G28" s="6">
        <v>1</v>
      </c>
      <c r="H28" s="7">
        <v>0</v>
      </c>
      <c r="I28" s="6">
        <v>1</v>
      </c>
      <c r="J28" s="6">
        <v>0</v>
      </c>
      <c r="K28" s="6">
        <v>1</v>
      </c>
      <c r="L28" s="8">
        <v>8636.0499999999993</v>
      </c>
      <c r="M28" s="6">
        <v>1</v>
      </c>
      <c r="O28" s="11"/>
    </row>
    <row r="29" spans="1:15" x14ac:dyDescent="0.35">
      <c r="A29" s="5">
        <v>128</v>
      </c>
      <c r="B29" s="6">
        <v>15782688</v>
      </c>
      <c r="C29" s="6">
        <v>625</v>
      </c>
      <c r="D29" s="5" t="s">
        <v>26</v>
      </c>
      <c r="E29" s="5" t="s">
        <v>23</v>
      </c>
      <c r="F29" s="6">
        <v>56</v>
      </c>
      <c r="G29" s="6">
        <v>0</v>
      </c>
      <c r="H29" s="7">
        <v>148507.24</v>
      </c>
      <c r="I29" s="6">
        <v>1</v>
      </c>
      <c r="J29" s="6">
        <v>1</v>
      </c>
      <c r="K29" s="6">
        <v>0</v>
      </c>
      <c r="L29" s="8">
        <v>46824.08</v>
      </c>
      <c r="M29" s="6">
        <v>1</v>
      </c>
    </row>
    <row r="30" spans="1:15" x14ac:dyDescent="0.35">
      <c r="A30" s="5">
        <v>139</v>
      </c>
      <c r="B30" s="6">
        <v>15594408</v>
      </c>
      <c r="C30" s="6">
        <v>584</v>
      </c>
      <c r="D30" s="5" t="s">
        <v>18</v>
      </c>
      <c r="E30" s="5" t="s">
        <v>16</v>
      </c>
      <c r="F30" s="6">
        <v>48</v>
      </c>
      <c r="G30" s="6">
        <v>2</v>
      </c>
      <c r="H30" s="7">
        <v>213146.2</v>
      </c>
      <c r="I30" s="6">
        <v>1</v>
      </c>
      <c r="J30" s="6">
        <v>1</v>
      </c>
      <c r="K30" s="6">
        <v>0</v>
      </c>
      <c r="L30" s="8">
        <v>75161.25</v>
      </c>
      <c r="M30" s="6">
        <v>1</v>
      </c>
      <c r="O30" s="11"/>
    </row>
    <row r="31" spans="1:15" x14ac:dyDescent="0.35">
      <c r="A31" s="5">
        <v>140</v>
      </c>
      <c r="B31" s="6">
        <v>15640905</v>
      </c>
      <c r="C31" s="6">
        <v>579</v>
      </c>
      <c r="D31" s="5" t="s">
        <v>18</v>
      </c>
      <c r="E31" s="5" t="s">
        <v>16</v>
      </c>
      <c r="F31" s="6">
        <v>35</v>
      </c>
      <c r="G31" s="6">
        <v>1</v>
      </c>
      <c r="H31" s="7">
        <v>129490.36</v>
      </c>
      <c r="I31" s="6">
        <v>2</v>
      </c>
      <c r="J31" s="6">
        <v>0</v>
      </c>
      <c r="K31" s="6">
        <v>1</v>
      </c>
      <c r="L31" s="8">
        <v>8590.83</v>
      </c>
      <c r="M31" s="6">
        <v>1</v>
      </c>
      <c r="O31" s="11"/>
    </row>
    <row r="32" spans="1:15" x14ac:dyDescent="0.35">
      <c r="A32" s="5">
        <v>144</v>
      </c>
      <c r="B32" s="6">
        <v>15713483</v>
      </c>
      <c r="C32" s="6">
        <v>793</v>
      </c>
      <c r="D32" s="5" t="s">
        <v>18</v>
      </c>
      <c r="E32" s="5" t="s">
        <v>23</v>
      </c>
      <c r="F32" s="6">
        <v>52</v>
      </c>
      <c r="G32" s="6">
        <v>2</v>
      </c>
      <c r="H32" s="7">
        <v>0</v>
      </c>
      <c r="I32" s="6">
        <v>1</v>
      </c>
      <c r="J32" s="6">
        <v>1</v>
      </c>
      <c r="K32" s="6">
        <v>0</v>
      </c>
      <c r="L32" s="8">
        <v>159123.82</v>
      </c>
      <c r="M32" s="6">
        <v>1</v>
      </c>
    </row>
    <row r="33" spans="1:15" x14ac:dyDescent="0.35">
      <c r="A33" s="5">
        <v>145</v>
      </c>
      <c r="B33" s="6">
        <v>15612350</v>
      </c>
      <c r="C33" s="6">
        <v>691</v>
      </c>
      <c r="D33" s="5" t="s">
        <v>15</v>
      </c>
      <c r="E33" s="5" t="s">
        <v>16</v>
      </c>
      <c r="F33" s="6">
        <v>31</v>
      </c>
      <c r="G33" s="6">
        <v>5</v>
      </c>
      <c r="H33" s="7">
        <v>40915.550000000003</v>
      </c>
      <c r="I33" s="6">
        <v>1</v>
      </c>
      <c r="J33" s="6">
        <v>1</v>
      </c>
      <c r="K33" s="6">
        <v>0</v>
      </c>
      <c r="L33" s="8">
        <v>126213.84</v>
      </c>
      <c r="M33" s="6">
        <v>1</v>
      </c>
      <c r="O33" s="11"/>
    </row>
    <row r="34" spans="1:15" x14ac:dyDescent="0.35">
      <c r="A34" s="5">
        <v>152</v>
      </c>
      <c r="B34" s="6">
        <v>15759618</v>
      </c>
      <c r="C34" s="6">
        <v>535</v>
      </c>
      <c r="D34" s="5" t="s">
        <v>15</v>
      </c>
      <c r="E34" s="5" t="s">
        <v>16</v>
      </c>
      <c r="F34" s="6">
        <v>48</v>
      </c>
      <c r="G34" s="6">
        <v>9</v>
      </c>
      <c r="H34" s="7">
        <v>0</v>
      </c>
      <c r="I34" s="6">
        <v>1</v>
      </c>
      <c r="J34" s="6">
        <v>1</v>
      </c>
      <c r="K34" s="6">
        <v>0</v>
      </c>
      <c r="L34" s="8">
        <v>149892.79</v>
      </c>
      <c r="M34" s="6">
        <v>1</v>
      </c>
      <c r="O34" s="11"/>
    </row>
    <row r="35" spans="1:15" x14ac:dyDescent="0.35">
      <c r="A35" s="5">
        <v>156</v>
      </c>
      <c r="B35" s="6">
        <v>15679145</v>
      </c>
      <c r="C35" s="6">
        <v>706</v>
      </c>
      <c r="D35" s="5" t="s">
        <v>18</v>
      </c>
      <c r="E35" s="5" t="s">
        <v>23</v>
      </c>
      <c r="F35" s="6">
        <v>57</v>
      </c>
      <c r="G35" s="6">
        <v>7</v>
      </c>
      <c r="H35" s="7">
        <v>0</v>
      </c>
      <c r="I35" s="6">
        <v>1</v>
      </c>
      <c r="J35" s="6">
        <v>1</v>
      </c>
      <c r="K35" s="6">
        <v>0</v>
      </c>
      <c r="L35" s="8">
        <v>17941.16</v>
      </c>
      <c r="M35" s="6">
        <v>1</v>
      </c>
    </row>
    <row r="36" spans="1:15" x14ac:dyDescent="0.35">
      <c r="A36" s="5">
        <v>165</v>
      </c>
      <c r="B36" s="6">
        <v>15658929</v>
      </c>
      <c r="C36" s="6">
        <v>683</v>
      </c>
      <c r="D36" s="5" t="s">
        <v>18</v>
      </c>
      <c r="E36" s="5" t="s">
        <v>23</v>
      </c>
      <c r="F36" s="6">
        <v>29</v>
      </c>
      <c r="G36" s="6">
        <v>0</v>
      </c>
      <c r="H36" s="7">
        <v>133702.89000000001</v>
      </c>
      <c r="I36" s="6">
        <v>1</v>
      </c>
      <c r="J36" s="6">
        <v>1</v>
      </c>
      <c r="K36" s="6">
        <v>0</v>
      </c>
      <c r="L36" s="8">
        <v>55582.54</v>
      </c>
      <c r="M36" s="6">
        <v>1</v>
      </c>
    </row>
    <row r="37" spans="1:15" x14ac:dyDescent="0.35">
      <c r="A37" s="5">
        <v>167</v>
      </c>
      <c r="B37" s="6">
        <v>15724623</v>
      </c>
      <c r="C37" s="6">
        <v>704</v>
      </c>
      <c r="D37" s="5" t="s">
        <v>26</v>
      </c>
      <c r="E37" s="5" t="s">
        <v>16</v>
      </c>
      <c r="F37" s="6">
        <v>24</v>
      </c>
      <c r="G37" s="6">
        <v>7</v>
      </c>
      <c r="H37" s="7">
        <v>113034.22</v>
      </c>
      <c r="I37" s="6">
        <v>1</v>
      </c>
      <c r="J37" s="6">
        <v>1</v>
      </c>
      <c r="K37" s="6">
        <v>0</v>
      </c>
      <c r="L37" s="8">
        <v>162503.48000000001</v>
      </c>
      <c r="M37" s="6">
        <v>1</v>
      </c>
    </row>
    <row r="38" spans="1:15" x14ac:dyDescent="0.35">
      <c r="A38" s="5">
        <v>169</v>
      </c>
      <c r="B38" s="6">
        <v>15574692</v>
      </c>
      <c r="C38" s="6">
        <v>667</v>
      </c>
      <c r="D38" s="5" t="s">
        <v>18</v>
      </c>
      <c r="E38" s="5" t="s">
        <v>16</v>
      </c>
      <c r="F38" s="6">
        <v>39</v>
      </c>
      <c r="G38" s="6">
        <v>2</v>
      </c>
      <c r="H38" s="7">
        <v>0</v>
      </c>
      <c r="I38" s="6">
        <v>2</v>
      </c>
      <c r="J38" s="6">
        <v>1</v>
      </c>
      <c r="K38" s="6">
        <v>0</v>
      </c>
      <c r="L38" s="8">
        <v>40721.24</v>
      </c>
      <c r="M38" s="6">
        <v>1</v>
      </c>
    </row>
    <row r="39" spans="1:15" x14ac:dyDescent="0.35">
      <c r="A39" s="5">
        <v>173</v>
      </c>
      <c r="B39" s="6">
        <v>15651022</v>
      </c>
      <c r="C39" s="6">
        <v>480</v>
      </c>
      <c r="D39" s="5" t="s">
        <v>26</v>
      </c>
      <c r="E39" s="5" t="s">
        <v>23</v>
      </c>
      <c r="F39" s="6">
        <v>44</v>
      </c>
      <c r="G39" s="6">
        <v>10</v>
      </c>
      <c r="H39" s="7">
        <v>129608.57</v>
      </c>
      <c r="I39" s="6">
        <v>1</v>
      </c>
      <c r="J39" s="6">
        <v>1</v>
      </c>
      <c r="K39" s="6">
        <v>0</v>
      </c>
      <c r="L39" s="8">
        <v>5472.7</v>
      </c>
      <c r="M39" s="6">
        <v>1</v>
      </c>
    </row>
    <row r="40" spans="1:15" x14ac:dyDescent="0.35">
      <c r="A40" s="5">
        <v>180</v>
      </c>
      <c r="B40" s="6">
        <v>15625426</v>
      </c>
      <c r="C40" s="6">
        <v>754</v>
      </c>
      <c r="D40" s="5" t="s">
        <v>26</v>
      </c>
      <c r="E40" s="5" t="s">
        <v>16</v>
      </c>
      <c r="F40" s="6">
        <v>55</v>
      </c>
      <c r="G40" s="6">
        <v>3</v>
      </c>
      <c r="H40" s="7">
        <v>161608.81</v>
      </c>
      <c r="I40" s="6">
        <v>1</v>
      </c>
      <c r="J40" s="6">
        <v>1</v>
      </c>
      <c r="K40" s="6">
        <v>0</v>
      </c>
      <c r="L40" s="8">
        <v>8080.85</v>
      </c>
      <c r="M40" s="6">
        <v>1</v>
      </c>
    </row>
    <row r="41" spans="1:15" x14ac:dyDescent="0.35">
      <c r="A41" s="5">
        <v>185</v>
      </c>
      <c r="B41" s="6">
        <v>15719377</v>
      </c>
      <c r="C41" s="6">
        <v>804</v>
      </c>
      <c r="D41" s="5" t="s">
        <v>15</v>
      </c>
      <c r="E41" s="5" t="s">
        <v>16</v>
      </c>
      <c r="F41" s="6">
        <v>50</v>
      </c>
      <c r="G41" s="6">
        <v>4</v>
      </c>
      <c r="H41" s="7">
        <v>0</v>
      </c>
      <c r="I41" s="6">
        <v>1</v>
      </c>
      <c r="J41" s="6">
        <v>1</v>
      </c>
      <c r="K41" s="6">
        <v>1</v>
      </c>
      <c r="L41" s="8">
        <v>8546.8700000000008</v>
      </c>
      <c r="M41" s="6">
        <v>1</v>
      </c>
    </row>
    <row r="42" spans="1:15" x14ac:dyDescent="0.35">
      <c r="A42" s="5">
        <v>191</v>
      </c>
      <c r="B42" s="6">
        <v>15726931</v>
      </c>
      <c r="C42" s="6">
        <v>715</v>
      </c>
      <c r="D42" s="5" t="s">
        <v>15</v>
      </c>
      <c r="E42" s="5" t="s">
        <v>16</v>
      </c>
      <c r="F42" s="6">
        <v>41</v>
      </c>
      <c r="G42" s="6">
        <v>8</v>
      </c>
      <c r="H42" s="7">
        <v>56214.85</v>
      </c>
      <c r="I42" s="6">
        <v>2</v>
      </c>
      <c r="J42" s="6">
        <v>0</v>
      </c>
      <c r="K42" s="6">
        <v>0</v>
      </c>
      <c r="L42" s="8">
        <v>92982.61</v>
      </c>
      <c r="M42" s="6">
        <v>1</v>
      </c>
    </row>
    <row r="43" spans="1:15" x14ac:dyDescent="0.35">
      <c r="A43" s="5">
        <v>203</v>
      </c>
      <c r="B43" s="6">
        <v>15600974</v>
      </c>
      <c r="C43" s="6">
        <v>516</v>
      </c>
      <c r="D43" s="5" t="s">
        <v>18</v>
      </c>
      <c r="E43" s="5" t="s">
        <v>23</v>
      </c>
      <c r="F43" s="6">
        <v>50</v>
      </c>
      <c r="G43" s="6">
        <v>5</v>
      </c>
      <c r="H43" s="7">
        <v>0</v>
      </c>
      <c r="I43" s="6">
        <v>1</v>
      </c>
      <c r="J43" s="6">
        <v>0</v>
      </c>
      <c r="K43" s="6">
        <v>1</v>
      </c>
      <c r="L43" s="8">
        <v>146145.93</v>
      </c>
      <c r="M43" s="6">
        <v>1</v>
      </c>
    </row>
    <row r="44" spans="1:15" x14ac:dyDescent="0.35">
      <c r="A44" s="5">
        <v>204</v>
      </c>
      <c r="B44" s="6">
        <v>15727868</v>
      </c>
      <c r="C44" s="6">
        <v>711</v>
      </c>
      <c r="D44" s="5" t="s">
        <v>15</v>
      </c>
      <c r="E44" s="5" t="s">
        <v>16</v>
      </c>
      <c r="F44" s="6">
        <v>38</v>
      </c>
      <c r="G44" s="6">
        <v>2</v>
      </c>
      <c r="H44" s="7">
        <v>129022.06</v>
      </c>
      <c r="I44" s="6">
        <v>2</v>
      </c>
      <c r="J44" s="6">
        <v>1</v>
      </c>
      <c r="K44" s="6">
        <v>1</v>
      </c>
      <c r="L44" s="8">
        <v>14374.86</v>
      </c>
      <c r="M44" s="6">
        <v>1</v>
      </c>
    </row>
    <row r="45" spans="1:15" x14ac:dyDescent="0.35">
      <c r="A45" s="5">
        <v>207</v>
      </c>
      <c r="B45" s="6">
        <v>15755262</v>
      </c>
      <c r="C45" s="6">
        <v>608</v>
      </c>
      <c r="D45" s="5" t="s">
        <v>18</v>
      </c>
      <c r="E45" s="5" t="s">
        <v>16</v>
      </c>
      <c r="F45" s="6">
        <v>41</v>
      </c>
      <c r="G45" s="6">
        <v>3</v>
      </c>
      <c r="H45" s="7">
        <v>89763.839999999997</v>
      </c>
      <c r="I45" s="6">
        <v>1</v>
      </c>
      <c r="J45" s="6">
        <v>0</v>
      </c>
      <c r="K45" s="6">
        <v>0</v>
      </c>
      <c r="L45" s="8">
        <v>199304.74</v>
      </c>
      <c r="M45" s="6">
        <v>1</v>
      </c>
    </row>
    <row r="46" spans="1:15" x14ac:dyDescent="0.35">
      <c r="A46" s="5">
        <v>209</v>
      </c>
      <c r="B46" s="6">
        <v>15684181</v>
      </c>
      <c r="C46" s="6">
        <v>643</v>
      </c>
      <c r="D46" s="5" t="s">
        <v>15</v>
      </c>
      <c r="E46" s="5" t="s">
        <v>23</v>
      </c>
      <c r="F46" s="6">
        <v>45</v>
      </c>
      <c r="G46" s="6">
        <v>5</v>
      </c>
      <c r="H46" s="7">
        <v>0</v>
      </c>
      <c r="I46" s="6">
        <v>1</v>
      </c>
      <c r="J46" s="6">
        <v>1</v>
      </c>
      <c r="K46" s="6">
        <v>0</v>
      </c>
      <c r="L46" s="8">
        <v>142513.5</v>
      </c>
      <c r="M46" s="6">
        <v>1</v>
      </c>
    </row>
    <row r="47" spans="1:15" x14ac:dyDescent="0.35">
      <c r="A47" s="5">
        <v>216</v>
      </c>
      <c r="B47" s="6">
        <v>15723488</v>
      </c>
      <c r="C47" s="6">
        <v>668</v>
      </c>
      <c r="D47" s="5" t="s">
        <v>26</v>
      </c>
      <c r="E47" s="5" t="s">
        <v>23</v>
      </c>
      <c r="F47" s="6">
        <v>47</v>
      </c>
      <c r="G47" s="6">
        <v>7</v>
      </c>
      <c r="H47" s="7">
        <v>106854.21</v>
      </c>
      <c r="I47" s="6">
        <v>1</v>
      </c>
      <c r="J47" s="6">
        <v>0</v>
      </c>
      <c r="K47" s="6">
        <v>1</v>
      </c>
      <c r="L47" s="8">
        <v>157959.01999999999</v>
      </c>
      <c r="M47" s="6">
        <v>1</v>
      </c>
    </row>
    <row r="48" spans="1:15" x14ac:dyDescent="0.35">
      <c r="A48" s="5">
        <v>219</v>
      </c>
      <c r="B48" s="6">
        <v>15659366</v>
      </c>
      <c r="C48" s="6">
        <v>807</v>
      </c>
      <c r="D48" s="5" t="s">
        <v>15</v>
      </c>
      <c r="E48" s="5" t="s">
        <v>23</v>
      </c>
      <c r="F48" s="6">
        <v>43</v>
      </c>
      <c r="G48" s="6">
        <v>1</v>
      </c>
      <c r="H48" s="7">
        <v>105799.32</v>
      </c>
      <c r="I48" s="6">
        <v>2</v>
      </c>
      <c r="J48" s="6">
        <v>1</v>
      </c>
      <c r="K48" s="6">
        <v>0</v>
      </c>
      <c r="L48" s="8">
        <v>34888.04</v>
      </c>
      <c r="M48" s="6">
        <v>1</v>
      </c>
    </row>
    <row r="49" spans="1:13" x14ac:dyDescent="0.35">
      <c r="A49" s="5">
        <v>220</v>
      </c>
      <c r="B49" s="6">
        <v>15774854</v>
      </c>
      <c r="C49" s="6">
        <v>592</v>
      </c>
      <c r="D49" s="5" t="s">
        <v>15</v>
      </c>
      <c r="E49" s="5" t="s">
        <v>23</v>
      </c>
      <c r="F49" s="6">
        <v>54</v>
      </c>
      <c r="G49" s="6">
        <v>8</v>
      </c>
      <c r="H49" s="7">
        <v>0</v>
      </c>
      <c r="I49" s="6">
        <v>1</v>
      </c>
      <c r="J49" s="6">
        <v>1</v>
      </c>
      <c r="K49" s="6">
        <v>1</v>
      </c>
      <c r="L49" s="8">
        <v>28737.71</v>
      </c>
      <c r="M49" s="6">
        <v>1</v>
      </c>
    </row>
    <row r="50" spans="1:13" x14ac:dyDescent="0.35">
      <c r="A50" s="5">
        <v>224</v>
      </c>
      <c r="B50" s="6">
        <v>15733247</v>
      </c>
      <c r="C50" s="6">
        <v>850</v>
      </c>
      <c r="D50" s="5" t="s">
        <v>15</v>
      </c>
      <c r="E50" s="5" t="s">
        <v>23</v>
      </c>
      <c r="F50" s="6">
        <v>33</v>
      </c>
      <c r="G50" s="6">
        <v>10</v>
      </c>
      <c r="H50" s="7">
        <v>0</v>
      </c>
      <c r="I50" s="6">
        <v>1</v>
      </c>
      <c r="J50" s="6">
        <v>1</v>
      </c>
      <c r="K50" s="6">
        <v>0</v>
      </c>
      <c r="L50" s="8">
        <v>4861.72</v>
      </c>
      <c r="M50" s="6">
        <v>1</v>
      </c>
    </row>
    <row r="51" spans="1:13" x14ac:dyDescent="0.35">
      <c r="A51" s="5">
        <v>225</v>
      </c>
      <c r="B51" s="6">
        <v>15568748</v>
      </c>
      <c r="C51" s="6">
        <v>671</v>
      </c>
      <c r="D51" s="5" t="s">
        <v>26</v>
      </c>
      <c r="E51" s="5" t="s">
        <v>23</v>
      </c>
      <c r="F51" s="6">
        <v>45</v>
      </c>
      <c r="G51" s="6">
        <v>6</v>
      </c>
      <c r="H51" s="7">
        <v>99564.22</v>
      </c>
      <c r="I51" s="6">
        <v>1</v>
      </c>
      <c r="J51" s="6">
        <v>1</v>
      </c>
      <c r="K51" s="6">
        <v>1</v>
      </c>
      <c r="L51" s="8">
        <v>108872.45</v>
      </c>
      <c r="M51" s="6">
        <v>1</v>
      </c>
    </row>
    <row r="52" spans="1:13" x14ac:dyDescent="0.35">
      <c r="A52" s="5">
        <v>228</v>
      </c>
      <c r="B52" s="6">
        <v>15676895</v>
      </c>
      <c r="C52" s="6">
        <v>547</v>
      </c>
      <c r="D52" s="5" t="s">
        <v>26</v>
      </c>
      <c r="E52" s="5" t="s">
        <v>16</v>
      </c>
      <c r="F52" s="6">
        <v>39</v>
      </c>
      <c r="G52" s="6">
        <v>6</v>
      </c>
      <c r="H52" s="7">
        <v>74596.149999999994</v>
      </c>
      <c r="I52" s="6">
        <v>3</v>
      </c>
      <c r="J52" s="6">
        <v>1</v>
      </c>
      <c r="K52" s="6">
        <v>1</v>
      </c>
      <c r="L52" s="8">
        <v>85746.52</v>
      </c>
      <c r="M52" s="6">
        <v>1</v>
      </c>
    </row>
    <row r="53" spans="1:13" x14ac:dyDescent="0.35">
      <c r="A53" s="5">
        <v>229</v>
      </c>
      <c r="B53" s="6">
        <v>15637753</v>
      </c>
      <c r="C53" s="6">
        <v>751</v>
      </c>
      <c r="D53" s="5" t="s">
        <v>26</v>
      </c>
      <c r="E53" s="5" t="s">
        <v>23</v>
      </c>
      <c r="F53" s="6">
        <v>50</v>
      </c>
      <c r="G53" s="6">
        <v>2</v>
      </c>
      <c r="H53" s="7">
        <v>96888.39</v>
      </c>
      <c r="I53" s="6">
        <v>1</v>
      </c>
      <c r="J53" s="6">
        <v>1</v>
      </c>
      <c r="K53" s="6">
        <v>0</v>
      </c>
      <c r="L53" s="8">
        <v>77206.25</v>
      </c>
      <c r="M53" s="6">
        <v>1</v>
      </c>
    </row>
    <row r="54" spans="1:13" x14ac:dyDescent="0.35">
      <c r="A54" s="5">
        <v>236</v>
      </c>
      <c r="B54" s="6">
        <v>15772896</v>
      </c>
      <c r="C54" s="6">
        <v>763</v>
      </c>
      <c r="D54" s="5" t="s">
        <v>26</v>
      </c>
      <c r="E54" s="5" t="s">
        <v>23</v>
      </c>
      <c r="F54" s="6">
        <v>42</v>
      </c>
      <c r="G54" s="6">
        <v>6</v>
      </c>
      <c r="H54" s="7">
        <v>100160.75</v>
      </c>
      <c r="I54" s="6">
        <v>1</v>
      </c>
      <c r="J54" s="6">
        <v>1</v>
      </c>
      <c r="K54" s="6">
        <v>0</v>
      </c>
      <c r="L54" s="8">
        <v>33462.94</v>
      </c>
      <c r="M54" s="6">
        <v>1</v>
      </c>
    </row>
    <row r="55" spans="1:13" x14ac:dyDescent="0.35">
      <c r="A55" s="5">
        <v>238</v>
      </c>
      <c r="B55" s="6">
        <v>15764866</v>
      </c>
      <c r="C55" s="6">
        <v>539</v>
      </c>
      <c r="D55" s="5" t="s">
        <v>26</v>
      </c>
      <c r="E55" s="5" t="s">
        <v>16</v>
      </c>
      <c r="F55" s="6">
        <v>43</v>
      </c>
      <c r="G55" s="6">
        <v>3</v>
      </c>
      <c r="H55" s="7">
        <v>116220.5</v>
      </c>
      <c r="I55" s="6">
        <v>3</v>
      </c>
      <c r="J55" s="6">
        <v>1</v>
      </c>
      <c r="K55" s="6">
        <v>0</v>
      </c>
      <c r="L55" s="8">
        <v>55803.96</v>
      </c>
      <c r="M55" s="6">
        <v>1</v>
      </c>
    </row>
    <row r="56" spans="1:13" x14ac:dyDescent="0.35">
      <c r="A56" s="5">
        <v>239</v>
      </c>
      <c r="B56" s="6">
        <v>15794056</v>
      </c>
      <c r="C56" s="6">
        <v>668</v>
      </c>
      <c r="D56" s="5" t="s">
        <v>15</v>
      </c>
      <c r="E56" s="5" t="s">
        <v>16</v>
      </c>
      <c r="F56" s="6">
        <v>46</v>
      </c>
      <c r="G56" s="6">
        <v>2</v>
      </c>
      <c r="H56" s="7">
        <v>0</v>
      </c>
      <c r="I56" s="6">
        <v>3</v>
      </c>
      <c r="J56" s="6">
        <v>1</v>
      </c>
      <c r="K56" s="6">
        <v>0</v>
      </c>
      <c r="L56" s="8">
        <v>89048.46</v>
      </c>
      <c r="M56" s="6">
        <v>1</v>
      </c>
    </row>
    <row r="57" spans="1:13" x14ac:dyDescent="0.35">
      <c r="A57" s="5">
        <v>244</v>
      </c>
      <c r="B57" s="6">
        <v>15596175</v>
      </c>
      <c r="C57" s="6">
        <v>659</v>
      </c>
      <c r="D57" s="5" t="s">
        <v>26</v>
      </c>
      <c r="E57" s="5" t="s">
        <v>23</v>
      </c>
      <c r="F57" s="6">
        <v>67</v>
      </c>
      <c r="G57" s="6">
        <v>6</v>
      </c>
      <c r="H57" s="7">
        <v>117411.6</v>
      </c>
      <c r="I57" s="6">
        <v>1</v>
      </c>
      <c r="J57" s="6">
        <v>1</v>
      </c>
      <c r="K57" s="6">
        <v>1</v>
      </c>
      <c r="L57" s="8">
        <v>45071.09</v>
      </c>
      <c r="M57" s="6">
        <v>1</v>
      </c>
    </row>
    <row r="58" spans="1:13" x14ac:dyDescent="0.35">
      <c r="A58" s="5">
        <v>246</v>
      </c>
      <c r="B58" s="6">
        <v>15797219</v>
      </c>
      <c r="C58" s="6">
        <v>635</v>
      </c>
      <c r="D58" s="5" t="s">
        <v>15</v>
      </c>
      <c r="E58" s="5" t="s">
        <v>16</v>
      </c>
      <c r="F58" s="6">
        <v>40</v>
      </c>
      <c r="G58" s="6">
        <v>10</v>
      </c>
      <c r="H58" s="7">
        <v>123497.58</v>
      </c>
      <c r="I58" s="6">
        <v>1</v>
      </c>
      <c r="J58" s="6">
        <v>1</v>
      </c>
      <c r="K58" s="6">
        <v>0</v>
      </c>
      <c r="L58" s="8">
        <v>131953.23000000001</v>
      </c>
      <c r="M58" s="6">
        <v>1</v>
      </c>
    </row>
    <row r="59" spans="1:13" x14ac:dyDescent="0.35">
      <c r="A59" s="5">
        <v>250</v>
      </c>
      <c r="B59" s="6">
        <v>15772423</v>
      </c>
      <c r="C59" s="6">
        <v>739</v>
      </c>
      <c r="D59" s="5" t="s">
        <v>26</v>
      </c>
      <c r="E59" s="5" t="s">
        <v>23</v>
      </c>
      <c r="F59" s="6">
        <v>54</v>
      </c>
      <c r="G59" s="6">
        <v>8</v>
      </c>
      <c r="H59" s="7">
        <v>126418.14</v>
      </c>
      <c r="I59" s="6">
        <v>1</v>
      </c>
      <c r="J59" s="6">
        <v>1</v>
      </c>
      <c r="K59" s="6">
        <v>0</v>
      </c>
      <c r="L59" s="8">
        <v>134420.75</v>
      </c>
      <c r="M59" s="6">
        <v>1</v>
      </c>
    </row>
    <row r="60" spans="1:13" x14ac:dyDescent="0.35">
      <c r="A60" s="5">
        <v>269</v>
      </c>
      <c r="B60" s="6">
        <v>15717398</v>
      </c>
      <c r="C60" s="6">
        <v>549</v>
      </c>
      <c r="D60" s="5" t="s">
        <v>18</v>
      </c>
      <c r="E60" s="5" t="s">
        <v>16</v>
      </c>
      <c r="F60" s="6">
        <v>39</v>
      </c>
      <c r="G60" s="6">
        <v>7</v>
      </c>
      <c r="H60" s="7">
        <v>0</v>
      </c>
      <c r="I60" s="6">
        <v>1</v>
      </c>
      <c r="J60" s="6">
        <v>0</v>
      </c>
      <c r="K60" s="6">
        <v>0</v>
      </c>
      <c r="L60" s="8">
        <v>81259.25</v>
      </c>
      <c r="M60" s="6">
        <v>1</v>
      </c>
    </row>
    <row r="61" spans="1:13" x14ac:dyDescent="0.35">
      <c r="A61" s="5">
        <v>272</v>
      </c>
      <c r="B61" s="6">
        <v>15619955</v>
      </c>
      <c r="C61" s="6">
        <v>733</v>
      </c>
      <c r="D61" s="5" t="s">
        <v>26</v>
      </c>
      <c r="E61" s="5" t="s">
        <v>23</v>
      </c>
      <c r="F61" s="6">
        <v>34</v>
      </c>
      <c r="G61" s="6">
        <v>3</v>
      </c>
      <c r="H61" s="7">
        <v>100337.96</v>
      </c>
      <c r="I61" s="6">
        <v>3</v>
      </c>
      <c r="J61" s="6">
        <v>1</v>
      </c>
      <c r="K61" s="6">
        <v>0</v>
      </c>
      <c r="L61" s="8">
        <v>48559.19</v>
      </c>
      <c r="M61" s="6">
        <v>1</v>
      </c>
    </row>
    <row r="62" spans="1:13" x14ac:dyDescent="0.35">
      <c r="A62" s="5">
        <v>277</v>
      </c>
      <c r="B62" s="6">
        <v>15694456</v>
      </c>
      <c r="C62" s="6">
        <v>756</v>
      </c>
      <c r="D62" s="5" t="s">
        <v>15</v>
      </c>
      <c r="E62" s="5" t="s">
        <v>23</v>
      </c>
      <c r="F62" s="6">
        <v>62</v>
      </c>
      <c r="G62" s="6">
        <v>3</v>
      </c>
      <c r="H62" s="7">
        <v>0</v>
      </c>
      <c r="I62" s="6">
        <v>1</v>
      </c>
      <c r="J62" s="6">
        <v>1</v>
      </c>
      <c r="K62" s="6">
        <v>1</v>
      </c>
      <c r="L62" s="8">
        <v>11199.04</v>
      </c>
      <c r="M62" s="6">
        <v>1</v>
      </c>
    </row>
    <row r="63" spans="1:13" x14ac:dyDescent="0.35">
      <c r="A63" s="5">
        <v>280</v>
      </c>
      <c r="B63" s="6">
        <v>15782210</v>
      </c>
      <c r="C63" s="6">
        <v>714</v>
      </c>
      <c r="D63" s="5" t="s">
        <v>15</v>
      </c>
      <c r="E63" s="5" t="s">
        <v>23</v>
      </c>
      <c r="F63" s="6">
        <v>46</v>
      </c>
      <c r="G63" s="6">
        <v>1</v>
      </c>
      <c r="H63" s="7">
        <v>0</v>
      </c>
      <c r="I63" s="6">
        <v>1</v>
      </c>
      <c r="J63" s="6">
        <v>1</v>
      </c>
      <c r="K63" s="6">
        <v>0</v>
      </c>
      <c r="L63" s="8">
        <v>152167.79</v>
      </c>
      <c r="M63" s="6">
        <v>1</v>
      </c>
    </row>
    <row r="64" spans="1:13" x14ac:dyDescent="0.35">
      <c r="A64" s="5">
        <v>283</v>
      </c>
      <c r="B64" s="6">
        <v>15643024</v>
      </c>
      <c r="C64" s="6">
        <v>479</v>
      </c>
      <c r="D64" s="5" t="s">
        <v>26</v>
      </c>
      <c r="E64" s="5" t="s">
        <v>23</v>
      </c>
      <c r="F64" s="6">
        <v>35</v>
      </c>
      <c r="G64" s="6">
        <v>4</v>
      </c>
      <c r="H64" s="7">
        <v>138718.92000000001</v>
      </c>
      <c r="I64" s="6">
        <v>1</v>
      </c>
      <c r="J64" s="6">
        <v>1</v>
      </c>
      <c r="K64" s="6">
        <v>1</v>
      </c>
      <c r="L64" s="8">
        <v>47251.79</v>
      </c>
      <c r="M64" s="6">
        <v>1</v>
      </c>
    </row>
    <row r="65" spans="1:13" x14ac:dyDescent="0.35">
      <c r="A65" s="5">
        <v>294</v>
      </c>
      <c r="B65" s="6">
        <v>15590241</v>
      </c>
      <c r="C65" s="6">
        <v>750</v>
      </c>
      <c r="D65" s="5" t="s">
        <v>18</v>
      </c>
      <c r="E65" s="5" t="s">
        <v>16</v>
      </c>
      <c r="F65" s="6">
        <v>34</v>
      </c>
      <c r="G65" s="6">
        <v>9</v>
      </c>
      <c r="H65" s="7">
        <v>112822.26</v>
      </c>
      <c r="I65" s="6">
        <v>1</v>
      </c>
      <c r="J65" s="6">
        <v>0</v>
      </c>
      <c r="K65" s="6">
        <v>0</v>
      </c>
      <c r="L65" s="8">
        <v>150401.53</v>
      </c>
      <c r="M65" s="6">
        <v>1</v>
      </c>
    </row>
    <row r="66" spans="1:13" x14ac:dyDescent="0.35">
      <c r="A66" s="5">
        <v>298</v>
      </c>
      <c r="B66" s="6">
        <v>15684173</v>
      </c>
      <c r="C66" s="6">
        <v>687</v>
      </c>
      <c r="D66" s="5" t="s">
        <v>18</v>
      </c>
      <c r="E66" s="5" t="s">
        <v>16</v>
      </c>
      <c r="F66" s="6">
        <v>44</v>
      </c>
      <c r="G66" s="6">
        <v>7</v>
      </c>
      <c r="H66" s="7">
        <v>0</v>
      </c>
      <c r="I66" s="6">
        <v>3</v>
      </c>
      <c r="J66" s="6">
        <v>1</v>
      </c>
      <c r="K66" s="6">
        <v>0</v>
      </c>
      <c r="L66" s="8">
        <v>155853.51999999999</v>
      </c>
      <c r="M66" s="6">
        <v>1</v>
      </c>
    </row>
    <row r="67" spans="1:13" x14ac:dyDescent="0.35">
      <c r="A67" s="5">
        <v>307</v>
      </c>
      <c r="B67" s="6">
        <v>15594898</v>
      </c>
      <c r="C67" s="6">
        <v>731</v>
      </c>
      <c r="D67" s="5" t="s">
        <v>15</v>
      </c>
      <c r="E67" s="5" t="s">
        <v>23</v>
      </c>
      <c r="F67" s="6">
        <v>43</v>
      </c>
      <c r="G67" s="6">
        <v>2</v>
      </c>
      <c r="H67" s="7">
        <v>0</v>
      </c>
      <c r="I67" s="6">
        <v>1</v>
      </c>
      <c r="J67" s="6">
        <v>1</v>
      </c>
      <c r="K67" s="6">
        <v>1</v>
      </c>
      <c r="L67" s="8">
        <v>170034.95</v>
      </c>
      <c r="M67" s="6">
        <v>1</v>
      </c>
    </row>
    <row r="68" spans="1:13" x14ac:dyDescent="0.35">
      <c r="A68" s="5">
        <v>309</v>
      </c>
      <c r="B68" s="6">
        <v>15773972</v>
      </c>
      <c r="C68" s="6">
        <v>614</v>
      </c>
      <c r="D68" s="5" t="s">
        <v>15</v>
      </c>
      <c r="E68" s="5" t="s">
        <v>23</v>
      </c>
      <c r="F68" s="6">
        <v>50</v>
      </c>
      <c r="G68" s="6">
        <v>4</v>
      </c>
      <c r="H68" s="7">
        <v>137104.47</v>
      </c>
      <c r="I68" s="6">
        <v>1</v>
      </c>
      <c r="J68" s="6">
        <v>1</v>
      </c>
      <c r="K68" s="6">
        <v>0</v>
      </c>
      <c r="L68" s="8">
        <v>127166.49</v>
      </c>
      <c r="M68" s="6">
        <v>1</v>
      </c>
    </row>
    <row r="69" spans="1:13" x14ac:dyDescent="0.35">
      <c r="A69" s="5">
        <v>317</v>
      </c>
      <c r="B69" s="6">
        <v>15662736</v>
      </c>
      <c r="C69" s="6">
        <v>559</v>
      </c>
      <c r="D69" s="5" t="s">
        <v>15</v>
      </c>
      <c r="E69" s="5" t="s">
        <v>23</v>
      </c>
      <c r="F69" s="6">
        <v>49</v>
      </c>
      <c r="G69" s="6">
        <v>2</v>
      </c>
      <c r="H69" s="7">
        <v>147069.78</v>
      </c>
      <c r="I69" s="6">
        <v>1</v>
      </c>
      <c r="J69" s="6">
        <v>1</v>
      </c>
      <c r="K69" s="6">
        <v>0</v>
      </c>
      <c r="L69" s="8">
        <v>120540.83</v>
      </c>
      <c r="M69" s="6">
        <v>1</v>
      </c>
    </row>
    <row r="70" spans="1:13" x14ac:dyDescent="0.35">
      <c r="A70" s="5">
        <v>323</v>
      </c>
      <c r="B70" s="6">
        <v>15694408</v>
      </c>
      <c r="C70" s="6">
        <v>749</v>
      </c>
      <c r="D70" s="5" t="s">
        <v>15</v>
      </c>
      <c r="E70" s="5" t="s">
        <v>23</v>
      </c>
      <c r="F70" s="6">
        <v>40</v>
      </c>
      <c r="G70" s="6">
        <v>1</v>
      </c>
      <c r="H70" s="7">
        <v>139290.41</v>
      </c>
      <c r="I70" s="6">
        <v>1</v>
      </c>
      <c r="J70" s="6">
        <v>1</v>
      </c>
      <c r="K70" s="6">
        <v>0</v>
      </c>
      <c r="L70" s="8">
        <v>182855.42</v>
      </c>
      <c r="M70" s="6">
        <v>1</v>
      </c>
    </row>
    <row r="71" spans="1:13" x14ac:dyDescent="0.35">
      <c r="A71" s="5">
        <v>328</v>
      </c>
      <c r="B71" s="6">
        <v>15736008</v>
      </c>
      <c r="C71" s="6">
        <v>644</v>
      </c>
      <c r="D71" s="5" t="s">
        <v>15</v>
      </c>
      <c r="E71" s="5" t="s">
        <v>16</v>
      </c>
      <c r="F71" s="6">
        <v>46</v>
      </c>
      <c r="G71" s="6">
        <v>9</v>
      </c>
      <c r="H71" s="7">
        <v>95441.27</v>
      </c>
      <c r="I71" s="6">
        <v>1</v>
      </c>
      <c r="J71" s="6">
        <v>1</v>
      </c>
      <c r="K71" s="6">
        <v>0</v>
      </c>
      <c r="L71" s="8">
        <v>108761.05</v>
      </c>
      <c r="M71" s="6">
        <v>1</v>
      </c>
    </row>
    <row r="72" spans="1:13" x14ac:dyDescent="0.35">
      <c r="A72" s="5">
        <v>334</v>
      </c>
      <c r="B72" s="6">
        <v>15728669</v>
      </c>
      <c r="C72" s="6">
        <v>584</v>
      </c>
      <c r="D72" s="5" t="s">
        <v>26</v>
      </c>
      <c r="E72" s="5" t="s">
        <v>16</v>
      </c>
      <c r="F72" s="6">
        <v>30</v>
      </c>
      <c r="G72" s="6">
        <v>8</v>
      </c>
      <c r="H72" s="7">
        <v>112013.81</v>
      </c>
      <c r="I72" s="6">
        <v>1</v>
      </c>
      <c r="J72" s="6">
        <v>1</v>
      </c>
      <c r="K72" s="6">
        <v>0</v>
      </c>
      <c r="L72" s="8">
        <v>177772.03</v>
      </c>
      <c r="M72" s="6">
        <v>1</v>
      </c>
    </row>
    <row r="73" spans="1:13" x14ac:dyDescent="0.35">
      <c r="A73" s="5">
        <v>336</v>
      </c>
      <c r="B73" s="6">
        <v>15697441</v>
      </c>
      <c r="C73" s="6">
        <v>485</v>
      </c>
      <c r="D73" s="5" t="s">
        <v>15</v>
      </c>
      <c r="E73" s="5" t="s">
        <v>23</v>
      </c>
      <c r="F73" s="6">
        <v>29</v>
      </c>
      <c r="G73" s="6">
        <v>7</v>
      </c>
      <c r="H73" s="7">
        <v>182123.79</v>
      </c>
      <c r="I73" s="6">
        <v>1</v>
      </c>
      <c r="J73" s="6">
        <v>1</v>
      </c>
      <c r="K73" s="6">
        <v>0</v>
      </c>
      <c r="L73" s="8">
        <v>116828.51</v>
      </c>
      <c r="M73" s="6">
        <v>1</v>
      </c>
    </row>
    <row r="74" spans="1:13" x14ac:dyDescent="0.35">
      <c r="A74" s="5">
        <v>339</v>
      </c>
      <c r="B74" s="6">
        <v>15636624</v>
      </c>
      <c r="C74" s="6">
        <v>805</v>
      </c>
      <c r="D74" s="5" t="s">
        <v>18</v>
      </c>
      <c r="E74" s="5" t="s">
        <v>16</v>
      </c>
      <c r="F74" s="6">
        <v>39</v>
      </c>
      <c r="G74" s="6">
        <v>5</v>
      </c>
      <c r="H74" s="7">
        <v>165272.13</v>
      </c>
      <c r="I74" s="6">
        <v>1</v>
      </c>
      <c r="J74" s="6">
        <v>1</v>
      </c>
      <c r="K74" s="6">
        <v>0</v>
      </c>
      <c r="L74" s="8">
        <v>14109.85</v>
      </c>
      <c r="M74" s="6">
        <v>1</v>
      </c>
    </row>
    <row r="75" spans="1:13" x14ac:dyDescent="0.35">
      <c r="A75" s="5">
        <v>340</v>
      </c>
      <c r="B75" s="6">
        <v>15807923</v>
      </c>
      <c r="C75" s="6">
        <v>716</v>
      </c>
      <c r="D75" s="5" t="s">
        <v>26</v>
      </c>
      <c r="E75" s="5" t="s">
        <v>16</v>
      </c>
      <c r="F75" s="6">
        <v>39</v>
      </c>
      <c r="G75" s="6">
        <v>10</v>
      </c>
      <c r="H75" s="7">
        <v>115301.31</v>
      </c>
      <c r="I75" s="6">
        <v>1</v>
      </c>
      <c r="J75" s="6">
        <v>1</v>
      </c>
      <c r="K75" s="6">
        <v>0</v>
      </c>
      <c r="L75" s="8">
        <v>43527.4</v>
      </c>
      <c r="M75" s="6">
        <v>1</v>
      </c>
    </row>
    <row r="76" spans="1:13" x14ac:dyDescent="0.35">
      <c r="A76" s="5">
        <v>341</v>
      </c>
      <c r="B76" s="6">
        <v>15745844</v>
      </c>
      <c r="C76" s="6">
        <v>642</v>
      </c>
      <c r="D76" s="5" t="s">
        <v>26</v>
      </c>
      <c r="E76" s="5" t="s">
        <v>16</v>
      </c>
      <c r="F76" s="6">
        <v>40</v>
      </c>
      <c r="G76" s="6">
        <v>6</v>
      </c>
      <c r="H76" s="7">
        <v>129502.49</v>
      </c>
      <c r="I76" s="6">
        <v>2</v>
      </c>
      <c r="J76" s="6">
        <v>0</v>
      </c>
      <c r="K76" s="6">
        <v>1</v>
      </c>
      <c r="L76" s="8">
        <v>86099.23</v>
      </c>
      <c r="M76" s="6">
        <v>1</v>
      </c>
    </row>
    <row r="77" spans="1:13" x14ac:dyDescent="0.35">
      <c r="A77" s="5">
        <v>358</v>
      </c>
      <c r="B77" s="6">
        <v>15661629</v>
      </c>
      <c r="C77" s="6">
        <v>522</v>
      </c>
      <c r="D77" s="5" t="s">
        <v>18</v>
      </c>
      <c r="E77" s="5" t="s">
        <v>23</v>
      </c>
      <c r="F77" s="6">
        <v>34</v>
      </c>
      <c r="G77" s="6">
        <v>9</v>
      </c>
      <c r="H77" s="7">
        <v>126436.29</v>
      </c>
      <c r="I77" s="6">
        <v>1</v>
      </c>
      <c r="J77" s="6">
        <v>1</v>
      </c>
      <c r="K77" s="6">
        <v>0</v>
      </c>
      <c r="L77" s="8">
        <v>174248.52</v>
      </c>
      <c r="M77" s="6">
        <v>1</v>
      </c>
    </row>
    <row r="78" spans="1:13" x14ac:dyDescent="0.35">
      <c r="A78" s="5">
        <v>362</v>
      </c>
      <c r="B78" s="6">
        <v>15696674</v>
      </c>
      <c r="C78" s="6">
        <v>643</v>
      </c>
      <c r="D78" s="5" t="s">
        <v>26</v>
      </c>
      <c r="E78" s="5" t="s">
        <v>16</v>
      </c>
      <c r="F78" s="6">
        <v>45</v>
      </c>
      <c r="G78" s="6">
        <v>2</v>
      </c>
      <c r="H78" s="7">
        <v>150842.93</v>
      </c>
      <c r="I78" s="6">
        <v>1</v>
      </c>
      <c r="J78" s="6">
        <v>0</v>
      </c>
      <c r="K78" s="6">
        <v>1</v>
      </c>
      <c r="L78" s="8">
        <v>2319.96</v>
      </c>
      <c r="M78" s="6">
        <v>1</v>
      </c>
    </row>
    <row r="79" spans="1:13" x14ac:dyDescent="0.35">
      <c r="A79" s="5">
        <v>377</v>
      </c>
      <c r="B79" s="6">
        <v>15583456</v>
      </c>
      <c r="C79" s="6">
        <v>745</v>
      </c>
      <c r="D79" s="5" t="s">
        <v>26</v>
      </c>
      <c r="E79" s="5" t="s">
        <v>23</v>
      </c>
      <c r="F79" s="6">
        <v>45</v>
      </c>
      <c r="G79" s="6">
        <v>10</v>
      </c>
      <c r="H79" s="7">
        <v>117231.63</v>
      </c>
      <c r="I79" s="6">
        <v>3</v>
      </c>
      <c r="J79" s="6">
        <v>1</v>
      </c>
      <c r="K79" s="6">
        <v>1</v>
      </c>
      <c r="L79" s="8">
        <v>122381.02</v>
      </c>
      <c r="M79" s="6">
        <v>1</v>
      </c>
    </row>
    <row r="80" spans="1:13" x14ac:dyDescent="0.35">
      <c r="A80" s="5">
        <v>380</v>
      </c>
      <c r="B80" s="6">
        <v>15629677</v>
      </c>
      <c r="C80" s="6">
        <v>687</v>
      </c>
      <c r="D80" s="5" t="s">
        <v>18</v>
      </c>
      <c r="E80" s="5" t="s">
        <v>16</v>
      </c>
      <c r="F80" s="6">
        <v>39</v>
      </c>
      <c r="G80" s="6">
        <v>2</v>
      </c>
      <c r="H80" s="7">
        <v>0</v>
      </c>
      <c r="I80" s="6">
        <v>3</v>
      </c>
      <c r="J80" s="6">
        <v>0</v>
      </c>
      <c r="K80" s="6">
        <v>0</v>
      </c>
      <c r="L80" s="8">
        <v>188150.6</v>
      </c>
      <c r="M80" s="6">
        <v>1</v>
      </c>
    </row>
    <row r="81" spans="1:13" x14ac:dyDescent="0.35">
      <c r="A81" s="5">
        <v>393</v>
      </c>
      <c r="B81" s="6">
        <v>15573456</v>
      </c>
      <c r="C81" s="6">
        <v>648</v>
      </c>
      <c r="D81" s="5" t="s">
        <v>18</v>
      </c>
      <c r="E81" s="5" t="s">
        <v>23</v>
      </c>
      <c r="F81" s="6">
        <v>46</v>
      </c>
      <c r="G81" s="6">
        <v>9</v>
      </c>
      <c r="H81" s="7">
        <v>127209</v>
      </c>
      <c r="I81" s="6">
        <v>2</v>
      </c>
      <c r="J81" s="6">
        <v>1</v>
      </c>
      <c r="K81" s="6">
        <v>0</v>
      </c>
      <c r="L81" s="8">
        <v>77405.95</v>
      </c>
      <c r="M81" s="6">
        <v>1</v>
      </c>
    </row>
    <row r="82" spans="1:13" x14ac:dyDescent="0.35">
      <c r="A82" s="5">
        <v>394</v>
      </c>
      <c r="B82" s="6">
        <v>15684548</v>
      </c>
      <c r="C82" s="6">
        <v>556</v>
      </c>
      <c r="D82" s="5" t="s">
        <v>18</v>
      </c>
      <c r="E82" s="5" t="s">
        <v>23</v>
      </c>
      <c r="F82" s="6">
        <v>38</v>
      </c>
      <c r="G82" s="6">
        <v>8</v>
      </c>
      <c r="H82" s="7">
        <v>0</v>
      </c>
      <c r="I82" s="6">
        <v>2</v>
      </c>
      <c r="J82" s="6">
        <v>0</v>
      </c>
      <c r="K82" s="6">
        <v>0</v>
      </c>
      <c r="L82" s="8">
        <v>417.41</v>
      </c>
      <c r="M82" s="6">
        <v>1</v>
      </c>
    </row>
    <row r="83" spans="1:13" x14ac:dyDescent="0.35">
      <c r="A83" s="5">
        <v>400</v>
      </c>
      <c r="B83" s="6">
        <v>15646372</v>
      </c>
      <c r="C83" s="6">
        <v>616</v>
      </c>
      <c r="D83" s="5" t="s">
        <v>15</v>
      </c>
      <c r="E83" s="5" t="s">
        <v>16</v>
      </c>
      <c r="F83" s="6">
        <v>66</v>
      </c>
      <c r="G83" s="6">
        <v>1</v>
      </c>
      <c r="H83" s="7">
        <v>135842.41</v>
      </c>
      <c r="I83" s="6">
        <v>1</v>
      </c>
      <c r="J83" s="6">
        <v>1</v>
      </c>
      <c r="K83" s="6">
        <v>0</v>
      </c>
      <c r="L83" s="8">
        <v>183840.51</v>
      </c>
      <c r="M83" s="6">
        <v>1</v>
      </c>
    </row>
    <row r="84" spans="1:13" x14ac:dyDescent="0.35">
      <c r="A84" s="5">
        <v>407</v>
      </c>
      <c r="B84" s="6">
        <v>15578045</v>
      </c>
      <c r="C84" s="6">
        <v>538</v>
      </c>
      <c r="D84" s="5" t="s">
        <v>18</v>
      </c>
      <c r="E84" s="5" t="s">
        <v>16</v>
      </c>
      <c r="F84" s="6">
        <v>49</v>
      </c>
      <c r="G84" s="6">
        <v>9</v>
      </c>
      <c r="H84" s="7">
        <v>141434.04</v>
      </c>
      <c r="I84" s="6">
        <v>1</v>
      </c>
      <c r="J84" s="6">
        <v>0</v>
      </c>
      <c r="K84" s="6">
        <v>0</v>
      </c>
      <c r="L84" s="8">
        <v>173779.25</v>
      </c>
      <c r="M84" s="6">
        <v>1</v>
      </c>
    </row>
    <row r="85" spans="1:13" x14ac:dyDescent="0.35">
      <c r="A85" s="5">
        <v>414</v>
      </c>
      <c r="B85" s="6">
        <v>15801559</v>
      </c>
      <c r="C85" s="6">
        <v>693</v>
      </c>
      <c r="D85" s="5" t="s">
        <v>26</v>
      </c>
      <c r="E85" s="5" t="s">
        <v>16</v>
      </c>
      <c r="F85" s="6">
        <v>41</v>
      </c>
      <c r="G85" s="6">
        <v>9</v>
      </c>
      <c r="H85" s="7">
        <v>181461.48</v>
      </c>
      <c r="I85" s="6">
        <v>3</v>
      </c>
      <c r="J85" s="6">
        <v>1</v>
      </c>
      <c r="K85" s="6">
        <v>1</v>
      </c>
      <c r="L85" s="8">
        <v>187929.43</v>
      </c>
      <c r="M85" s="6">
        <v>1</v>
      </c>
    </row>
    <row r="86" spans="1:13" x14ac:dyDescent="0.35">
      <c r="A86" s="5">
        <v>417</v>
      </c>
      <c r="B86" s="6">
        <v>15720559</v>
      </c>
      <c r="C86" s="6">
        <v>487</v>
      </c>
      <c r="D86" s="5" t="s">
        <v>26</v>
      </c>
      <c r="E86" s="5" t="s">
        <v>16</v>
      </c>
      <c r="F86" s="6">
        <v>61</v>
      </c>
      <c r="G86" s="6">
        <v>5</v>
      </c>
      <c r="H86" s="7">
        <v>110368.03</v>
      </c>
      <c r="I86" s="6">
        <v>1</v>
      </c>
      <c r="J86" s="6">
        <v>0</v>
      </c>
      <c r="K86" s="6">
        <v>0</v>
      </c>
      <c r="L86" s="8">
        <v>11384.45</v>
      </c>
      <c r="M86" s="6">
        <v>1</v>
      </c>
    </row>
    <row r="87" spans="1:13" x14ac:dyDescent="0.35">
      <c r="A87" s="5">
        <v>421</v>
      </c>
      <c r="B87" s="6">
        <v>15810418</v>
      </c>
      <c r="C87" s="6">
        <v>756</v>
      </c>
      <c r="D87" s="5" t="s">
        <v>26</v>
      </c>
      <c r="E87" s="5" t="s">
        <v>16</v>
      </c>
      <c r="F87" s="6">
        <v>60</v>
      </c>
      <c r="G87" s="6">
        <v>3</v>
      </c>
      <c r="H87" s="7">
        <v>115924.89</v>
      </c>
      <c r="I87" s="6">
        <v>1</v>
      </c>
      <c r="J87" s="6">
        <v>1</v>
      </c>
      <c r="K87" s="6">
        <v>0</v>
      </c>
      <c r="L87" s="8">
        <v>93524.19</v>
      </c>
      <c r="M87" s="6">
        <v>1</v>
      </c>
    </row>
    <row r="88" spans="1:13" x14ac:dyDescent="0.35">
      <c r="A88" s="5">
        <v>423</v>
      </c>
      <c r="B88" s="6">
        <v>15674551</v>
      </c>
      <c r="C88" s="6">
        <v>535</v>
      </c>
      <c r="D88" s="5" t="s">
        <v>26</v>
      </c>
      <c r="E88" s="5" t="s">
        <v>23</v>
      </c>
      <c r="F88" s="6">
        <v>40</v>
      </c>
      <c r="G88" s="6">
        <v>7</v>
      </c>
      <c r="H88" s="7">
        <v>111756.5</v>
      </c>
      <c r="I88" s="6">
        <v>1</v>
      </c>
      <c r="J88" s="6">
        <v>1</v>
      </c>
      <c r="K88" s="6">
        <v>0</v>
      </c>
      <c r="L88" s="8">
        <v>8128.32</v>
      </c>
      <c r="M88" s="6">
        <v>1</v>
      </c>
    </row>
    <row r="89" spans="1:13" x14ac:dyDescent="0.35">
      <c r="A89" s="5">
        <v>430</v>
      </c>
      <c r="B89" s="6">
        <v>15806467</v>
      </c>
      <c r="C89" s="6">
        <v>568</v>
      </c>
      <c r="D89" s="5" t="s">
        <v>26</v>
      </c>
      <c r="E89" s="5" t="s">
        <v>23</v>
      </c>
      <c r="F89" s="6">
        <v>40</v>
      </c>
      <c r="G89" s="6">
        <v>1</v>
      </c>
      <c r="H89" s="7">
        <v>99282.63</v>
      </c>
      <c r="I89" s="6">
        <v>1</v>
      </c>
      <c r="J89" s="6">
        <v>0</v>
      </c>
      <c r="K89" s="6">
        <v>0</v>
      </c>
      <c r="L89" s="8">
        <v>134600.94</v>
      </c>
      <c r="M89" s="6">
        <v>1</v>
      </c>
    </row>
    <row r="90" spans="1:13" x14ac:dyDescent="0.35">
      <c r="A90" s="5">
        <v>431</v>
      </c>
      <c r="B90" s="6">
        <v>15597602</v>
      </c>
      <c r="C90" s="6">
        <v>619</v>
      </c>
      <c r="D90" s="5" t="s">
        <v>26</v>
      </c>
      <c r="E90" s="5" t="s">
        <v>23</v>
      </c>
      <c r="F90" s="6">
        <v>57</v>
      </c>
      <c r="G90" s="6">
        <v>3</v>
      </c>
      <c r="H90" s="7">
        <v>137946.39000000001</v>
      </c>
      <c r="I90" s="6">
        <v>1</v>
      </c>
      <c r="J90" s="6">
        <v>1</v>
      </c>
      <c r="K90" s="6">
        <v>1</v>
      </c>
      <c r="L90" s="8">
        <v>72467.990000000005</v>
      </c>
      <c r="M90" s="6">
        <v>1</v>
      </c>
    </row>
    <row r="91" spans="1:13" x14ac:dyDescent="0.35">
      <c r="A91" s="5">
        <v>434</v>
      </c>
      <c r="B91" s="6">
        <v>15595039</v>
      </c>
      <c r="C91" s="6">
        <v>545</v>
      </c>
      <c r="D91" s="5" t="s">
        <v>26</v>
      </c>
      <c r="E91" s="5" t="s">
        <v>16</v>
      </c>
      <c r="F91" s="6">
        <v>37</v>
      </c>
      <c r="G91" s="6">
        <v>8</v>
      </c>
      <c r="H91" s="7">
        <v>114754.08</v>
      </c>
      <c r="I91" s="6">
        <v>1</v>
      </c>
      <c r="J91" s="6">
        <v>1</v>
      </c>
      <c r="K91" s="6">
        <v>0</v>
      </c>
      <c r="L91" s="8">
        <v>136050.44</v>
      </c>
      <c r="M91" s="6">
        <v>1</v>
      </c>
    </row>
    <row r="92" spans="1:13" x14ac:dyDescent="0.35">
      <c r="A92" s="5">
        <v>445</v>
      </c>
      <c r="B92" s="6">
        <v>15787470</v>
      </c>
      <c r="C92" s="6">
        <v>553</v>
      </c>
      <c r="D92" s="5" t="s">
        <v>18</v>
      </c>
      <c r="E92" s="5" t="s">
        <v>23</v>
      </c>
      <c r="F92" s="6">
        <v>47</v>
      </c>
      <c r="G92" s="6">
        <v>3</v>
      </c>
      <c r="H92" s="7">
        <v>116528.15</v>
      </c>
      <c r="I92" s="6">
        <v>1</v>
      </c>
      <c r="J92" s="6">
        <v>0</v>
      </c>
      <c r="K92" s="6">
        <v>0</v>
      </c>
      <c r="L92" s="8">
        <v>145704.19</v>
      </c>
      <c r="M92" s="6">
        <v>1</v>
      </c>
    </row>
    <row r="93" spans="1:13" x14ac:dyDescent="0.35">
      <c r="A93" s="5">
        <v>449</v>
      </c>
      <c r="B93" s="6">
        <v>15694860</v>
      </c>
      <c r="C93" s="6">
        <v>675</v>
      </c>
      <c r="D93" s="5" t="s">
        <v>15</v>
      </c>
      <c r="E93" s="5" t="s">
        <v>16</v>
      </c>
      <c r="F93" s="6">
        <v>38</v>
      </c>
      <c r="G93" s="6">
        <v>6</v>
      </c>
      <c r="H93" s="7">
        <v>68065.8</v>
      </c>
      <c r="I93" s="6">
        <v>1</v>
      </c>
      <c r="J93" s="6">
        <v>0</v>
      </c>
      <c r="K93" s="6">
        <v>0</v>
      </c>
      <c r="L93" s="8">
        <v>138777</v>
      </c>
      <c r="M93" s="6">
        <v>1</v>
      </c>
    </row>
    <row r="94" spans="1:13" x14ac:dyDescent="0.35">
      <c r="A94" s="5">
        <v>459</v>
      </c>
      <c r="B94" s="6">
        <v>15707362</v>
      </c>
      <c r="C94" s="6">
        <v>514</v>
      </c>
      <c r="D94" s="5" t="s">
        <v>26</v>
      </c>
      <c r="E94" s="5" t="s">
        <v>23</v>
      </c>
      <c r="F94" s="6">
        <v>43</v>
      </c>
      <c r="G94" s="6">
        <v>1</v>
      </c>
      <c r="H94" s="7">
        <v>95556.31</v>
      </c>
      <c r="I94" s="6">
        <v>1</v>
      </c>
      <c r="J94" s="6">
        <v>0</v>
      </c>
      <c r="K94" s="6">
        <v>1</v>
      </c>
      <c r="L94" s="8">
        <v>199273.98</v>
      </c>
      <c r="M94" s="6">
        <v>1</v>
      </c>
    </row>
    <row r="95" spans="1:13" x14ac:dyDescent="0.35">
      <c r="A95" s="5">
        <v>464</v>
      </c>
      <c r="B95" s="6">
        <v>15773792</v>
      </c>
      <c r="C95" s="6">
        <v>662</v>
      </c>
      <c r="D95" s="5" t="s">
        <v>15</v>
      </c>
      <c r="E95" s="5" t="s">
        <v>16</v>
      </c>
      <c r="F95" s="6">
        <v>32</v>
      </c>
      <c r="G95" s="6">
        <v>4</v>
      </c>
      <c r="H95" s="7">
        <v>133950.37</v>
      </c>
      <c r="I95" s="6">
        <v>1</v>
      </c>
      <c r="J95" s="6">
        <v>1</v>
      </c>
      <c r="K95" s="6">
        <v>1</v>
      </c>
      <c r="L95" s="8">
        <v>48725.68</v>
      </c>
      <c r="M95" s="6">
        <v>1</v>
      </c>
    </row>
    <row r="96" spans="1:13" x14ac:dyDescent="0.35">
      <c r="A96" s="5">
        <v>468</v>
      </c>
      <c r="B96" s="6">
        <v>15593782</v>
      </c>
      <c r="C96" s="6">
        <v>816</v>
      </c>
      <c r="D96" s="5" t="s">
        <v>26</v>
      </c>
      <c r="E96" s="5" t="s">
        <v>16</v>
      </c>
      <c r="F96" s="6">
        <v>38</v>
      </c>
      <c r="G96" s="6">
        <v>5</v>
      </c>
      <c r="H96" s="7">
        <v>130878.75</v>
      </c>
      <c r="I96" s="6">
        <v>3</v>
      </c>
      <c r="J96" s="6">
        <v>1</v>
      </c>
      <c r="K96" s="6">
        <v>0</v>
      </c>
      <c r="L96" s="8">
        <v>71905.77</v>
      </c>
      <c r="M96" s="6">
        <v>1</v>
      </c>
    </row>
    <row r="97" spans="1:13" x14ac:dyDescent="0.35">
      <c r="A97" s="5">
        <v>472</v>
      </c>
      <c r="B97" s="6">
        <v>15683625</v>
      </c>
      <c r="C97" s="6">
        <v>703</v>
      </c>
      <c r="D97" s="5" t="s">
        <v>15</v>
      </c>
      <c r="E97" s="5" t="s">
        <v>23</v>
      </c>
      <c r="F97" s="6">
        <v>37</v>
      </c>
      <c r="G97" s="6">
        <v>1</v>
      </c>
      <c r="H97" s="7">
        <v>149762.07999999999</v>
      </c>
      <c r="I97" s="6">
        <v>1</v>
      </c>
      <c r="J97" s="6">
        <v>1</v>
      </c>
      <c r="K97" s="6">
        <v>0</v>
      </c>
      <c r="L97" s="8">
        <v>20629.400000000001</v>
      </c>
      <c r="M97" s="6">
        <v>1</v>
      </c>
    </row>
    <row r="98" spans="1:13" x14ac:dyDescent="0.35">
      <c r="A98" s="5">
        <v>476</v>
      </c>
      <c r="B98" s="6">
        <v>15591986</v>
      </c>
      <c r="C98" s="6">
        <v>621</v>
      </c>
      <c r="D98" s="5" t="s">
        <v>26</v>
      </c>
      <c r="E98" s="5" t="s">
        <v>23</v>
      </c>
      <c r="F98" s="6">
        <v>46</v>
      </c>
      <c r="G98" s="6">
        <v>6</v>
      </c>
      <c r="H98" s="7">
        <v>141078.37</v>
      </c>
      <c r="I98" s="6">
        <v>1</v>
      </c>
      <c r="J98" s="6">
        <v>0</v>
      </c>
      <c r="K98" s="6">
        <v>0</v>
      </c>
      <c r="L98" s="8">
        <v>34580.800000000003</v>
      </c>
      <c r="M98" s="6">
        <v>1</v>
      </c>
    </row>
    <row r="99" spans="1:13" x14ac:dyDescent="0.35">
      <c r="A99" s="5">
        <v>485</v>
      </c>
      <c r="B99" s="6">
        <v>15676519</v>
      </c>
      <c r="C99" s="6">
        <v>615</v>
      </c>
      <c r="D99" s="5" t="s">
        <v>18</v>
      </c>
      <c r="E99" s="5" t="s">
        <v>23</v>
      </c>
      <c r="F99" s="6">
        <v>61</v>
      </c>
      <c r="G99" s="6">
        <v>9</v>
      </c>
      <c r="H99" s="7">
        <v>0</v>
      </c>
      <c r="I99" s="6">
        <v>2</v>
      </c>
      <c r="J99" s="6">
        <v>1</v>
      </c>
      <c r="K99" s="6">
        <v>0</v>
      </c>
      <c r="L99" s="8">
        <v>150227.85</v>
      </c>
      <c r="M99" s="6">
        <v>1</v>
      </c>
    </row>
    <row r="100" spans="1:13" x14ac:dyDescent="0.35">
      <c r="A100" s="5">
        <v>488</v>
      </c>
      <c r="B100" s="6">
        <v>15613772</v>
      </c>
      <c r="C100" s="6">
        <v>542</v>
      </c>
      <c r="D100" s="5" t="s">
        <v>15</v>
      </c>
      <c r="E100" s="5" t="s">
        <v>23</v>
      </c>
      <c r="F100" s="6">
        <v>39</v>
      </c>
      <c r="G100" s="6">
        <v>3</v>
      </c>
      <c r="H100" s="7">
        <v>135096.76999999999</v>
      </c>
      <c r="I100" s="6">
        <v>1</v>
      </c>
      <c r="J100" s="6">
        <v>1</v>
      </c>
      <c r="K100" s="6">
        <v>1</v>
      </c>
      <c r="L100" s="8">
        <v>14353.43</v>
      </c>
      <c r="M100" s="6">
        <v>1</v>
      </c>
    </row>
    <row r="101" spans="1:13" x14ac:dyDescent="0.35">
      <c r="A101" s="5">
        <v>494</v>
      </c>
      <c r="B101" s="6">
        <v>15725679</v>
      </c>
      <c r="C101" s="6">
        <v>531</v>
      </c>
      <c r="D101" s="5" t="s">
        <v>15</v>
      </c>
      <c r="E101" s="5" t="s">
        <v>16</v>
      </c>
      <c r="F101" s="6">
        <v>47</v>
      </c>
      <c r="G101" s="6">
        <v>6</v>
      </c>
      <c r="H101" s="7">
        <v>0</v>
      </c>
      <c r="I101" s="6">
        <v>1</v>
      </c>
      <c r="J101" s="6">
        <v>0</v>
      </c>
      <c r="K101" s="6">
        <v>0</v>
      </c>
      <c r="L101" s="8">
        <v>194998.34</v>
      </c>
      <c r="M101" s="6">
        <v>1</v>
      </c>
    </row>
    <row r="102" spans="1:13" x14ac:dyDescent="0.35">
      <c r="A102" s="5">
        <v>495</v>
      </c>
      <c r="B102" s="6">
        <v>15585865</v>
      </c>
      <c r="C102" s="6">
        <v>673</v>
      </c>
      <c r="D102" s="5" t="s">
        <v>15</v>
      </c>
      <c r="E102" s="5" t="s">
        <v>16</v>
      </c>
      <c r="F102" s="6">
        <v>38</v>
      </c>
      <c r="G102" s="6">
        <v>2</v>
      </c>
      <c r="H102" s="7">
        <v>170061.92</v>
      </c>
      <c r="I102" s="6">
        <v>2</v>
      </c>
      <c r="J102" s="6">
        <v>0</v>
      </c>
      <c r="K102" s="6">
        <v>0</v>
      </c>
      <c r="L102" s="8">
        <v>134901.34</v>
      </c>
      <c r="M102" s="6">
        <v>1</v>
      </c>
    </row>
    <row r="103" spans="1:13" x14ac:dyDescent="0.35">
      <c r="A103" s="5">
        <v>500</v>
      </c>
      <c r="B103" s="6">
        <v>15677020</v>
      </c>
      <c r="C103" s="6">
        <v>570</v>
      </c>
      <c r="D103" s="5" t="s">
        <v>15</v>
      </c>
      <c r="E103" s="5" t="s">
        <v>16</v>
      </c>
      <c r="F103" s="6">
        <v>58</v>
      </c>
      <c r="G103" s="6">
        <v>8</v>
      </c>
      <c r="H103" s="7">
        <v>0</v>
      </c>
      <c r="I103" s="6">
        <v>1</v>
      </c>
      <c r="J103" s="6">
        <v>0</v>
      </c>
      <c r="K103" s="6">
        <v>1</v>
      </c>
      <c r="L103" s="8">
        <v>116503.92</v>
      </c>
      <c r="M103" s="6">
        <v>1</v>
      </c>
    </row>
    <row r="104" spans="1:13" x14ac:dyDescent="0.35">
      <c r="A104" s="5">
        <v>503</v>
      </c>
      <c r="B104" s="6">
        <v>15714485</v>
      </c>
      <c r="C104" s="6">
        <v>774</v>
      </c>
      <c r="D104" s="5" t="s">
        <v>15</v>
      </c>
      <c r="E104" s="5" t="s">
        <v>23</v>
      </c>
      <c r="F104" s="6">
        <v>60</v>
      </c>
      <c r="G104" s="6">
        <v>5</v>
      </c>
      <c r="H104" s="7">
        <v>85891.55</v>
      </c>
      <c r="I104" s="6">
        <v>1</v>
      </c>
      <c r="J104" s="6">
        <v>1</v>
      </c>
      <c r="K104" s="6">
        <v>0</v>
      </c>
      <c r="L104" s="8">
        <v>74135.48</v>
      </c>
      <c r="M104" s="6">
        <v>1</v>
      </c>
    </row>
    <row r="105" spans="1:13" x14ac:dyDescent="0.35">
      <c r="A105" s="5">
        <v>515</v>
      </c>
      <c r="B105" s="6">
        <v>15682048</v>
      </c>
      <c r="C105" s="6">
        <v>605</v>
      </c>
      <c r="D105" s="5" t="s">
        <v>15</v>
      </c>
      <c r="E105" s="5" t="s">
        <v>16</v>
      </c>
      <c r="F105" s="6">
        <v>51</v>
      </c>
      <c r="G105" s="6">
        <v>3</v>
      </c>
      <c r="H105" s="7">
        <v>136188.78</v>
      </c>
      <c r="I105" s="6">
        <v>1</v>
      </c>
      <c r="J105" s="6">
        <v>1</v>
      </c>
      <c r="K105" s="6">
        <v>1</v>
      </c>
      <c r="L105" s="8">
        <v>67110.59</v>
      </c>
      <c r="M105" s="6">
        <v>1</v>
      </c>
    </row>
    <row r="106" spans="1:13" x14ac:dyDescent="0.35">
      <c r="A106" s="5">
        <v>517</v>
      </c>
      <c r="B106" s="6">
        <v>15752081</v>
      </c>
      <c r="C106" s="6">
        <v>468</v>
      </c>
      <c r="D106" s="5" t="s">
        <v>15</v>
      </c>
      <c r="E106" s="5" t="s">
        <v>16</v>
      </c>
      <c r="F106" s="6">
        <v>56</v>
      </c>
      <c r="G106" s="6">
        <v>10</v>
      </c>
      <c r="H106" s="7">
        <v>0</v>
      </c>
      <c r="I106" s="6">
        <v>3</v>
      </c>
      <c r="J106" s="6">
        <v>0</v>
      </c>
      <c r="K106" s="6">
        <v>1</v>
      </c>
      <c r="L106" s="8">
        <v>62256.87</v>
      </c>
      <c r="M106" s="6">
        <v>1</v>
      </c>
    </row>
    <row r="107" spans="1:13" x14ac:dyDescent="0.35">
      <c r="A107" s="5">
        <v>519</v>
      </c>
      <c r="B107" s="6">
        <v>15775912</v>
      </c>
      <c r="C107" s="6">
        <v>698</v>
      </c>
      <c r="D107" s="5" t="s">
        <v>15</v>
      </c>
      <c r="E107" s="5" t="s">
        <v>23</v>
      </c>
      <c r="F107" s="6">
        <v>48</v>
      </c>
      <c r="G107" s="6">
        <v>4</v>
      </c>
      <c r="H107" s="7">
        <v>101238.24</v>
      </c>
      <c r="I107" s="6">
        <v>2</v>
      </c>
      <c r="J107" s="6">
        <v>0</v>
      </c>
      <c r="K107" s="6">
        <v>1</v>
      </c>
      <c r="L107" s="8">
        <v>177815.87</v>
      </c>
      <c r="M107" s="6">
        <v>1</v>
      </c>
    </row>
    <row r="108" spans="1:13" x14ac:dyDescent="0.35">
      <c r="A108" s="5">
        <v>521</v>
      </c>
      <c r="B108" s="6">
        <v>15671256</v>
      </c>
      <c r="C108" s="6">
        <v>850</v>
      </c>
      <c r="D108" s="5" t="s">
        <v>15</v>
      </c>
      <c r="E108" s="5" t="s">
        <v>16</v>
      </c>
      <c r="F108" s="6">
        <v>35</v>
      </c>
      <c r="G108" s="6">
        <v>1</v>
      </c>
      <c r="H108" s="7">
        <v>211774.31</v>
      </c>
      <c r="I108" s="6">
        <v>1</v>
      </c>
      <c r="J108" s="6">
        <v>1</v>
      </c>
      <c r="K108" s="6">
        <v>0</v>
      </c>
      <c r="L108" s="8">
        <v>188574.12</v>
      </c>
      <c r="M108" s="6">
        <v>1</v>
      </c>
    </row>
    <row r="109" spans="1:13" x14ac:dyDescent="0.35">
      <c r="A109" s="5">
        <v>529</v>
      </c>
      <c r="B109" s="6">
        <v>15653849</v>
      </c>
      <c r="C109" s="6">
        <v>572</v>
      </c>
      <c r="D109" s="5" t="s">
        <v>26</v>
      </c>
      <c r="E109" s="5" t="s">
        <v>16</v>
      </c>
      <c r="F109" s="6">
        <v>48</v>
      </c>
      <c r="G109" s="6">
        <v>3</v>
      </c>
      <c r="H109" s="7">
        <v>152827.99</v>
      </c>
      <c r="I109" s="6">
        <v>1</v>
      </c>
      <c r="J109" s="6">
        <v>1</v>
      </c>
      <c r="K109" s="6">
        <v>0</v>
      </c>
      <c r="L109" s="8">
        <v>38411.79</v>
      </c>
      <c r="M109" s="6">
        <v>1</v>
      </c>
    </row>
    <row r="110" spans="1:13" x14ac:dyDescent="0.35">
      <c r="A110" s="5">
        <v>536</v>
      </c>
      <c r="B110" s="6">
        <v>15776780</v>
      </c>
      <c r="C110" s="6">
        <v>608</v>
      </c>
      <c r="D110" s="5" t="s">
        <v>15</v>
      </c>
      <c r="E110" s="5" t="s">
        <v>23</v>
      </c>
      <c r="F110" s="6">
        <v>59</v>
      </c>
      <c r="G110" s="6">
        <v>1</v>
      </c>
      <c r="H110" s="7">
        <v>0</v>
      </c>
      <c r="I110" s="6">
        <v>1</v>
      </c>
      <c r="J110" s="6">
        <v>1</v>
      </c>
      <c r="K110" s="6">
        <v>0</v>
      </c>
      <c r="L110" s="8">
        <v>70649.64</v>
      </c>
      <c r="M110" s="6">
        <v>1</v>
      </c>
    </row>
    <row r="111" spans="1:13" x14ac:dyDescent="0.35">
      <c r="A111" s="5">
        <v>539</v>
      </c>
      <c r="B111" s="6">
        <v>15794142</v>
      </c>
      <c r="C111" s="6">
        <v>564</v>
      </c>
      <c r="D111" s="5" t="s">
        <v>26</v>
      </c>
      <c r="E111" s="5" t="s">
        <v>16</v>
      </c>
      <c r="F111" s="6">
        <v>62</v>
      </c>
      <c r="G111" s="6">
        <v>5</v>
      </c>
      <c r="H111" s="7">
        <v>114931.35</v>
      </c>
      <c r="I111" s="6">
        <v>3</v>
      </c>
      <c r="J111" s="6">
        <v>0</v>
      </c>
      <c r="K111" s="6">
        <v>1</v>
      </c>
      <c r="L111" s="8">
        <v>18260.98</v>
      </c>
      <c r="M111" s="6">
        <v>1</v>
      </c>
    </row>
    <row r="112" spans="1:13" x14ac:dyDescent="0.35">
      <c r="A112" s="5">
        <v>540</v>
      </c>
      <c r="B112" s="6">
        <v>15762729</v>
      </c>
      <c r="C112" s="6">
        <v>745</v>
      </c>
      <c r="D112" s="5" t="s">
        <v>26</v>
      </c>
      <c r="E112" s="5" t="s">
        <v>16</v>
      </c>
      <c r="F112" s="6">
        <v>28</v>
      </c>
      <c r="G112" s="6">
        <v>1</v>
      </c>
      <c r="H112" s="7">
        <v>111071.36</v>
      </c>
      <c r="I112" s="6">
        <v>1</v>
      </c>
      <c r="J112" s="6">
        <v>1</v>
      </c>
      <c r="K112" s="6">
        <v>0</v>
      </c>
      <c r="L112" s="8">
        <v>73275.960000000006</v>
      </c>
      <c r="M112" s="6">
        <v>1</v>
      </c>
    </row>
    <row r="113" spans="1:13" x14ac:dyDescent="0.35">
      <c r="A113" s="5">
        <v>544</v>
      </c>
      <c r="B113" s="6">
        <v>15705953</v>
      </c>
      <c r="C113" s="6">
        <v>721</v>
      </c>
      <c r="D113" s="5" t="s">
        <v>18</v>
      </c>
      <c r="E113" s="5" t="s">
        <v>23</v>
      </c>
      <c r="F113" s="6">
        <v>51</v>
      </c>
      <c r="G113" s="6">
        <v>0</v>
      </c>
      <c r="H113" s="7">
        <v>169312.13</v>
      </c>
      <c r="I113" s="6">
        <v>1</v>
      </c>
      <c r="J113" s="6">
        <v>1</v>
      </c>
      <c r="K113" s="6">
        <v>0</v>
      </c>
      <c r="L113" s="8">
        <v>109078.35</v>
      </c>
      <c r="M113" s="6">
        <v>1</v>
      </c>
    </row>
    <row r="114" spans="1:13" x14ac:dyDescent="0.35">
      <c r="A114" s="5">
        <v>545</v>
      </c>
      <c r="B114" s="6">
        <v>15802593</v>
      </c>
      <c r="C114" s="6">
        <v>504</v>
      </c>
      <c r="D114" s="5" t="s">
        <v>15</v>
      </c>
      <c r="E114" s="5" t="s">
        <v>16</v>
      </c>
      <c r="F114" s="6">
        <v>49</v>
      </c>
      <c r="G114" s="6">
        <v>7</v>
      </c>
      <c r="H114" s="7">
        <v>0</v>
      </c>
      <c r="I114" s="6">
        <v>3</v>
      </c>
      <c r="J114" s="6">
        <v>0</v>
      </c>
      <c r="K114" s="6">
        <v>1</v>
      </c>
      <c r="L114" s="8">
        <v>87822.14</v>
      </c>
      <c r="M114" s="6">
        <v>1</v>
      </c>
    </row>
    <row r="115" spans="1:13" x14ac:dyDescent="0.35">
      <c r="A115" s="5">
        <v>552</v>
      </c>
      <c r="B115" s="6">
        <v>15657284</v>
      </c>
      <c r="C115" s="6">
        <v>674</v>
      </c>
      <c r="D115" s="5" t="s">
        <v>26</v>
      </c>
      <c r="E115" s="5" t="s">
        <v>23</v>
      </c>
      <c r="F115" s="6">
        <v>47</v>
      </c>
      <c r="G115" s="6">
        <v>6</v>
      </c>
      <c r="H115" s="7">
        <v>106901.94</v>
      </c>
      <c r="I115" s="6">
        <v>1</v>
      </c>
      <c r="J115" s="6">
        <v>1</v>
      </c>
      <c r="K115" s="6">
        <v>1</v>
      </c>
      <c r="L115" s="8">
        <v>2079.1999999999998</v>
      </c>
      <c r="M115" s="6">
        <v>1</v>
      </c>
    </row>
    <row r="116" spans="1:13" x14ac:dyDescent="0.35">
      <c r="A116" s="5">
        <v>556</v>
      </c>
      <c r="B116" s="6">
        <v>15775318</v>
      </c>
      <c r="C116" s="6">
        <v>590</v>
      </c>
      <c r="D116" s="5" t="s">
        <v>18</v>
      </c>
      <c r="E116" s="5" t="s">
        <v>16</v>
      </c>
      <c r="F116" s="6">
        <v>51</v>
      </c>
      <c r="G116" s="6">
        <v>3</v>
      </c>
      <c r="H116" s="7">
        <v>154962.99</v>
      </c>
      <c r="I116" s="6">
        <v>3</v>
      </c>
      <c r="J116" s="6">
        <v>0</v>
      </c>
      <c r="K116" s="6">
        <v>1</v>
      </c>
      <c r="L116" s="8">
        <v>191932.27</v>
      </c>
      <c r="M116" s="6">
        <v>1</v>
      </c>
    </row>
    <row r="117" spans="1:13" x14ac:dyDescent="0.35">
      <c r="A117" s="5">
        <v>558</v>
      </c>
      <c r="B117" s="6">
        <v>15634844</v>
      </c>
      <c r="C117" s="6">
        <v>598</v>
      </c>
      <c r="D117" s="5" t="s">
        <v>26</v>
      </c>
      <c r="E117" s="5" t="s">
        <v>23</v>
      </c>
      <c r="F117" s="6">
        <v>41</v>
      </c>
      <c r="G117" s="6">
        <v>3</v>
      </c>
      <c r="H117" s="7">
        <v>91536.93</v>
      </c>
      <c r="I117" s="6">
        <v>1</v>
      </c>
      <c r="J117" s="6">
        <v>1</v>
      </c>
      <c r="K117" s="6">
        <v>0</v>
      </c>
      <c r="L117" s="8">
        <v>191468.78</v>
      </c>
      <c r="M117" s="6">
        <v>1</v>
      </c>
    </row>
    <row r="118" spans="1:13" x14ac:dyDescent="0.35">
      <c r="A118" s="5">
        <v>564</v>
      </c>
      <c r="B118" s="6">
        <v>15665956</v>
      </c>
      <c r="C118" s="6">
        <v>509</v>
      </c>
      <c r="D118" s="5" t="s">
        <v>15</v>
      </c>
      <c r="E118" s="5" t="s">
        <v>16</v>
      </c>
      <c r="F118" s="6">
        <v>46</v>
      </c>
      <c r="G118" s="6">
        <v>1</v>
      </c>
      <c r="H118" s="7">
        <v>0</v>
      </c>
      <c r="I118" s="6">
        <v>1</v>
      </c>
      <c r="J118" s="6">
        <v>1</v>
      </c>
      <c r="K118" s="6">
        <v>0</v>
      </c>
      <c r="L118" s="8">
        <v>71244.59</v>
      </c>
      <c r="M118" s="6">
        <v>1</v>
      </c>
    </row>
    <row r="119" spans="1:13" x14ac:dyDescent="0.35">
      <c r="A119" s="5">
        <v>567</v>
      </c>
      <c r="B119" s="6">
        <v>15651674</v>
      </c>
      <c r="C119" s="6">
        <v>438</v>
      </c>
      <c r="D119" s="5" t="s">
        <v>18</v>
      </c>
      <c r="E119" s="5" t="s">
        <v>16</v>
      </c>
      <c r="F119" s="6">
        <v>54</v>
      </c>
      <c r="G119" s="6">
        <v>2</v>
      </c>
      <c r="H119" s="7">
        <v>0</v>
      </c>
      <c r="I119" s="6">
        <v>1</v>
      </c>
      <c r="J119" s="6">
        <v>0</v>
      </c>
      <c r="K119" s="6">
        <v>0</v>
      </c>
      <c r="L119" s="8">
        <v>191763.07</v>
      </c>
      <c r="M119" s="6">
        <v>1</v>
      </c>
    </row>
    <row r="120" spans="1:13" x14ac:dyDescent="0.35">
      <c r="A120" s="5">
        <v>572</v>
      </c>
      <c r="B120" s="6">
        <v>15730076</v>
      </c>
      <c r="C120" s="6">
        <v>651</v>
      </c>
      <c r="D120" s="5" t="s">
        <v>15</v>
      </c>
      <c r="E120" s="5" t="s">
        <v>23</v>
      </c>
      <c r="F120" s="6">
        <v>45</v>
      </c>
      <c r="G120" s="6">
        <v>1</v>
      </c>
      <c r="H120" s="7">
        <v>0</v>
      </c>
      <c r="I120" s="6">
        <v>1</v>
      </c>
      <c r="J120" s="6">
        <v>1</v>
      </c>
      <c r="K120" s="6">
        <v>0</v>
      </c>
      <c r="L120" s="8">
        <v>67740.08</v>
      </c>
      <c r="M120" s="6">
        <v>1</v>
      </c>
    </row>
    <row r="121" spans="1:13" x14ac:dyDescent="0.35">
      <c r="A121" s="5">
        <v>574</v>
      </c>
      <c r="B121" s="6">
        <v>15607312</v>
      </c>
      <c r="C121" s="6">
        <v>648</v>
      </c>
      <c r="D121" s="5" t="s">
        <v>18</v>
      </c>
      <c r="E121" s="5" t="s">
        <v>16</v>
      </c>
      <c r="F121" s="6">
        <v>49</v>
      </c>
      <c r="G121" s="6">
        <v>10</v>
      </c>
      <c r="H121" s="7">
        <v>0</v>
      </c>
      <c r="I121" s="6">
        <v>2</v>
      </c>
      <c r="J121" s="6">
        <v>1</v>
      </c>
      <c r="K121" s="6">
        <v>1</v>
      </c>
      <c r="L121" s="8">
        <v>159835.78</v>
      </c>
      <c r="M121" s="6">
        <v>1</v>
      </c>
    </row>
    <row r="122" spans="1:13" x14ac:dyDescent="0.35">
      <c r="A122" s="5">
        <v>582</v>
      </c>
      <c r="B122" s="6">
        <v>15737741</v>
      </c>
      <c r="C122" s="6">
        <v>607</v>
      </c>
      <c r="D122" s="5" t="s">
        <v>18</v>
      </c>
      <c r="E122" s="5" t="s">
        <v>16</v>
      </c>
      <c r="F122" s="6">
        <v>33</v>
      </c>
      <c r="G122" s="6">
        <v>2</v>
      </c>
      <c r="H122" s="7">
        <v>108431.87</v>
      </c>
      <c r="I122" s="6">
        <v>2</v>
      </c>
      <c r="J122" s="6">
        <v>0</v>
      </c>
      <c r="K122" s="6">
        <v>1</v>
      </c>
      <c r="L122" s="8">
        <v>109291.39</v>
      </c>
      <c r="M122" s="6">
        <v>1</v>
      </c>
    </row>
    <row r="123" spans="1:13" x14ac:dyDescent="0.35">
      <c r="A123" s="5">
        <v>585</v>
      </c>
      <c r="B123" s="6">
        <v>15803689</v>
      </c>
      <c r="C123" s="6">
        <v>647</v>
      </c>
      <c r="D123" s="5" t="s">
        <v>26</v>
      </c>
      <c r="E123" s="5" t="s">
        <v>16</v>
      </c>
      <c r="F123" s="6">
        <v>51</v>
      </c>
      <c r="G123" s="6">
        <v>1</v>
      </c>
      <c r="H123" s="7">
        <v>119741.77</v>
      </c>
      <c r="I123" s="6">
        <v>2</v>
      </c>
      <c r="J123" s="6">
        <v>0</v>
      </c>
      <c r="K123" s="6">
        <v>0</v>
      </c>
      <c r="L123" s="8">
        <v>54954.51</v>
      </c>
      <c r="M123" s="6">
        <v>1</v>
      </c>
    </row>
    <row r="124" spans="1:13" x14ac:dyDescent="0.35">
      <c r="A124" s="5">
        <v>586</v>
      </c>
      <c r="B124" s="6">
        <v>15718057</v>
      </c>
      <c r="C124" s="6">
        <v>760</v>
      </c>
      <c r="D124" s="5" t="s">
        <v>15</v>
      </c>
      <c r="E124" s="5" t="s">
        <v>16</v>
      </c>
      <c r="F124" s="6">
        <v>51</v>
      </c>
      <c r="G124" s="6">
        <v>2</v>
      </c>
      <c r="H124" s="7">
        <v>100946.71</v>
      </c>
      <c r="I124" s="6">
        <v>1</v>
      </c>
      <c r="J124" s="6">
        <v>0</v>
      </c>
      <c r="K124" s="6">
        <v>0</v>
      </c>
      <c r="L124" s="8">
        <v>179614.8</v>
      </c>
      <c r="M124" s="6">
        <v>1</v>
      </c>
    </row>
    <row r="125" spans="1:13" x14ac:dyDescent="0.35">
      <c r="A125" s="5">
        <v>587</v>
      </c>
      <c r="B125" s="6">
        <v>15722010</v>
      </c>
      <c r="C125" s="6">
        <v>621</v>
      </c>
      <c r="D125" s="5" t="s">
        <v>18</v>
      </c>
      <c r="E125" s="5" t="s">
        <v>23</v>
      </c>
      <c r="F125" s="6">
        <v>53</v>
      </c>
      <c r="G125" s="6">
        <v>9</v>
      </c>
      <c r="H125" s="7">
        <v>170491.84</v>
      </c>
      <c r="I125" s="6">
        <v>1</v>
      </c>
      <c r="J125" s="6">
        <v>1</v>
      </c>
      <c r="K125" s="6">
        <v>0</v>
      </c>
      <c r="L125" s="8">
        <v>35588.07</v>
      </c>
      <c r="M125" s="6">
        <v>1</v>
      </c>
    </row>
    <row r="126" spans="1:13" x14ac:dyDescent="0.35">
      <c r="A126" s="5">
        <v>590</v>
      </c>
      <c r="B126" s="6">
        <v>15591047</v>
      </c>
      <c r="C126" s="6">
        <v>519</v>
      </c>
      <c r="D126" s="5" t="s">
        <v>18</v>
      </c>
      <c r="E126" s="5" t="s">
        <v>16</v>
      </c>
      <c r="F126" s="6">
        <v>47</v>
      </c>
      <c r="G126" s="6">
        <v>6</v>
      </c>
      <c r="H126" s="7">
        <v>157296.01999999999</v>
      </c>
      <c r="I126" s="6">
        <v>2</v>
      </c>
      <c r="J126" s="6">
        <v>0</v>
      </c>
      <c r="K126" s="6">
        <v>0</v>
      </c>
      <c r="L126" s="8">
        <v>147278.43</v>
      </c>
      <c r="M126" s="6">
        <v>1</v>
      </c>
    </row>
    <row r="127" spans="1:13" x14ac:dyDescent="0.35">
      <c r="A127" s="5">
        <v>591</v>
      </c>
      <c r="B127" s="6">
        <v>15788291</v>
      </c>
      <c r="C127" s="6">
        <v>713</v>
      </c>
      <c r="D127" s="5" t="s">
        <v>26</v>
      </c>
      <c r="E127" s="5" t="s">
        <v>16</v>
      </c>
      <c r="F127" s="6">
        <v>38</v>
      </c>
      <c r="G127" s="6">
        <v>7</v>
      </c>
      <c r="H127" s="7">
        <v>144606.22</v>
      </c>
      <c r="I127" s="6">
        <v>1</v>
      </c>
      <c r="J127" s="6">
        <v>1</v>
      </c>
      <c r="K127" s="6">
        <v>1</v>
      </c>
      <c r="L127" s="8">
        <v>56594.36</v>
      </c>
      <c r="M127" s="6">
        <v>1</v>
      </c>
    </row>
    <row r="128" spans="1:13" x14ac:dyDescent="0.35">
      <c r="A128" s="5">
        <v>599</v>
      </c>
      <c r="B128" s="6">
        <v>15637476</v>
      </c>
      <c r="C128" s="6">
        <v>683</v>
      </c>
      <c r="D128" s="5" t="s">
        <v>26</v>
      </c>
      <c r="E128" s="5" t="s">
        <v>16</v>
      </c>
      <c r="F128" s="6">
        <v>57</v>
      </c>
      <c r="G128" s="6">
        <v>5</v>
      </c>
      <c r="H128" s="7">
        <v>162448.69</v>
      </c>
      <c r="I128" s="6">
        <v>1</v>
      </c>
      <c r="J128" s="6">
        <v>0</v>
      </c>
      <c r="K128" s="6">
        <v>0</v>
      </c>
      <c r="L128" s="8">
        <v>9221.7800000000007</v>
      </c>
      <c r="M128" s="6">
        <v>1</v>
      </c>
    </row>
    <row r="129" spans="1:13" x14ac:dyDescent="0.35">
      <c r="A129" s="5">
        <v>601</v>
      </c>
      <c r="B129" s="6">
        <v>15683503</v>
      </c>
      <c r="C129" s="6">
        <v>601</v>
      </c>
      <c r="D129" s="5" t="s">
        <v>15</v>
      </c>
      <c r="E129" s="5" t="s">
        <v>16</v>
      </c>
      <c r="F129" s="6">
        <v>43</v>
      </c>
      <c r="G129" s="6">
        <v>8</v>
      </c>
      <c r="H129" s="7">
        <v>0</v>
      </c>
      <c r="I129" s="6">
        <v>3</v>
      </c>
      <c r="J129" s="6">
        <v>0</v>
      </c>
      <c r="K129" s="6">
        <v>1</v>
      </c>
      <c r="L129" s="8">
        <v>110916.15</v>
      </c>
      <c r="M129" s="6">
        <v>1</v>
      </c>
    </row>
    <row r="130" spans="1:13" x14ac:dyDescent="0.35">
      <c r="A130" s="5">
        <v>604</v>
      </c>
      <c r="B130" s="6">
        <v>15592387</v>
      </c>
      <c r="C130" s="6">
        <v>566</v>
      </c>
      <c r="D130" s="5" t="s">
        <v>15</v>
      </c>
      <c r="E130" s="5" t="s">
        <v>23</v>
      </c>
      <c r="F130" s="6">
        <v>30</v>
      </c>
      <c r="G130" s="6">
        <v>5</v>
      </c>
      <c r="H130" s="7">
        <v>0</v>
      </c>
      <c r="I130" s="6">
        <v>1</v>
      </c>
      <c r="J130" s="6">
        <v>1</v>
      </c>
      <c r="K130" s="6">
        <v>0</v>
      </c>
      <c r="L130" s="8">
        <v>54926.51</v>
      </c>
      <c r="M130" s="6">
        <v>1</v>
      </c>
    </row>
    <row r="131" spans="1:13" x14ac:dyDescent="0.35">
      <c r="A131" s="5">
        <v>616</v>
      </c>
      <c r="B131" s="6">
        <v>15745295</v>
      </c>
      <c r="C131" s="6">
        <v>727</v>
      </c>
      <c r="D131" s="5" t="s">
        <v>18</v>
      </c>
      <c r="E131" s="5" t="s">
        <v>16</v>
      </c>
      <c r="F131" s="6">
        <v>31</v>
      </c>
      <c r="G131" s="6">
        <v>0</v>
      </c>
      <c r="H131" s="7">
        <v>0</v>
      </c>
      <c r="I131" s="6">
        <v>1</v>
      </c>
      <c r="J131" s="6">
        <v>1</v>
      </c>
      <c r="K131" s="6">
        <v>0</v>
      </c>
      <c r="L131" s="8">
        <v>121751.03999999999</v>
      </c>
      <c r="M131" s="6">
        <v>1</v>
      </c>
    </row>
    <row r="132" spans="1:13" x14ac:dyDescent="0.35">
      <c r="A132" s="5">
        <v>618</v>
      </c>
      <c r="B132" s="6">
        <v>15766575</v>
      </c>
      <c r="C132" s="6">
        <v>612</v>
      </c>
      <c r="D132" s="5" t="s">
        <v>26</v>
      </c>
      <c r="E132" s="5" t="s">
        <v>16</v>
      </c>
      <c r="F132" s="6">
        <v>62</v>
      </c>
      <c r="G132" s="6">
        <v>8</v>
      </c>
      <c r="H132" s="7">
        <v>140745.32999999999</v>
      </c>
      <c r="I132" s="6">
        <v>1</v>
      </c>
      <c r="J132" s="6">
        <v>1</v>
      </c>
      <c r="K132" s="6">
        <v>0</v>
      </c>
      <c r="L132" s="8">
        <v>193437.89</v>
      </c>
      <c r="M132" s="6">
        <v>1</v>
      </c>
    </row>
    <row r="133" spans="1:13" x14ac:dyDescent="0.35">
      <c r="A133" s="5">
        <v>631</v>
      </c>
      <c r="B133" s="6">
        <v>15712403</v>
      </c>
      <c r="C133" s="6">
        <v>589</v>
      </c>
      <c r="D133" s="5" t="s">
        <v>15</v>
      </c>
      <c r="E133" s="5" t="s">
        <v>16</v>
      </c>
      <c r="F133" s="6">
        <v>61</v>
      </c>
      <c r="G133" s="6">
        <v>1</v>
      </c>
      <c r="H133" s="7">
        <v>0</v>
      </c>
      <c r="I133" s="6">
        <v>1</v>
      </c>
      <c r="J133" s="6">
        <v>1</v>
      </c>
      <c r="K133" s="6">
        <v>0</v>
      </c>
      <c r="L133" s="8">
        <v>61108.56</v>
      </c>
      <c r="M133" s="6">
        <v>1</v>
      </c>
    </row>
    <row r="134" spans="1:13" x14ac:dyDescent="0.35">
      <c r="A134" s="5">
        <v>632</v>
      </c>
      <c r="B134" s="6">
        <v>15811762</v>
      </c>
      <c r="C134" s="6">
        <v>583</v>
      </c>
      <c r="D134" s="5" t="s">
        <v>26</v>
      </c>
      <c r="E134" s="5" t="s">
        <v>16</v>
      </c>
      <c r="F134" s="6">
        <v>54</v>
      </c>
      <c r="G134" s="6">
        <v>6</v>
      </c>
      <c r="H134" s="7">
        <v>115988.86</v>
      </c>
      <c r="I134" s="6">
        <v>1</v>
      </c>
      <c r="J134" s="6">
        <v>1</v>
      </c>
      <c r="K134" s="6">
        <v>0</v>
      </c>
      <c r="L134" s="8">
        <v>57553.98</v>
      </c>
      <c r="M134" s="6">
        <v>1</v>
      </c>
    </row>
    <row r="135" spans="1:13" x14ac:dyDescent="0.35">
      <c r="A135" s="5">
        <v>635</v>
      </c>
      <c r="B135" s="6">
        <v>15738181</v>
      </c>
      <c r="C135" s="6">
        <v>850</v>
      </c>
      <c r="D135" s="5" t="s">
        <v>15</v>
      </c>
      <c r="E135" s="5" t="s">
        <v>23</v>
      </c>
      <c r="F135" s="6">
        <v>31</v>
      </c>
      <c r="G135" s="6">
        <v>6</v>
      </c>
      <c r="H135" s="7">
        <v>67996.23</v>
      </c>
      <c r="I135" s="6">
        <v>2</v>
      </c>
      <c r="J135" s="6">
        <v>0</v>
      </c>
      <c r="K135" s="6">
        <v>0</v>
      </c>
      <c r="L135" s="8">
        <v>50129.87</v>
      </c>
      <c r="M135" s="6">
        <v>1</v>
      </c>
    </row>
    <row r="136" spans="1:13" x14ac:dyDescent="0.35">
      <c r="A136" s="5">
        <v>641</v>
      </c>
      <c r="B136" s="6">
        <v>15784844</v>
      </c>
      <c r="C136" s="6">
        <v>752</v>
      </c>
      <c r="D136" s="5" t="s">
        <v>18</v>
      </c>
      <c r="E136" s="5" t="s">
        <v>23</v>
      </c>
      <c r="F136" s="6">
        <v>48</v>
      </c>
      <c r="G136" s="6">
        <v>5</v>
      </c>
      <c r="H136" s="7">
        <v>116060.08</v>
      </c>
      <c r="I136" s="6">
        <v>1</v>
      </c>
      <c r="J136" s="6">
        <v>1</v>
      </c>
      <c r="K136" s="6">
        <v>0</v>
      </c>
      <c r="L136" s="8">
        <v>156618.38</v>
      </c>
      <c r="M136" s="6">
        <v>1</v>
      </c>
    </row>
    <row r="137" spans="1:13" x14ac:dyDescent="0.35">
      <c r="A137" s="5">
        <v>644</v>
      </c>
      <c r="B137" s="6">
        <v>15640078</v>
      </c>
      <c r="C137" s="6">
        <v>660</v>
      </c>
      <c r="D137" s="5" t="s">
        <v>26</v>
      </c>
      <c r="E137" s="5" t="s">
        <v>16</v>
      </c>
      <c r="F137" s="6">
        <v>39</v>
      </c>
      <c r="G137" s="6">
        <v>5</v>
      </c>
      <c r="H137" s="7">
        <v>135134.99</v>
      </c>
      <c r="I137" s="6">
        <v>1</v>
      </c>
      <c r="J137" s="6">
        <v>1</v>
      </c>
      <c r="K137" s="6">
        <v>0</v>
      </c>
      <c r="L137" s="8">
        <v>173683</v>
      </c>
      <c r="M137" s="6">
        <v>1</v>
      </c>
    </row>
    <row r="138" spans="1:13" x14ac:dyDescent="0.35">
      <c r="A138" s="5">
        <v>645</v>
      </c>
      <c r="B138" s="6">
        <v>15698786</v>
      </c>
      <c r="C138" s="6">
        <v>819</v>
      </c>
      <c r="D138" s="5" t="s">
        <v>15</v>
      </c>
      <c r="E138" s="5" t="s">
        <v>16</v>
      </c>
      <c r="F138" s="6">
        <v>39</v>
      </c>
      <c r="G138" s="6">
        <v>9</v>
      </c>
      <c r="H138" s="7">
        <v>133102.92000000001</v>
      </c>
      <c r="I138" s="6">
        <v>1</v>
      </c>
      <c r="J138" s="6">
        <v>1</v>
      </c>
      <c r="K138" s="6">
        <v>0</v>
      </c>
      <c r="L138" s="8">
        <v>27046.46</v>
      </c>
      <c r="M138" s="6">
        <v>1</v>
      </c>
    </row>
    <row r="139" spans="1:13" x14ac:dyDescent="0.35">
      <c r="A139" s="5">
        <v>646</v>
      </c>
      <c r="B139" s="6">
        <v>15569807</v>
      </c>
      <c r="C139" s="6">
        <v>673</v>
      </c>
      <c r="D139" s="5" t="s">
        <v>15</v>
      </c>
      <c r="E139" s="5" t="s">
        <v>16</v>
      </c>
      <c r="F139" s="6">
        <v>34</v>
      </c>
      <c r="G139" s="6">
        <v>8</v>
      </c>
      <c r="H139" s="7">
        <v>42157.08</v>
      </c>
      <c r="I139" s="6">
        <v>1</v>
      </c>
      <c r="J139" s="6">
        <v>1</v>
      </c>
      <c r="K139" s="6">
        <v>0</v>
      </c>
      <c r="L139" s="8">
        <v>20598.59</v>
      </c>
      <c r="M139" s="6">
        <v>1</v>
      </c>
    </row>
    <row r="140" spans="1:13" x14ac:dyDescent="0.35">
      <c r="A140" s="5">
        <v>654</v>
      </c>
      <c r="B140" s="6">
        <v>15664610</v>
      </c>
      <c r="C140" s="6">
        <v>459</v>
      </c>
      <c r="D140" s="5" t="s">
        <v>26</v>
      </c>
      <c r="E140" s="5" t="s">
        <v>23</v>
      </c>
      <c r="F140" s="6">
        <v>48</v>
      </c>
      <c r="G140" s="6">
        <v>4</v>
      </c>
      <c r="H140" s="7">
        <v>133994.51999999999</v>
      </c>
      <c r="I140" s="6">
        <v>1</v>
      </c>
      <c r="J140" s="6">
        <v>1</v>
      </c>
      <c r="K140" s="6">
        <v>1</v>
      </c>
      <c r="L140" s="8">
        <v>19287.060000000001</v>
      </c>
      <c r="M140" s="6">
        <v>1</v>
      </c>
    </row>
    <row r="141" spans="1:13" x14ac:dyDescent="0.35">
      <c r="A141" s="5">
        <v>678</v>
      </c>
      <c r="B141" s="6">
        <v>15715142</v>
      </c>
      <c r="C141" s="6">
        <v>739</v>
      </c>
      <c r="D141" s="5" t="s">
        <v>26</v>
      </c>
      <c r="E141" s="5" t="s">
        <v>23</v>
      </c>
      <c r="F141" s="6">
        <v>45</v>
      </c>
      <c r="G141" s="6">
        <v>7</v>
      </c>
      <c r="H141" s="7">
        <v>102703.62</v>
      </c>
      <c r="I141" s="6">
        <v>1</v>
      </c>
      <c r="J141" s="6">
        <v>0</v>
      </c>
      <c r="K141" s="6">
        <v>1</v>
      </c>
      <c r="L141" s="8">
        <v>147802.94</v>
      </c>
      <c r="M141" s="6">
        <v>1</v>
      </c>
    </row>
    <row r="142" spans="1:13" x14ac:dyDescent="0.35">
      <c r="A142" s="5">
        <v>686</v>
      </c>
      <c r="B142" s="6">
        <v>15600337</v>
      </c>
      <c r="C142" s="6">
        <v>661</v>
      </c>
      <c r="D142" s="5" t="s">
        <v>18</v>
      </c>
      <c r="E142" s="5" t="s">
        <v>23</v>
      </c>
      <c r="F142" s="6">
        <v>42</v>
      </c>
      <c r="G142" s="6">
        <v>2</v>
      </c>
      <c r="H142" s="7">
        <v>178820.91</v>
      </c>
      <c r="I142" s="6">
        <v>1</v>
      </c>
      <c r="J142" s="6">
        <v>0</v>
      </c>
      <c r="K142" s="6">
        <v>0</v>
      </c>
      <c r="L142" s="8">
        <v>29358.57</v>
      </c>
      <c r="M142" s="6">
        <v>1</v>
      </c>
    </row>
    <row r="143" spans="1:13" x14ac:dyDescent="0.35">
      <c r="A143" s="5">
        <v>688</v>
      </c>
      <c r="B143" s="6">
        <v>15579334</v>
      </c>
      <c r="C143" s="6">
        <v>769</v>
      </c>
      <c r="D143" s="5" t="s">
        <v>26</v>
      </c>
      <c r="E143" s="5" t="s">
        <v>16</v>
      </c>
      <c r="F143" s="6">
        <v>45</v>
      </c>
      <c r="G143" s="6">
        <v>5</v>
      </c>
      <c r="H143" s="7">
        <v>126674.81</v>
      </c>
      <c r="I143" s="6">
        <v>1</v>
      </c>
      <c r="J143" s="6">
        <v>1</v>
      </c>
      <c r="K143" s="6">
        <v>0</v>
      </c>
      <c r="L143" s="8">
        <v>124118.71</v>
      </c>
      <c r="M143" s="6">
        <v>1</v>
      </c>
    </row>
    <row r="144" spans="1:13" x14ac:dyDescent="0.35">
      <c r="A144" s="5">
        <v>689</v>
      </c>
      <c r="B144" s="6">
        <v>15802741</v>
      </c>
      <c r="C144" s="6">
        <v>625</v>
      </c>
      <c r="D144" s="5" t="s">
        <v>15</v>
      </c>
      <c r="E144" s="5" t="s">
        <v>16</v>
      </c>
      <c r="F144" s="6">
        <v>51</v>
      </c>
      <c r="G144" s="6">
        <v>7</v>
      </c>
      <c r="H144" s="7">
        <v>136294.97</v>
      </c>
      <c r="I144" s="6">
        <v>1</v>
      </c>
      <c r="J144" s="6">
        <v>1</v>
      </c>
      <c r="K144" s="6">
        <v>0</v>
      </c>
      <c r="L144" s="8">
        <v>38867.46</v>
      </c>
      <c r="M144" s="6">
        <v>1</v>
      </c>
    </row>
    <row r="145" spans="1:13" x14ac:dyDescent="0.35">
      <c r="A145" s="5">
        <v>697</v>
      </c>
      <c r="B145" s="6">
        <v>15727299</v>
      </c>
      <c r="C145" s="6">
        <v>445</v>
      </c>
      <c r="D145" s="5" t="s">
        <v>18</v>
      </c>
      <c r="E145" s="5" t="s">
        <v>23</v>
      </c>
      <c r="F145" s="6">
        <v>62</v>
      </c>
      <c r="G145" s="6">
        <v>1</v>
      </c>
      <c r="H145" s="7">
        <v>64119.38</v>
      </c>
      <c r="I145" s="6">
        <v>1</v>
      </c>
      <c r="J145" s="6">
        <v>1</v>
      </c>
      <c r="K145" s="6">
        <v>1</v>
      </c>
      <c r="L145" s="8">
        <v>76569.64</v>
      </c>
      <c r="M145" s="6">
        <v>1</v>
      </c>
    </row>
    <row r="146" spans="1:13" x14ac:dyDescent="0.35">
      <c r="A146" s="5">
        <v>698</v>
      </c>
      <c r="B146" s="6">
        <v>15620204</v>
      </c>
      <c r="C146" s="6">
        <v>543</v>
      </c>
      <c r="D146" s="5" t="s">
        <v>26</v>
      </c>
      <c r="E146" s="5" t="s">
        <v>16</v>
      </c>
      <c r="F146" s="6">
        <v>57</v>
      </c>
      <c r="G146" s="6">
        <v>1</v>
      </c>
      <c r="H146" s="7">
        <v>106138.33</v>
      </c>
      <c r="I146" s="6">
        <v>2</v>
      </c>
      <c r="J146" s="6">
        <v>1</v>
      </c>
      <c r="K146" s="6">
        <v>1</v>
      </c>
      <c r="L146" s="8">
        <v>120657.32</v>
      </c>
      <c r="M146" s="6">
        <v>1</v>
      </c>
    </row>
    <row r="147" spans="1:13" x14ac:dyDescent="0.35">
      <c r="A147" s="5">
        <v>706</v>
      </c>
      <c r="B147" s="6">
        <v>15580148</v>
      </c>
      <c r="C147" s="6">
        <v>750</v>
      </c>
      <c r="D147" s="5" t="s">
        <v>26</v>
      </c>
      <c r="E147" s="5" t="s">
        <v>23</v>
      </c>
      <c r="F147" s="6">
        <v>40</v>
      </c>
      <c r="G147" s="6">
        <v>5</v>
      </c>
      <c r="H147" s="7">
        <v>168286.81</v>
      </c>
      <c r="I147" s="6">
        <v>3</v>
      </c>
      <c r="J147" s="6">
        <v>1</v>
      </c>
      <c r="K147" s="6">
        <v>0</v>
      </c>
      <c r="L147" s="8">
        <v>20451.990000000002</v>
      </c>
      <c r="M147" s="6">
        <v>1</v>
      </c>
    </row>
    <row r="148" spans="1:13" x14ac:dyDescent="0.35">
      <c r="A148" s="5">
        <v>715</v>
      </c>
      <c r="B148" s="6">
        <v>15807609</v>
      </c>
      <c r="C148" s="6">
        <v>650</v>
      </c>
      <c r="D148" s="5" t="s">
        <v>18</v>
      </c>
      <c r="E148" s="5" t="s">
        <v>16</v>
      </c>
      <c r="F148" s="6">
        <v>36</v>
      </c>
      <c r="G148" s="6">
        <v>3</v>
      </c>
      <c r="H148" s="7">
        <v>86605.5</v>
      </c>
      <c r="I148" s="6">
        <v>3</v>
      </c>
      <c r="J148" s="6">
        <v>1</v>
      </c>
      <c r="K148" s="6">
        <v>0</v>
      </c>
      <c r="L148" s="8">
        <v>16649.310000000001</v>
      </c>
      <c r="M148" s="6">
        <v>1</v>
      </c>
    </row>
    <row r="149" spans="1:13" x14ac:dyDescent="0.35">
      <c r="A149" s="5">
        <v>721</v>
      </c>
      <c r="B149" s="6">
        <v>15721658</v>
      </c>
      <c r="C149" s="6">
        <v>672</v>
      </c>
      <c r="D149" s="5" t="s">
        <v>18</v>
      </c>
      <c r="E149" s="5" t="s">
        <v>16</v>
      </c>
      <c r="F149" s="6">
        <v>56</v>
      </c>
      <c r="G149" s="6">
        <v>2</v>
      </c>
      <c r="H149" s="7">
        <v>209767.31</v>
      </c>
      <c r="I149" s="6">
        <v>2</v>
      </c>
      <c r="J149" s="6">
        <v>1</v>
      </c>
      <c r="K149" s="6">
        <v>1</v>
      </c>
      <c r="L149" s="8">
        <v>150694.42000000001</v>
      </c>
      <c r="M149" s="6">
        <v>1</v>
      </c>
    </row>
    <row r="150" spans="1:13" x14ac:dyDescent="0.35">
      <c r="A150" s="5">
        <v>722</v>
      </c>
      <c r="B150" s="6">
        <v>15578761</v>
      </c>
      <c r="C150" s="6">
        <v>459</v>
      </c>
      <c r="D150" s="5" t="s">
        <v>18</v>
      </c>
      <c r="E150" s="5" t="s">
        <v>16</v>
      </c>
      <c r="F150" s="6">
        <v>42</v>
      </c>
      <c r="G150" s="6">
        <v>6</v>
      </c>
      <c r="H150" s="7">
        <v>129634.25</v>
      </c>
      <c r="I150" s="6">
        <v>2</v>
      </c>
      <c r="J150" s="6">
        <v>1</v>
      </c>
      <c r="K150" s="6">
        <v>1</v>
      </c>
      <c r="L150" s="8">
        <v>177683.02</v>
      </c>
      <c r="M150" s="6">
        <v>1</v>
      </c>
    </row>
    <row r="151" spans="1:13" x14ac:dyDescent="0.35">
      <c r="A151" s="5">
        <v>730</v>
      </c>
      <c r="B151" s="6">
        <v>15612525</v>
      </c>
      <c r="C151" s="6">
        <v>499</v>
      </c>
      <c r="D151" s="5" t="s">
        <v>15</v>
      </c>
      <c r="E151" s="5" t="s">
        <v>16</v>
      </c>
      <c r="F151" s="6">
        <v>57</v>
      </c>
      <c r="G151" s="6">
        <v>1</v>
      </c>
      <c r="H151" s="7">
        <v>0</v>
      </c>
      <c r="I151" s="6">
        <v>1</v>
      </c>
      <c r="J151" s="6">
        <v>0</v>
      </c>
      <c r="K151" s="6">
        <v>0</v>
      </c>
      <c r="L151" s="8">
        <v>131372.38</v>
      </c>
      <c r="M151" s="6">
        <v>1</v>
      </c>
    </row>
    <row r="152" spans="1:13" x14ac:dyDescent="0.35">
      <c r="A152" s="5">
        <v>734</v>
      </c>
      <c r="B152" s="6">
        <v>15744607</v>
      </c>
      <c r="C152" s="6">
        <v>738</v>
      </c>
      <c r="D152" s="5" t="s">
        <v>26</v>
      </c>
      <c r="E152" s="5" t="s">
        <v>23</v>
      </c>
      <c r="F152" s="6">
        <v>43</v>
      </c>
      <c r="G152" s="6">
        <v>9</v>
      </c>
      <c r="H152" s="7">
        <v>121152.05</v>
      </c>
      <c r="I152" s="6">
        <v>2</v>
      </c>
      <c r="J152" s="6">
        <v>1</v>
      </c>
      <c r="K152" s="6">
        <v>0</v>
      </c>
      <c r="L152" s="8">
        <v>64166.7</v>
      </c>
      <c r="M152" s="6">
        <v>1</v>
      </c>
    </row>
    <row r="153" spans="1:13" x14ac:dyDescent="0.35">
      <c r="A153" s="5">
        <v>735</v>
      </c>
      <c r="B153" s="6">
        <v>15612966</v>
      </c>
      <c r="C153" s="6">
        <v>545</v>
      </c>
      <c r="D153" s="5" t="s">
        <v>26</v>
      </c>
      <c r="E153" s="5" t="s">
        <v>16</v>
      </c>
      <c r="F153" s="6">
        <v>60</v>
      </c>
      <c r="G153" s="6">
        <v>7</v>
      </c>
      <c r="H153" s="7">
        <v>128981.07</v>
      </c>
      <c r="I153" s="6">
        <v>1</v>
      </c>
      <c r="J153" s="6">
        <v>0</v>
      </c>
      <c r="K153" s="6">
        <v>1</v>
      </c>
      <c r="L153" s="8">
        <v>176924.21</v>
      </c>
      <c r="M153" s="6">
        <v>1</v>
      </c>
    </row>
    <row r="154" spans="1:13" x14ac:dyDescent="0.35">
      <c r="A154" s="5">
        <v>744</v>
      </c>
      <c r="B154" s="6">
        <v>15641675</v>
      </c>
      <c r="C154" s="6">
        <v>611</v>
      </c>
      <c r="D154" s="5" t="s">
        <v>15</v>
      </c>
      <c r="E154" s="5" t="s">
        <v>16</v>
      </c>
      <c r="F154" s="6">
        <v>49</v>
      </c>
      <c r="G154" s="6">
        <v>2</v>
      </c>
      <c r="H154" s="7">
        <v>88915.37</v>
      </c>
      <c r="I154" s="6">
        <v>3</v>
      </c>
      <c r="J154" s="6">
        <v>0</v>
      </c>
      <c r="K154" s="6">
        <v>0</v>
      </c>
      <c r="L154" s="8">
        <v>161435.01999999999</v>
      </c>
      <c r="M154" s="6">
        <v>1</v>
      </c>
    </row>
    <row r="155" spans="1:13" x14ac:dyDescent="0.35">
      <c r="A155" s="5">
        <v>762</v>
      </c>
      <c r="B155" s="6">
        <v>15582741</v>
      </c>
      <c r="C155" s="6">
        <v>693</v>
      </c>
      <c r="D155" s="5" t="s">
        <v>15</v>
      </c>
      <c r="E155" s="5" t="s">
        <v>16</v>
      </c>
      <c r="F155" s="6">
        <v>35</v>
      </c>
      <c r="G155" s="6">
        <v>5</v>
      </c>
      <c r="H155" s="7">
        <v>124151.09</v>
      </c>
      <c r="I155" s="6">
        <v>1</v>
      </c>
      <c r="J155" s="6">
        <v>1</v>
      </c>
      <c r="K155" s="6">
        <v>0</v>
      </c>
      <c r="L155" s="8">
        <v>88705.14</v>
      </c>
      <c r="M155" s="6">
        <v>1</v>
      </c>
    </row>
    <row r="156" spans="1:13" x14ac:dyDescent="0.35">
      <c r="A156" s="5">
        <v>763</v>
      </c>
      <c r="B156" s="6">
        <v>15637876</v>
      </c>
      <c r="C156" s="6">
        <v>663</v>
      </c>
      <c r="D156" s="5" t="s">
        <v>26</v>
      </c>
      <c r="E156" s="5" t="s">
        <v>16</v>
      </c>
      <c r="F156" s="6">
        <v>36</v>
      </c>
      <c r="G156" s="6">
        <v>6</v>
      </c>
      <c r="H156" s="7">
        <v>77253.5</v>
      </c>
      <c r="I156" s="6">
        <v>1</v>
      </c>
      <c r="J156" s="6">
        <v>0</v>
      </c>
      <c r="K156" s="6">
        <v>0</v>
      </c>
      <c r="L156" s="8">
        <v>35817.97</v>
      </c>
      <c r="M156" s="6">
        <v>1</v>
      </c>
    </row>
    <row r="157" spans="1:13" x14ac:dyDescent="0.35">
      <c r="A157" s="5">
        <v>765</v>
      </c>
      <c r="B157" s="6">
        <v>15672056</v>
      </c>
      <c r="C157" s="6">
        <v>710</v>
      </c>
      <c r="D157" s="5" t="s">
        <v>26</v>
      </c>
      <c r="E157" s="5" t="s">
        <v>23</v>
      </c>
      <c r="F157" s="6">
        <v>43</v>
      </c>
      <c r="G157" s="6">
        <v>2</v>
      </c>
      <c r="H157" s="7">
        <v>140080.32000000001</v>
      </c>
      <c r="I157" s="6">
        <v>3</v>
      </c>
      <c r="J157" s="6">
        <v>1</v>
      </c>
      <c r="K157" s="6">
        <v>1</v>
      </c>
      <c r="L157" s="8">
        <v>157908.19</v>
      </c>
      <c r="M157" s="6">
        <v>1</v>
      </c>
    </row>
    <row r="158" spans="1:13" x14ac:dyDescent="0.35">
      <c r="A158" s="5">
        <v>768</v>
      </c>
      <c r="B158" s="6">
        <v>15677921</v>
      </c>
      <c r="C158" s="6">
        <v>720</v>
      </c>
      <c r="D158" s="5" t="s">
        <v>26</v>
      </c>
      <c r="E158" s="5" t="s">
        <v>23</v>
      </c>
      <c r="F158" s="6">
        <v>60</v>
      </c>
      <c r="G158" s="6">
        <v>9</v>
      </c>
      <c r="H158" s="7">
        <v>115920.62</v>
      </c>
      <c r="I158" s="6">
        <v>2</v>
      </c>
      <c r="J158" s="6">
        <v>0</v>
      </c>
      <c r="K158" s="6">
        <v>0</v>
      </c>
      <c r="L158" s="8">
        <v>157552.07999999999</v>
      </c>
      <c r="M158" s="6">
        <v>1</v>
      </c>
    </row>
    <row r="159" spans="1:13" x14ac:dyDescent="0.35">
      <c r="A159" s="5">
        <v>770</v>
      </c>
      <c r="B159" s="6">
        <v>15685329</v>
      </c>
      <c r="C159" s="6">
        <v>531</v>
      </c>
      <c r="D159" s="5" t="s">
        <v>15</v>
      </c>
      <c r="E159" s="5" t="s">
        <v>16</v>
      </c>
      <c r="F159" s="6">
        <v>63</v>
      </c>
      <c r="G159" s="6">
        <v>1</v>
      </c>
      <c r="H159" s="7">
        <v>114715.71</v>
      </c>
      <c r="I159" s="6">
        <v>1</v>
      </c>
      <c r="J159" s="6">
        <v>0</v>
      </c>
      <c r="K159" s="6">
        <v>1</v>
      </c>
      <c r="L159" s="8">
        <v>24506.95</v>
      </c>
      <c r="M159" s="6">
        <v>1</v>
      </c>
    </row>
    <row r="160" spans="1:13" x14ac:dyDescent="0.35">
      <c r="A160" s="5">
        <v>771</v>
      </c>
      <c r="B160" s="6">
        <v>15584091</v>
      </c>
      <c r="C160" s="6">
        <v>742</v>
      </c>
      <c r="D160" s="5" t="s">
        <v>26</v>
      </c>
      <c r="E160" s="5" t="s">
        <v>16</v>
      </c>
      <c r="F160" s="6">
        <v>36</v>
      </c>
      <c r="G160" s="6">
        <v>2</v>
      </c>
      <c r="H160" s="7">
        <v>129748.54</v>
      </c>
      <c r="I160" s="6">
        <v>2</v>
      </c>
      <c r="J160" s="6">
        <v>0</v>
      </c>
      <c r="K160" s="6">
        <v>0</v>
      </c>
      <c r="L160" s="8">
        <v>47271.61</v>
      </c>
      <c r="M160" s="6">
        <v>1</v>
      </c>
    </row>
    <row r="161" spans="1:13" x14ac:dyDescent="0.35">
      <c r="A161" s="5">
        <v>775</v>
      </c>
      <c r="B161" s="6">
        <v>15789158</v>
      </c>
      <c r="C161" s="6">
        <v>636</v>
      </c>
      <c r="D161" s="5" t="s">
        <v>26</v>
      </c>
      <c r="E161" s="5" t="s">
        <v>23</v>
      </c>
      <c r="F161" s="6">
        <v>49</v>
      </c>
      <c r="G161" s="6">
        <v>6</v>
      </c>
      <c r="H161" s="7">
        <v>113599.74</v>
      </c>
      <c r="I161" s="6">
        <v>2</v>
      </c>
      <c r="J161" s="6">
        <v>1</v>
      </c>
      <c r="K161" s="6">
        <v>0</v>
      </c>
      <c r="L161" s="8">
        <v>158887.09</v>
      </c>
      <c r="M161" s="6">
        <v>1</v>
      </c>
    </row>
    <row r="162" spans="1:13" x14ac:dyDescent="0.35">
      <c r="A162" s="5">
        <v>777</v>
      </c>
      <c r="B162" s="6">
        <v>15712551</v>
      </c>
      <c r="C162" s="6">
        <v>622</v>
      </c>
      <c r="D162" s="5" t="s">
        <v>26</v>
      </c>
      <c r="E162" s="5" t="s">
        <v>16</v>
      </c>
      <c r="F162" s="6">
        <v>58</v>
      </c>
      <c r="G162" s="6">
        <v>7</v>
      </c>
      <c r="H162" s="7">
        <v>116922.25</v>
      </c>
      <c r="I162" s="6">
        <v>1</v>
      </c>
      <c r="J162" s="6">
        <v>1</v>
      </c>
      <c r="K162" s="6">
        <v>0</v>
      </c>
      <c r="L162" s="8">
        <v>120415.61</v>
      </c>
      <c r="M162" s="6">
        <v>1</v>
      </c>
    </row>
    <row r="163" spans="1:13" x14ac:dyDescent="0.35">
      <c r="A163" s="5">
        <v>778</v>
      </c>
      <c r="B163" s="6">
        <v>15628936</v>
      </c>
      <c r="C163" s="6">
        <v>692</v>
      </c>
      <c r="D163" s="5" t="s">
        <v>18</v>
      </c>
      <c r="E163" s="5" t="s">
        <v>23</v>
      </c>
      <c r="F163" s="6">
        <v>28</v>
      </c>
      <c r="G163" s="6">
        <v>9</v>
      </c>
      <c r="H163" s="7">
        <v>118945.09</v>
      </c>
      <c r="I163" s="6">
        <v>1</v>
      </c>
      <c r="J163" s="6">
        <v>0</v>
      </c>
      <c r="K163" s="6">
        <v>0</v>
      </c>
      <c r="L163" s="8">
        <v>16064.25</v>
      </c>
      <c r="M163" s="6">
        <v>1</v>
      </c>
    </row>
    <row r="164" spans="1:13" x14ac:dyDescent="0.35">
      <c r="A164" s="5">
        <v>785</v>
      </c>
      <c r="B164" s="6">
        <v>15571221</v>
      </c>
      <c r="C164" s="6">
        <v>747</v>
      </c>
      <c r="D164" s="5" t="s">
        <v>26</v>
      </c>
      <c r="E164" s="5" t="s">
        <v>23</v>
      </c>
      <c r="F164" s="6">
        <v>58</v>
      </c>
      <c r="G164" s="6">
        <v>7</v>
      </c>
      <c r="H164" s="7">
        <v>116313.57</v>
      </c>
      <c r="I164" s="6">
        <v>1</v>
      </c>
      <c r="J164" s="6">
        <v>1</v>
      </c>
      <c r="K164" s="6">
        <v>1</v>
      </c>
      <c r="L164" s="8">
        <v>190696.35</v>
      </c>
      <c r="M164" s="6">
        <v>1</v>
      </c>
    </row>
    <row r="165" spans="1:13" x14ac:dyDescent="0.35">
      <c r="A165" s="5">
        <v>806</v>
      </c>
      <c r="B165" s="6">
        <v>15756026</v>
      </c>
      <c r="C165" s="6">
        <v>790</v>
      </c>
      <c r="D165" s="5" t="s">
        <v>18</v>
      </c>
      <c r="E165" s="5" t="s">
        <v>16</v>
      </c>
      <c r="F165" s="6">
        <v>46</v>
      </c>
      <c r="G165" s="6">
        <v>9</v>
      </c>
      <c r="H165" s="7">
        <v>0</v>
      </c>
      <c r="I165" s="6">
        <v>1</v>
      </c>
      <c r="J165" s="6">
        <v>0</v>
      </c>
      <c r="K165" s="6">
        <v>0</v>
      </c>
      <c r="L165" s="8">
        <v>14679.81</v>
      </c>
      <c r="M165" s="6">
        <v>1</v>
      </c>
    </row>
    <row r="166" spans="1:13" x14ac:dyDescent="0.35">
      <c r="A166" s="5">
        <v>814</v>
      </c>
      <c r="B166" s="6">
        <v>15775306</v>
      </c>
      <c r="C166" s="6">
        <v>421</v>
      </c>
      <c r="D166" s="5" t="s">
        <v>26</v>
      </c>
      <c r="E166" s="5" t="s">
        <v>23</v>
      </c>
      <c r="F166" s="6">
        <v>28</v>
      </c>
      <c r="G166" s="6">
        <v>8</v>
      </c>
      <c r="H166" s="7">
        <v>122384.22</v>
      </c>
      <c r="I166" s="6">
        <v>3</v>
      </c>
      <c r="J166" s="6">
        <v>1</v>
      </c>
      <c r="K166" s="6">
        <v>1</v>
      </c>
      <c r="L166" s="8">
        <v>89017.38</v>
      </c>
      <c r="M166" s="6">
        <v>1</v>
      </c>
    </row>
    <row r="167" spans="1:13" x14ac:dyDescent="0.35">
      <c r="A167" s="5">
        <v>818</v>
      </c>
      <c r="B167" s="6">
        <v>15806438</v>
      </c>
      <c r="C167" s="6">
        <v>580</v>
      </c>
      <c r="D167" s="5" t="s">
        <v>26</v>
      </c>
      <c r="E167" s="5" t="s">
        <v>16</v>
      </c>
      <c r="F167" s="6">
        <v>42</v>
      </c>
      <c r="G167" s="6">
        <v>2</v>
      </c>
      <c r="H167" s="7">
        <v>123331.36</v>
      </c>
      <c r="I167" s="6">
        <v>1</v>
      </c>
      <c r="J167" s="6">
        <v>0</v>
      </c>
      <c r="K167" s="6">
        <v>0</v>
      </c>
      <c r="L167" s="8">
        <v>103516.08</v>
      </c>
      <c r="M167" s="6">
        <v>1</v>
      </c>
    </row>
    <row r="168" spans="1:13" x14ac:dyDescent="0.35">
      <c r="A168" s="5">
        <v>824</v>
      </c>
      <c r="B168" s="6">
        <v>15757811</v>
      </c>
      <c r="C168" s="6">
        <v>732</v>
      </c>
      <c r="D168" s="5" t="s">
        <v>18</v>
      </c>
      <c r="E168" s="5" t="s">
        <v>16</v>
      </c>
      <c r="F168" s="6">
        <v>69</v>
      </c>
      <c r="G168" s="6">
        <v>9</v>
      </c>
      <c r="H168" s="7">
        <v>137453.43</v>
      </c>
      <c r="I168" s="6">
        <v>1</v>
      </c>
      <c r="J168" s="6">
        <v>0</v>
      </c>
      <c r="K168" s="6">
        <v>1</v>
      </c>
      <c r="L168" s="8">
        <v>110932.24</v>
      </c>
      <c r="M168" s="6">
        <v>1</v>
      </c>
    </row>
    <row r="169" spans="1:13" x14ac:dyDescent="0.35">
      <c r="A169" s="5">
        <v>839</v>
      </c>
      <c r="B169" s="6">
        <v>15585888</v>
      </c>
      <c r="C169" s="6">
        <v>553</v>
      </c>
      <c r="D169" s="5" t="s">
        <v>18</v>
      </c>
      <c r="E169" s="5" t="s">
        <v>16</v>
      </c>
      <c r="F169" s="6">
        <v>48</v>
      </c>
      <c r="G169" s="6">
        <v>3</v>
      </c>
      <c r="H169" s="7">
        <v>0</v>
      </c>
      <c r="I169" s="6">
        <v>1</v>
      </c>
      <c r="J169" s="6">
        <v>0</v>
      </c>
      <c r="K169" s="6">
        <v>1</v>
      </c>
      <c r="L169" s="8">
        <v>30730.95</v>
      </c>
      <c r="M169" s="6">
        <v>1</v>
      </c>
    </row>
    <row r="170" spans="1:13" x14ac:dyDescent="0.35">
      <c r="A170" s="5">
        <v>841</v>
      </c>
      <c r="B170" s="6">
        <v>15707567</v>
      </c>
      <c r="C170" s="6">
        <v>732</v>
      </c>
      <c r="D170" s="5" t="s">
        <v>26</v>
      </c>
      <c r="E170" s="5" t="s">
        <v>23</v>
      </c>
      <c r="F170" s="6">
        <v>50</v>
      </c>
      <c r="G170" s="6">
        <v>6</v>
      </c>
      <c r="H170" s="7">
        <v>145338.76</v>
      </c>
      <c r="I170" s="6">
        <v>1</v>
      </c>
      <c r="J170" s="6">
        <v>0</v>
      </c>
      <c r="K170" s="6">
        <v>0</v>
      </c>
      <c r="L170" s="8">
        <v>91936.1</v>
      </c>
      <c r="M170" s="6">
        <v>1</v>
      </c>
    </row>
    <row r="171" spans="1:13" x14ac:dyDescent="0.35">
      <c r="A171" s="5">
        <v>844</v>
      </c>
      <c r="B171" s="6">
        <v>15672012</v>
      </c>
      <c r="C171" s="6">
        <v>773</v>
      </c>
      <c r="D171" s="5" t="s">
        <v>18</v>
      </c>
      <c r="E171" s="5" t="s">
        <v>16</v>
      </c>
      <c r="F171" s="6">
        <v>41</v>
      </c>
      <c r="G171" s="6">
        <v>5</v>
      </c>
      <c r="H171" s="7">
        <v>0</v>
      </c>
      <c r="I171" s="6">
        <v>1</v>
      </c>
      <c r="J171" s="6">
        <v>1</v>
      </c>
      <c r="K171" s="6">
        <v>0</v>
      </c>
      <c r="L171" s="8">
        <v>28266.9</v>
      </c>
      <c r="M171" s="6">
        <v>1</v>
      </c>
    </row>
    <row r="172" spans="1:13" x14ac:dyDescent="0.35">
      <c r="A172" s="5">
        <v>852</v>
      </c>
      <c r="B172" s="6">
        <v>15794048</v>
      </c>
      <c r="C172" s="6">
        <v>667</v>
      </c>
      <c r="D172" s="5" t="s">
        <v>26</v>
      </c>
      <c r="E172" s="5" t="s">
        <v>16</v>
      </c>
      <c r="F172" s="6">
        <v>48</v>
      </c>
      <c r="G172" s="6">
        <v>1</v>
      </c>
      <c r="H172" s="7">
        <v>97133.92</v>
      </c>
      <c r="I172" s="6">
        <v>2</v>
      </c>
      <c r="J172" s="6">
        <v>0</v>
      </c>
      <c r="K172" s="6">
        <v>0</v>
      </c>
      <c r="L172" s="8">
        <v>113316.77</v>
      </c>
      <c r="M172" s="6">
        <v>1</v>
      </c>
    </row>
    <row r="173" spans="1:13" x14ac:dyDescent="0.35">
      <c r="A173" s="5">
        <v>857</v>
      </c>
      <c r="B173" s="6">
        <v>15693864</v>
      </c>
      <c r="C173" s="6">
        <v>567</v>
      </c>
      <c r="D173" s="5" t="s">
        <v>26</v>
      </c>
      <c r="E173" s="5" t="s">
        <v>16</v>
      </c>
      <c r="F173" s="6">
        <v>49</v>
      </c>
      <c r="G173" s="6">
        <v>5</v>
      </c>
      <c r="H173" s="7">
        <v>134956.01999999999</v>
      </c>
      <c r="I173" s="6">
        <v>1</v>
      </c>
      <c r="J173" s="6">
        <v>1</v>
      </c>
      <c r="K173" s="6">
        <v>0</v>
      </c>
      <c r="L173" s="8">
        <v>93953.84</v>
      </c>
      <c r="M173" s="6">
        <v>1</v>
      </c>
    </row>
    <row r="174" spans="1:13" x14ac:dyDescent="0.35">
      <c r="A174" s="5">
        <v>860</v>
      </c>
      <c r="B174" s="6">
        <v>15809087</v>
      </c>
      <c r="C174" s="6">
        <v>598</v>
      </c>
      <c r="D174" s="5" t="s">
        <v>15</v>
      </c>
      <c r="E174" s="5" t="s">
        <v>23</v>
      </c>
      <c r="F174" s="6">
        <v>64</v>
      </c>
      <c r="G174" s="6">
        <v>1</v>
      </c>
      <c r="H174" s="7">
        <v>0</v>
      </c>
      <c r="I174" s="6">
        <v>2</v>
      </c>
      <c r="J174" s="6">
        <v>1</v>
      </c>
      <c r="K174" s="6">
        <v>0</v>
      </c>
      <c r="L174" s="8">
        <v>195635.3</v>
      </c>
      <c r="M174" s="6">
        <v>1</v>
      </c>
    </row>
    <row r="175" spans="1:13" x14ac:dyDescent="0.35">
      <c r="A175" s="5">
        <v>861</v>
      </c>
      <c r="B175" s="6">
        <v>15807663</v>
      </c>
      <c r="C175" s="6">
        <v>667</v>
      </c>
      <c r="D175" s="5" t="s">
        <v>15</v>
      </c>
      <c r="E175" s="5" t="s">
        <v>23</v>
      </c>
      <c r="F175" s="6">
        <v>43</v>
      </c>
      <c r="G175" s="6">
        <v>8</v>
      </c>
      <c r="H175" s="7">
        <v>190227.46</v>
      </c>
      <c r="I175" s="6">
        <v>1</v>
      </c>
      <c r="J175" s="6">
        <v>1</v>
      </c>
      <c r="K175" s="6">
        <v>0</v>
      </c>
      <c r="L175" s="8">
        <v>97508.04</v>
      </c>
      <c r="M175" s="6">
        <v>1</v>
      </c>
    </row>
    <row r="176" spans="1:13" x14ac:dyDescent="0.35">
      <c r="A176" s="5">
        <v>862</v>
      </c>
      <c r="B176" s="6">
        <v>15809100</v>
      </c>
      <c r="C176" s="6">
        <v>548</v>
      </c>
      <c r="D176" s="5" t="s">
        <v>15</v>
      </c>
      <c r="E176" s="5" t="s">
        <v>16</v>
      </c>
      <c r="F176" s="6">
        <v>32</v>
      </c>
      <c r="G176" s="6">
        <v>2</v>
      </c>
      <c r="H176" s="7">
        <v>172448.77</v>
      </c>
      <c r="I176" s="6">
        <v>1</v>
      </c>
      <c r="J176" s="6">
        <v>1</v>
      </c>
      <c r="K176" s="6">
        <v>0</v>
      </c>
      <c r="L176" s="8">
        <v>188083.77</v>
      </c>
      <c r="M176" s="6">
        <v>1</v>
      </c>
    </row>
    <row r="177" spans="1:13" x14ac:dyDescent="0.35">
      <c r="A177" s="5">
        <v>868</v>
      </c>
      <c r="B177" s="6">
        <v>15756804</v>
      </c>
      <c r="C177" s="6">
        <v>636</v>
      </c>
      <c r="D177" s="5" t="s">
        <v>15</v>
      </c>
      <c r="E177" s="5" t="s">
        <v>16</v>
      </c>
      <c r="F177" s="6">
        <v>48</v>
      </c>
      <c r="G177" s="6">
        <v>1</v>
      </c>
      <c r="H177" s="7">
        <v>170833.46</v>
      </c>
      <c r="I177" s="6">
        <v>1</v>
      </c>
      <c r="J177" s="6">
        <v>1</v>
      </c>
      <c r="K177" s="6">
        <v>0</v>
      </c>
      <c r="L177" s="8">
        <v>110510.28</v>
      </c>
      <c r="M177" s="6">
        <v>1</v>
      </c>
    </row>
    <row r="178" spans="1:13" x14ac:dyDescent="0.35">
      <c r="A178" s="5">
        <v>869</v>
      </c>
      <c r="B178" s="6">
        <v>15646810</v>
      </c>
      <c r="C178" s="6">
        <v>603</v>
      </c>
      <c r="D178" s="5" t="s">
        <v>26</v>
      </c>
      <c r="E178" s="5" t="s">
        <v>23</v>
      </c>
      <c r="F178" s="6">
        <v>44</v>
      </c>
      <c r="G178" s="6">
        <v>6</v>
      </c>
      <c r="H178" s="7">
        <v>108122.39</v>
      </c>
      <c r="I178" s="6">
        <v>2</v>
      </c>
      <c r="J178" s="6">
        <v>1</v>
      </c>
      <c r="K178" s="6">
        <v>0</v>
      </c>
      <c r="L178" s="8">
        <v>108488.33</v>
      </c>
      <c r="M178" s="6">
        <v>1</v>
      </c>
    </row>
    <row r="179" spans="1:13" x14ac:dyDescent="0.35">
      <c r="A179" s="5">
        <v>872</v>
      </c>
      <c r="B179" s="6">
        <v>15692750</v>
      </c>
      <c r="C179" s="6">
        <v>629</v>
      </c>
      <c r="D179" s="5" t="s">
        <v>26</v>
      </c>
      <c r="E179" s="5" t="s">
        <v>16</v>
      </c>
      <c r="F179" s="6">
        <v>45</v>
      </c>
      <c r="G179" s="6">
        <v>7</v>
      </c>
      <c r="H179" s="7">
        <v>129818.39</v>
      </c>
      <c r="I179" s="6">
        <v>3</v>
      </c>
      <c r="J179" s="6">
        <v>1</v>
      </c>
      <c r="K179" s="6">
        <v>0</v>
      </c>
      <c r="L179" s="8">
        <v>9217.5499999999993</v>
      </c>
      <c r="M179" s="6">
        <v>1</v>
      </c>
    </row>
    <row r="180" spans="1:13" x14ac:dyDescent="0.35">
      <c r="A180" s="5">
        <v>881</v>
      </c>
      <c r="B180" s="6">
        <v>15585362</v>
      </c>
      <c r="C180" s="6">
        <v>749</v>
      </c>
      <c r="D180" s="5" t="s">
        <v>15</v>
      </c>
      <c r="E180" s="5" t="s">
        <v>16</v>
      </c>
      <c r="F180" s="6">
        <v>60</v>
      </c>
      <c r="G180" s="6">
        <v>6</v>
      </c>
      <c r="H180" s="7">
        <v>0</v>
      </c>
      <c r="I180" s="6">
        <v>1</v>
      </c>
      <c r="J180" s="6">
        <v>1</v>
      </c>
      <c r="K180" s="6">
        <v>0</v>
      </c>
      <c r="L180" s="8">
        <v>17978.68</v>
      </c>
      <c r="M180" s="6">
        <v>1</v>
      </c>
    </row>
    <row r="181" spans="1:13" x14ac:dyDescent="0.35">
      <c r="A181" s="5">
        <v>882</v>
      </c>
      <c r="B181" s="6">
        <v>15571928</v>
      </c>
      <c r="C181" s="6">
        <v>679</v>
      </c>
      <c r="D181" s="5" t="s">
        <v>15</v>
      </c>
      <c r="E181" s="5" t="s">
        <v>16</v>
      </c>
      <c r="F181" s="6">
        <v>43</v>
      </c>
      <c r="G181" s="6">
        <v>4</v>
      </c>
      <c r="H181" s="7">
        <v>0</v>
      </c>
      <c r="I181" s="6">
        <v>3</v>
      </c>
      <c r="J181" s="6">
        <v>1</v>
      </c>
      <c r="K181" s="6">
        <v>0</v>
      </c>
      <c r="L181" s="8">
        <v>115136.51</v>
      </c>
      <c r="M181" s="6">
        <v>1</v>
      </c>
    </row>
    <row r="182" spans="1:13" x14ac:dyDescent="0.35">
      <c r="A182" s="5">
        <v>884</v>
      </c>
      <c r="B182" s="6">
        <v>15743007</v>
      </c>
      <c r="C182" s="6">
        <v>643</v>
      </c>
      <c r="D182" s="5" t="s">
        <v>15</v>
      </c>
      <c r="E182" s="5" t="s">
        <v>16</v>
      </c>
      <c r="F182" s="6">
        <v>45</v>
      </c>
      <c r="G182" s="6">
        <v>4</v>
      </c>
      <c r="H182" s="7">
        <v>45144.43</v>
      </c>
      <c r="I182" s="6">
        <v>1</v>
      </c>
      <c r="J182" s="6">
        <v>1</v>
      </c>
      <c r="K182" s="6">
        <v>0</v>
      </c>
      <c r="L182" s="8">
        <v>60917.24</v>
      </c>
      <c r="M182" s="6">
        <v>1</v>
      </c>
    </row>
    <row r="183" spans="1:13" x14ac:dyDescent="0.35">
      <c r="A183" s="5">
        <v>894</v>
      </c>
      <c r="B183" s="6">
        <v>15772781</v>
      </c>
      <c r="C183" s="6">
        <v>703</v>
      </c>
      <c r="D183" s="5" t="s">
        <v>15</v>
      </c>
      <c r="E183" s="5" t="s">
        <v>16</v>
      </c>
      <c r="F183" s="6">
        <v>51</v>
      </c>
      <c r="G183" s="6">
        <v>3</v>
      </c>
      <c r="H183" s="7">
        <v>0</v>
      </c>
      <c r="I183" s="6">
        <v>3</v>
      </c>
      <c r="J183" s="6">
        <v>1</v>
      </c>
      <c r="K183" s="6">
        <v>1</v>
      </c>
      <c r="L183" s="8">
        <v>77294.559999999998</v>
      </c>
      <c r="M183" s="6">
        <v>1</v>
      </c>
    </row>
    <row r="184" spans="1:13" x14ac:dyDescent="0.35">
      <c r="A184" s="5">
        <v>895</v>
      </c>
      <c r="B184" s="6">
        <v>15669987</v>
      </c>
      <c r="C184" s="6">
        <v>728</v>
      </c>
      <c r="D184" s="5" t="s">
        <v>26</v>
      </c>
      <c r="E184" s="5" t="s">
        <v>16</v>
      </c>
      <c r="F184" s="6">
        <v>35</v>
      </c>
      <c r="G184" s="6">
        <v>8</v>
      </c>
      <c r="H184" s="7">
        <v>125884.95</v>
      </c>
      <c r="I184" s="6">
        <v>2</v>
      </c>
      <c r="J184" s="6">
        <v>1</v>
      </c>
      <c r="K184" s="6">
        <v>0</v>
      </c>
      <c r="L184" s="8">
        <v>54359.02</v>
      </c>
      <c r="M184" s="6">
        <v>1</v>
      </c>
    </row>
    <row r="185" spans="1:13" x14ac:dyDescent="0.35">
      <c r="A185" s="5">
        <v>899</v>
      </c>
      <c r="B185" s="6">
        <v>15654700</v>
      </c>
      <c r="C185" s="6">
        <v>523</v>
      </c>
      <c r="D185" s="5" t="s">
        <v>15</v>
      </c>
      <c r="E185" s="5" t="s">
        <v>16</v>
      </c>
      <c r="F185" s="6">
        <v>40</v>
      </c>
      <c r="G185" s="6">
        <v>2</v>
      </c>
      <c r="H185" s="7">
        <v>102967.41</v>
      </c>
      <c r="I185" s="6">
        <v>1</v>
      </c>
      <c r="J185" s="6">
        <v>1</v>
      </c>
      <c r="K185" s="6">
        <v>0</v>
      </c>
      <c r="L185" s="8">
        <v>128702.1</v>
      </c>
      <c r="M185" s="6">
        <v>1</v>
      </c>
    </row>
    <row r="186" spans="1:13" x14ac:dyDescent="0.35">
      <c r="A186" s="5">
        <v>901</v>
      </c>
      <c r="B186" s="6">
        <v>15642041</v>
      </c>
      <c r="C186" s="6">
        <v>727</v>
      </c>
      <c r="D186" s="5" t="s">
        <v>26</v>
      </c>
      <c r="E186" s="5" t="s">
        <v>23</v>
      </c>
      <c r="F186" s="6">
        <v>40</v>
      </c>
      <c r="G186" s="6">
        <v>1</v>
      </c>
      <c r="H186" s="7">
        <v>93051.64</v>
      </c>
      <c r="I186" s="6">
        <v>2</v>
      </c>
      <c r="J186" s="6">
        <v>1</v>
      </c>
      <c r="K186" s="6">
        <v>0</v>
      </c>
      <c r="L186" s="8">
        <v>71865.31</v>
      </c>
      <c r="M186" s="6">
        <v>1</v>
      </c>
    </row>
    <row r="187" spans="1:13" x14ac:dyDescent="0.35">
      <c r="A187" s="5">
        <v>905</v>
      </c>
      <c r="B187" s="6">
        <v>15794580</v>
      </c>
      <c r="C187" s="6">
        <v>599</v>
      </c>
      <c r="D187" s="5" t="s">
        <v>15</v>
      </c>
      <c r="E187" s="5" t="s">
        <v>23</v>
      </c>
      <c r="F187" s="6">
        <v>58</v>
      </c>
      <c r="G187" s="6">
        <v>4</v>
      </c>
      <c r="H187" s="7">
        <v>0</v>
      </c>
      <c r="I187" s="6">
        <v>1</v>
      </c>
      <c r="J187" s="6">
        <v>0</v>
      </c>
      <c r="K187" s="6">
        <v>0</v>
      </c>
      <c r="L187" s="8">
        <v>176407.15</v>
      </c>
      <c r="M187" s="6">
        <v>1</v>
      </c>
    </row>
    <row r="188" spans="1:13" x14ac:dyDescent="0.35">
      <c r="A188" s="5">
        <v>906</v>
      </c>
      <c r="B188" s="6">
        <v>15675964</v>
      </c>
      <c r="C188" s="6">
        <v>672</v>
      </c>
      <c r="D188" s="5" t="s">
        <v>15</v>
      </c>
      <c r="E188" s="5" t="s">
        <v>16</v>
      </c>
      <c r="F188" s="6">
        <v>45</v>
      </c>
      <c r="G188" s="6">
        <v>9</v>
      </c>
      <c r="H188" s="7">
        <v>0</v>
      </c>
      <c r="I188" s="6">
        <v>1</v>
      </c>
      <c r="J188" s="6">
        <v>1</v>
      </c>
      <c r="K188" s="6">
        <v>1</v>
      </c>
      <c r="L188" s="8">
        <v>92027.69</v>
      </c>
      <c r="M188" s="6">
        <v>1</v>
      </c>
    </row>
    <row r="189" spans="1:13" x14ac:dyDescent="0.35">
      <c r="A189" s="5">
        <v>908</v>
      </c>
      <c r="B189" s="6">
        <v>15724848</v>
      </c>
      <c r="C189" s="6">
        <v>516</v>
      </c>
      <c r="D189" s="5" t="s">
        <v>15</v>
      </c>
      <c r="E189" s="5" t="s">
        <v>16</v>
      </c>
      <c r="F189" s="6">
        <v>46</v>
      </c>
      <c r="G189" s="6">
        <v>1</v>
      </c>
      <c r="H189" s="7">
        <v>104947.72</v>
      </c>
      <c r="I189" s="6">
        <v>1</v>
      </c>
      <c r="J189" s="6">
        <v>1</v>
      </c>
      <c r="K189" s="6">
        <v>0</v>
      </c>
      <c r="L189" s="8">
        <v>115789.25</v>
      </c>
      <c r="M189" s="6">
        <v>1</v>
      </c>
    </row>
    <row r="190" spans="1:13" x14ac:dyDescent="0.35">
      <c r="A190" s="5">
        <v>917</v>
      </c>
      <c r="B190" s="6">
        <v>15792328</v>
      </c>
      <c r="C190" s="6">
        <v>475</v>
      </c>
      <c r="D190" s="5" t="s">
        <v>15</v>
      </c>
      <c r="E190" s="5" t="s">
        <v>23</v>
      </c>
      <c r="F190" s="6">
        <v>39</v>
      </c>
      <c r="G190" s="6">
        <v>6</v>
      </c>
      <c r="H190" s="7">
        <v>0</v>
      </c>
      <c r="I190" s="6">
        <v>1</v>
      </c>
      <c r="J190" s="6">
        <v>1</v>
      </c>
      <c r="K190" s="6">
        <v>1</v>
      </c>
      <c r="L190" s="8">
        <v>56999.9</v>
      </c>
      <c r="M190" s="6">
        <v>1</v>
      </c>
    </row>
    <row r="191" spans="1:13" x14ac:dyDescent="0.35">
      <c r="A191" s="5">
        <v>922</v>
      </c>
      <c r="B191" s="6">
        <v>15743411</v>
      </c>
      <c r="C191" s="6">
        <v>609</v>
      </c>
      <c r="D191" s="5" t="s">
        <v>18</v>
      </c>
      <c r="E191" s="5" t="s">
        <v>23</v>
      </c>
      <c r="F191" s="6">
        <v>61</v>
      </c>
      <c r="G191" s="6">
        <v>1</v>
      </c>
      <c r="H191" s="7">
        <v>0</v>
      </c>
      <c r="I191" s="6">
        <v>1</v>
      </c>
      <c r="J191" s="6">
        <v>1</v>
      </c>
      <c r="K191" s="6">
        <v>0</v>
      </c>
      <c r="L191" s="8">
        <v>22447.85</v>
      </c>
      <c r="M191" s="6">
        <v>1</v>
      </c>
    </row>
    <row r="192" spans="1:13" x14ac:dyDescent="0.35">
      <c r="A192" s="5">
        <v>923</v>
      </c>
      <c r="B192" s="6">
        <v>15753337</v>
      </c>
      <c r="C192" s="6">
        <v>555</v>
      </c>
      <c r="D192" s="5" t="s">
        <v>15</v>
      </c>
      <c r="E192" s="5" t="s">
        <v>23</v>
      </c>
      <c r="F192" s="6">
        <v>51</v>
      </c>
      <c r="G192" s="6">
        <v>5</v>
      </c>
      <c r="H192" s="7">
        <v>0</v>
      </c>
      <c r="I192" s="6">
        <v>3</v>
      </c>
      <c r="J192" s="6">
        <v>1</v>
      </c>
      <c r="K192" s="6">
        <v>0</v>
      </c>
      <c r="L192" s="8">
        <v>189122.89</v>
      </c>
      <c r="M192" s="6">
        <v>1</v>
      </c>
    </row>
    <row r="193" spans="1:13" x14ac:dyDescent="0.35">
      <c r="A193" s="5">
        <v>934</v>
      </c>
      <c r="B193" s="6">
        <v>15737795</v>
      </c>
      <c r="C193" s="6">
        <v>512</v>
      </c>
      <c r="D193" s="5" t="s">
        <v>18</v>
      </c>
      <c r="E193" s="5" t="s">
        <v>23</v>
      </c>
      <c r="F193" s="6">
        <v>36</v>
      </c>
      <c r="G193" s="6">
        <v>1</v>
      </c>
      <c r="H193" s="7">
        <v>0</v>
      </c>
      <c r="I193" s="6">
        <v>1</v>
      </c>
      <c r="J193" s="6">
        <v>0</v>
      </c>
      <c r="K193" s="6">
        <v>1</v>
      </c>
      <c r="L193" s="8">
        <v>135482.26</v>
      </c>
      <c r="M193" s="6">
        <v>1</v>
      </c>
    </row>
    <row r="194" spans="1:13" x14ac:dyDescent="0.35">
      <c r="A194" s="5">
        <v>937</v>
      </c>
      <c r="B194" s="6">
        <v>15613630</v>
      </c>
      <c r="C194" s="6">
        <v>775</v>
      </c>
      <c r="D194" s="5" t="s">
        <v>15</v>
      </c>
      <c r="E194" s="5" t="s">
        <v>23</v>
      </c>
      <c r="F194" s="6">
        <v>52</v>
      </c>
      <c r="G194" s="6">
        <v>8</v>
      </c>
      <c r="H194" s="7">
        <v>109922.61</v>
      </c>
      <c r="I194" s="6">
        <v>1</v>
      </c>
      <c r="J194" s="6">
        <v>1</v>
      </c>
      <c r="K194" s="6">
        <v>1</v>
      </c>
      <c r="L194" s="8">
        <v>96823.32</v>
      </c>
      <c r="M194" s="6">
        <v>1</v>
      </c>
    </row>
    <row r="195" spans="1:13" x14ac:dyDescent="0.35">
      <c r="A195" s="5">
        <v>943</v>
      </c>
      <c r="B195" s="6">
        <v>15804586</v>
      </c>
      <c r="C195" s="6">
        <v>376</v>
      </c>
      <c r="D195" s="5" t="s">
        <v>15</v>
      </c>
      <c r="E195" s="5" t="s">
        <v>16</v>
      </c>
      <c r="F195" s="6">
        <v>46</v>
      </c>
      <c r="G195" s="6">
        <v>6</v>
      </c>
      <c r="H195" s="7">
        <v>0</v>
      </c>
      <c r="I195" s="6">
        <v>1</v>
      </c>
      <c r="J195" s="6">
        <v>1</v>
      </c>
      <c r="K195" s="6">
        <v>0</v>
      </c>
      <c r="L195" s="8">
        <v>157333.69</v>
      </c>
      <c r="M195" s="6">
        <v>1</v>
      </c>
    </row>
    <row r="196" spans="1:13" x14ac:dyDescent="0.35">
      <c r="A196" s="5">
        <v>947</v>
      </c>
      <c r="B196" s="6">
        <v>15745324</v>
      </c>
      <c r="C196" s="6">
        <v>599</v>
      </c>
      <c r="D196" s="5" t="s">
        <v>18</v>
      </c>
      <c r="E196" s="5" t="s">
        <v>16</v>
      </c>
      <c r="F196" s="6">
        <v>39</v>
      </c>
      <c r="G196" s="6">
        <v>4</v>
      </c>
      <c r="H196" s="7">
        <v>0</v>
      </c>
      <c r="I196" s="6">
        <v>1</v>
      </c>
      <c r="J196" s="6">
        <v>1</v>
      </c>
      <c r="K196" s="6">
        <v>0</v>
      </c>
      <c r="L196" s="8">
        <v>194273.2</v>
      </c>
      <c r="M196" s="6">
        <v>1</v>
      </c>
    </row>
    <row r="197" spans="1:13" x14ac:dyDescent="0.35">
      <c r="A197" s="5">
        <v>948</v>
      </c>
      <c r="B197" s="6">
        <v>15741336</v>
      </c>
      <c r="C197" s="6">
        <v>715</v>
      </c>
      <c r="D197" s="5" t="s">
        <v>15</v>
      </c>
      <c r="E197" s="5" t="s">
        <v>16</v>
      </c>
      <c r="F197" s="6">
        <v>38</v>
      </c>
      <c r="G197" s="6">
        <v>5</v>
      </c>
      <c r="H197" s="7">
        <v>118590.41</v>
      </c>
      <c r="I197" s="6">
        <v>1</v>
      </c>
      <c r="J197" s="6">
        <v>1</v>
      </c>
      <c r="K197" s="6">
        <v>1</v>
      </c>
      <c r="L197" s="8">
        <v>5684.17</v>
      </c>
      <c r="M197" s="6">
        <v>1</v>
      </c>
    </row>
    <row r="198" spans="1:13" x14ac:dyDescent="0.35">
      <c r="A198" s="5">
        <v>950</v>
      </c>
      <c r="B198" s="6">
        <v>15620981</v>
      </c>
      <c r="C198" s="6">
        <v>684</v>
      </c>
      <c r="D198" s="5" t="s">
        <v>15</v>
      </c>
      <c r="E198" s="5" t="s">
        <v>16</v>
      </c>
      <c r="F198" s="6">
        <v>48</v>
      </c>
      <c r="G198" s="6">
        <v>3</v>
      </c>
      <c r="H198" s="7">
        <v>73309.38</v>
      </c>
      <c r="I198" s="6">
        <v>1</v>
      </c>
      <c r="J198" s="6">
        <v>0</v>
      </c>
      <c r="K198" s="6">
        <v>0</v>
      </c>
      <c r="L198" s="8">
        <v>21228.34</v>
      </c>
      <c r="M198" s="6">
        <v>1</v>
      </c>
    </row>
    <row r="199" spans="1:13" x14ac:dyDescent="0.35">
      <c r="A199" s="5">
        <v>955</v>
      </c>
      <c r="B199" s="6">
        <v>15660429</v>
      </c>
      <c r="C199" s="6">
        <v>665</v>
      </c>
      <c r="D199" s="5" t="s">
        <v>18</v>
      </c>
      <c r="E199" s="5" t="s">
        <v>16</v>
      </c>
      <c r="F199" s="6">
        <v>42</v>
      </c>
      <c r="G199" s="6">
        <v>2</v>
      </c>
      <c r="H199" s="7">
        <v>156371.60999999999</v>
      </c>
      <c r="I199" s="6">
        <v>2</v>
      </c>
      <c r="J199" s="6">
        <v>0</v>
      </c>
      <c r="K199" s="6">
        <v>1</v>
      </c>
      <c r="L199" s="8">
        <v>156774.94</v>
      </c>
      <c r="M199" s="6">
        <v>1</v>
      </c>
    </row>
    <row r="200" spans="1:13" x14ac:dyDescent="0.35">
      <c r="A200" s="5">
        <v>964</v>
      </c>
      <c r="B200" s="6">
        <v>15731815</v>
      </c>
      <c r="C200" s="6">
        <v>529</v>
      </c>
      <c r="D200" s="5" t="s">
        <v>18</v>
      </c>
      <c r="E200" s="5" t="s">
        <v>23</v>
      </c>
      <c r="F200" s="6">
        <v>63</v>
      </c>
      <c r="G200" s="6">
        <v>4</v>
      </c>
      <c r="H200" s="7">
        <v>96134.11</v>
      </c>
      <c r="I200" s="6">
        <v>3</v>
      </c>
      <c r="J200" s="6">
        <v>1</v>
      </c>
      <c r="K200" s="6">
        <v>0</v>
      </c>
      <c r="L200" s="8">
        <v>108732.96</v>
      </c>
      <c r="M200" s="6">
        <v>1</v>
      </c>
    </row>
    <row r="201" spans="1:13" x14ac:dyDescent="0.35">
      <c r="A201" s="5">
        <v>965</v>
      </c>
      <c r="B201" s="6">
        <v>15580956</v>
      </c>
      <c r="C201" s="6">
        <v>683</v>
      </c>
      <c r="D201" s="5" t="s">
        <v>26</v>
      </c>
      <c r="E201" s="5" t="s">
        <v>16</v>
      </c>
      <c r="F201" s="6">
        <v>43</v>
      </c>
      <c r="G201" s="6">
        <v>4</v>
      </c>
      <c r="H201" s="7">
        <v>115888.04</v>
      </c>
      <c r="I201" s="6">
        <v>1</v>
      </c>
      <c r="J201" s="6">
        <v>1</v>
      </c>
      <c r="K201" s="6">
        <v>1</v>
      </c>
      <c r="L201" s="8">
        <v>117349.19</v>
      </c>
      <c r="M201" s="6">
        <v>1</v>
      </c>
    </row>
    <row r="202" spans="1:13" x14ac:dyDescent="0.35">
      <c r="A202" s="5">
        <v>977</v>
      </c>
      <c r="B202" s="6">
        <v>15570060</v>
      </c>
      <c r="C202" s="6">
        <v>650</v>
      </c>
      <c r="D202" s="5" t="s">
        <v>15</v>
      </c>
      <c r="E202" s="5" t="s">
        <v>16</v>
      </c>
      <c r="F202" s="6">
        <v>43</v>
      </c>
      <c r="G202" s="6">
        <v>8</v>
      </c>
      <c r="H202" s="7">
        <v>132558.26</v>
      </c>
      <c r="I202" s="6">
        <v>1</v>
      </c>
      <c r="J202" s="6">
        <v>1</v>
      </c>
      <c r="K202" s="6">
        <v>0</v>
      </c>
      <c r="L202" s="8">
        <v>67046.83</v>
      </c>
      <c r="M202" s="6">
        <v>1</v>
      </c>
    </row>
    <row r="203" spans="1:13" x14ac:dyDescent="0.35">
      <c r="A203" s="5">
        <v>984</v>
      </c>
      <c r="B203" s="6">
        <v>15807008</v>
      </c>
      <c r="C203" s="6">
        <v>614</v>
      </c>
      <c r="D203" s="5" t="s">
        <v>26</v>
      </c>
      <c r="E203" s="5" t="s">
        <v>16</v>
      </c>
      <c r="F203" s="6">
        <v>35</v>
      </c>
      <c r="G203" s="6">
        <v>6</v>
      </c>
      <c r="H203" s="7">
        <v>128100.28</v>
      </c>
      <c r="I203" s="6">
        <v>1</v>
      </c>
      <c r="J203" s="6">
        <v>0</v>
      </c>
      <c r="K203" s="6">
        <v>0</v>
      </c>
      <c r="L203" s="8">
        <v>69454.240000000005</v>
      </c>
      <c r="M203" s="6">
        <v>1</v>
      </c>
    </row>
    <row r="204" spans="1:13" x14ac:dyDescent="0.35">
      <c r="A204" s="5">
        <v>988</v>
      </c>
      <c r="B204" s="6">
        <v>15613749</v>
      </c>
      <c r="C204" s="6">
        <v>569</v>
      </c>
      <c r="D204" s="5" t="s">
        <v>18</v>
      </c>
      <c r="E204" s="5" t="s">
        <v>23</v>
      </c>
      <c r="F204" s="6">
        <v>34</v>
      </c>
      <c r="G204" s="6">
        <v>0</v>
      </c>
      <c r="H204" s="7">
        <v>151839.26</v>
      </c>
      <c r="I204" s="6">
        <v>1</v>
      </c>
      <c r="J204" s="6">
        <v>1</v>
      </c>
      <c r="K204" s="6">
        <v>0</v>
      </c>
      <c r="L204" s="8">
        <v>102299.81</v>
      </c>
      <c r="M204" s="6">
        <v>1</v>
      </c>
    </row>
    <row r="205" spans="1:13" x14ac:dyDescent="0.35">
      <c r="A205" s="5">
        <v>990</v>
      </c>
      <c r="B205" s="6">
        <v>15681206</v>
      </c>
      <c r="C205" s="6">
        <v>722</v>
      </c>
      <c r="D205" s="5" t="s">
        <v>15</v>
      </c>
      <c r="E205" s="5" t="s">
        <v>16</v>
      </c>
      <c r="F205" s="6">
        <v>49</v>
      </c>
      <c r="G205" s="6">
        <v>3</v>
      </c>
      <c r="H205" s="7">
        <v>168197.66</v>
      </c>
      <c r="I205" s="6">
        <v>1</v>
      </c>
      <c r="J205" s="6">
        <v>1</v>
      </c>
      <c r="K205" s="6">
        <v>0</v>
      </c>
      <c r="L205" s="8">
        <v>140765.57</v>
      </c>
      <c r="M205" s="6">
        <v>1</v>
      </c>
    </row>
  </sheetData>
  <autoFilter ref="A1:M205" xr:uid="{06D26BBF-164C-4299-B76D-9BBB4836F361}"/>
  <conditionalFormatting sqref="A1:A205">
    <cfRule type="duplicateValues" dxfId="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B87F-8F21-4245-85FF-6072C8132ACA}">
  <sheetPr>
    <tabColor rgb="FF00B050"/>
  </sheetPr>
  <dimension ref="A1:AC30"/>
  <sheetViews>
    <sheetView showGridLines="0" workbookViewId="0">
      <selection activeCell="D18" sqref="A18:D19"/>
    </sheetView>
  </sheetViews>
  <sheetFormatPr defaultRowHeight="14.5" x14ac:dyDescent="0.35"/>
  <cols>
    <col min="1" max="1" width="18.08984375" bestFit="1" customWidth="1"/>
    <col min="2" max="2" width="22.54296875" bestFit="1" customWidth="1"/>
    <col min="3" max="3" width="8.6328125" bestFit="1" customWidth="1"/>
    <col min="4" max="4" width="9.1796875" bestFit="1" customWidth="1"/>
    <col min="5" max="5" width="23.6328125" bestFit="1" customWidth="1"/>
    <col min="6" max="6" width="16" bestFit="1" customWidth="1"/>
    <col min="7" max="7" width="16.08984375" bestFit="1" customWidth="1"/>
    <col min="8" max="8" width="8.6328125" bestFit="1" customWidth="1"/>
    <col min="9" max="9" width="9.1796875" bestFit="1" customWidth="1"/>
    <col min="11" max="11" width="21.81640625" bestFit="1" customWidth="1"/>
    <col min="12" max="12" width="16.1796875" bestFit="1" customWidth="1"/>
    <col min="13" max="13" width="8.6328125" bestFit="1" customWidth="1"/>
    <col min="14" max="14" width="9.1796875" bestFit="1" customWidth="1"/>
    <col min="15" max="15" width="7.81640625" bestFit="1" customWidth="1"/>
    <col min="16" max="16" width="12.36328125" bestFit="1" customWidth="1"/>
    <col min="17" max="17" width="14.6328125" bestFit="1" customWidth="1"/>
    <col min="18" max="18" width="8.6328125" bestFit="1" customWidth="1"/>
    <col min="19" max="19" width="9.1796875" bestFit="1" customWidth="1"/>
    <col min="20" max="20" width="12.36328125" bestFit="1" customWidth="1"/>
    <col min="21" max="21" width="17.90625" bestFit="1" customWidth="1"/>
    <col min="22" max="22" width="22.36328125" bestFit="1" customWidth="1"/>
    <col min="23" max="23" width="8.6328125" bestFit="1" customWidth="1"/>
    <col min="24" max="24" width="9.1796875" bestFit="1" customWidth="1"/>
    <col min="26" max="26" width="20.1796875" bestFit="1" customWidth="1"/>
    <col min="27" max="27" width="18.54296875" bestFit="1" customWidth="1"/>
    <col min="28" max="28" width="8.6328125" bestFit="1" customWidth="1"/>
    <col min="29" max="29" width="9.1796875" bestFit="1" customWidth="1"/>
    <col min="31" max="31" width="20.08984375" bestFit="1" customWidth="1"/>
    <col min="32" max="32" width="18.453125" bestFit="1" customWidth="1"/>
    <col min="33" max="33" width="7.81640625" bestFit="1" customWidth="1"/>
    <col min="34" max="34" width="9.08984375" bestFit="1" customWidth="1"/>
  </cols>
  <sheetData>
    <row r="1" spans="1:29" ht="18.5" x14ac:dyDescent="0.45">
      <c r="A1" s="47" t="s">
        <v>905</v>
      </c>
    </row>
    <row r="4" spans="1:29" ht="16" x14ac:dyDescent="0.4">
      <c r="A4" s="57" t="s">
        <v>891</v>
      </c>
      <c r="F4" s="57" t="s">
        <v>892</v>
      </c>
      <c r="K4" s="57" t="s">
        <v>893</v>
      </c>
      <c r="P4" s="57" t="s">
        <v>894</v>
      </c>
      <c r="U4" s="57" t="s">
        <v>895</v>
      </c>
      <c r="Z4" s="57" t="s">
        <v>896</v>
      </c>
    </row>
    <row r="5" spans="1:29" x14ac:dyDescent="0.35">
      <c r="A5" s="9" t="s">
        <v>759</v>
      </c>
      <c r="B5" t="s">
        <v>810</v>
      </c>
      <c r="C5" s="67" t="s">
        <v>882</v>
      </c>
      <c r="D5" s="56" t="s">
        <v>902</v>
      </c>
      <c r="F5" s="9" t="s">
        <v>759</v>
      </c>
      <c r="G5" t="s">
        <v>768</v>
      </c>
      <c r="H5" s="56" t="s">
        <v>882</v>
      </c>
      <c r="I5" s="56" t="s">
        <v>902</v>
      </c>
      <c r="K5" s="9" t="s">
        <v>759</v>
      </c>
      <c r="L5" t="s">
        <v>761</v>
      </c>
      <c r="M5" s="56" t="s">
        <v>882</v>
      </c>
      <c r="N5" s="56" t="s">
        <v>902</v>
      </c>
      <c r="P5" s="9" t="s">
        <v>759</v>
      </c>
      <c r="Q5" t="s">
        <v>772</v>
      </c>
      <c r="R5" s="56" t="s">
        <v>882</v>
      </c>
      <c r="S5" s="56" t="s">
        <v>902</v>
      </c>
      <c r="U5" s="9" t="s">
        <v>759</v>
      </c>
      <c r="V5" t="s">
        <v>799</v>
      </c>
      <c r="W5" s="56" t="s">
        <v>882</v>
      </c>
      <c r="X5" s="56" t="s">
        <v>902</v>
      </c>
      <c r="Z5" s="9" t="s">
        <v>759</v>
      </c>
      <c r="AA5" t="s">
        <v>800</v>
      </c>
      <c r="AB5" s="56" t="s">
        <v>882</v>
      </c>
      <c r="AC5" s="56" t="s">
        <v>902</v>
      </c>
    </row>
    <row r="6" spans="1:29" x14ac:dyDescent="0.35">
      <c r="A6" s="40" t="s">
        <v>790</v>
      </c>
      <c r="B6" s="40">
        <v>191</v>
      </c>
      <c r="C6" s="73">
        <v>0.24269377382465057</v>
      </c>
      <c r="D6" s="69">
        <f>191/251</f>
        <v>0.76095617529880477</v>
      </c>
      <c r="E6" s="40"/>
      <c r="F6" s="40" t="s">
        <v>15</v>
      </c>
      <c r="G6" s="40">
        <v>403</v>
      </c>
      <c r="H6" s="73">
        <v>0.51207115628970779</v>
      </c>
      <c r="I6" s="118">
        <f>403/480</f>
        <v>0.83958333333333335</v>
      </c>
      <c r="J6" s="40"/>
      <c r="K6" s="62" t="s">
        <v>16</v>
      </c>
      <c r="L6" s="40">
        <v>341</v>
      </c>
      <c r="M6" s="63">
        <v>0.43329097839898351</v>
      </c>
      <c r="N6" s="69">
        <f>341/462</f>
        <v>0.73809523809523814</v>
      </c>
      <c r="O6" s="40"/>
      <c r="P6" s="40" t="s">
        <v>795</v>
      </c>
      <c r="Q6" s="40">
        <v>315</v>
      </c>
      <c r="R6" s="73">
        <v>0.40025412960609913</v>
      </c>
      <c r="S6" s="118">
        <f>315/341</f>
        <v>0.92375366568914952</v>
      </c>
      <c r="T6" s="40"/>
      <c r="U6" s="64">
        <v>1</v>
      </c>
      <c r="V6" s="40">
        <v>368</v>
      </c>
      <c r="W6" s="63">
        <v>0.46759847522236342</v>
      </c>
      <c r="X6" s="69">
        <f>368/510</f>
        <v>0.72156862745098038</v>
      </c>
      <c r="Y6" s="40"/>
      <c r="Z6" s="64">
        <v>0</v>
      </c>
      <c r="AA6" s="40">
        <v>231</v>
      </c>
      <c r="AB6" s="63">
        <v>0.29351969504447267</v>
      </c>
      <c r="AC6" s="118">
        <f>231/291</f>
        <v>0.79381443298969068</v>
      </c>
    </row>
    <row r="7" spans="1:29" x14ac:dyDescent="0.35">
      <c r="A7" s="40" t="s">
        <v>791</v>
      </c>
      <c r="B7" s="40">
        <v>244</v>
      </c>
      <c r="C7" s="73">
        <v>0.31003811944091486</v>
      </c>
      <c r="D7" s="69">
        <f>244/309</f>
        <v>0.78964401294498376</v>
      </c>
      <c r="E7" s="40"/>
      <c r="F7" s="62" t="s">
        <v>26</v>
      </c>
      <c r="G7" s="40">
        <v>182</v>
      </c>
      <c r="H7" s="63">
        <v>0.23125794155019061</v>
      </c>
      <c r="I7" s="69">
        <f>182/257</f>
        <v>0.70817120622568097</v>
      </c>
      <c r="J7" s="40"/>
      <c r="K7" s="40" t="s">
        <v>23</v>
      </c>
      <c r="L7" s="40">
        <v>446</v>
      </c>
      <c r="M7" s="73">
        <v>0.56670902160101655</v>
      </c>
      <c r="N7" s="118">
        <f>446/529</f>
        <v>0.84310018903591677</v>
      </c>
      <c r="O7" s="40"/>
      <c r="P7" s="40" t="s">
        <v>796</v>
      </c>
      <c r="Q7" s="40">
        <v>402</v>
      </c>
      <c r="R7" s="73">
        <v>0.51080050825921219</v>
      </c>
      <c r="S7" s="69">
        <f>402/526</f>
        <v>0.76425855513307983</v>
      </c>
      <c r="T7" s="40"/>
      <c r="U7" s="64">
        <v>2</v>
      </c>
      <c r="V7" s="40">
        <v>414</v>
      </c>
      <c r="W7" s="73">
        <v>0.52604828462515885</v>
      </c>
      <c r="X7" s="118">
        <f>414/446</f>
        <v>0.9282511210762332</v>
      </c>
      <c r="Y7" s="40"/>
      <c r="Z7" s="62">
        <v>1</v>
      </c>
      <c r="AA7" s="40">
        <v>556</v>
      </c>
      <c r="AB7" s="73">
        <v>0.70648030495552727</v>
      </c>
      <c r="AC7" s="118">
        <f>556/700</f>
        <v>0.79428571428571426</v>
      </c>
    </row>
    <row r="8" spans="1:29" x14ac:dyDescent="0.35">
      <c r="A8" s="62" t="s">
        <v>792</v>
      </c>
      <c r="B8" s="40">
        <v>199</v>
      </c>
      <c r="C8" s="63">
        <v>0.25285895806861497</v>
      </c>
      <c r="D8" s="69">
        <f>199/245</f>
        <v>0.81224489795918364</v>
      </c>
      <c r="E8" s="40"/>
      <c r="F8" s="62" t="s">
        <v>18</v>
      </c>
      <c r="G8" s="40">
        <v>202</v>
      </c>
      <c r="H8" s="63">
        <v>0.25667090216010163</v>
      </c>
      <c r="I8" s="69">
        <f>202/254</f>
        <v>0.79527559055118113</v>
      </c>
      <c r="J8" s="40"/>
      <c r="K8" s="62" t="s">
        <v>760</v>
      </c>
      <c r="L8" s="40">
        <v>787</v>
      </c>
      <c r="M8" s="63">
        <v>1</v>
      </c>
      <c r="N8" s="40"/>
      <c r="O8" s="40"/>
      <c r="P8" s="62" t="s">
        <v>797</v>
      </c>
      <c r="Q8" s="40">
        <v>48</v>
      </c>
      <c r="R8" s="63">
        <v>6.0991105463786534E-2</v>
      </c>
      <c r="S8" s="69">
        <f>48/97</f>
        <v>0.49484536082474229</v>
      </c>
      <c r="T8" s="40"/>
      <c r="U8" s="64">
        <v>3</v>
      </c>
      <c r="V8" s="40">
        <v>5</v>
      </c>
      <c r="W8" s="63">
        <v>6.3532401524777635E-3</v>
      </c>
      <c r="X8" s="69">
        <f>5/33</f>
        <v>0.15151515151515152</v>
      </c>
      <c r="Y8" s="40"/>
      <c r="Z8" s="64" t="s">
        <v>760</v>
      </c>
      <c r="AA8" s="40">
        <v>787</v>
      </c>
      <c r="AB8" s="63">
        <v>1</v>
      </c>
      <c r="AC8" s="40"/>
    </row>
    <row r="9" spans="1:29" x14ac:dyDescent="0.35">
      <c r="A9" s="62" t="s">
        <v>793</v>
      </c>
      <c r="B9" s="40">
        <v>105</v>
      </c>
      <c r="C9" s="63">
        <v>0.13341804320203304</v>
      </c>
      <c r="D9" s="69">
        <f>105/128</f>
        <v>0.8203125</v>
      </c>
      <c r="E9" s="40"/>
      <c r="F9" s="62" t="s">
        <v>760</v>
      </c>
      <c r="G9" s="40">
        <v>787</v>
      </c>
      <c r="H9" s="63">
        <v>1</v>
      </c>
      <c r="I9" s="40"/>
      <c r="J9" s="40"/>
      <c r="K9" s="40"/>
      <c r="L9" s="40"/>
      <c r="M9" s="40"/>
      <c r="N9" s="40"/>
      <c r="O9" s="40"/>
      <c r="P9" s="62" t="s">
        <v>798</v>
      </c>
      <c r="Q9" s="40">
        <v>22</v>
      </c>
      <c r="R9" s="63">
        <v>2.795425667090216E-2</v>
      </c>
      <c r="S9" s="69">
        <f>22/27</f>
        <v>0.81481481481481477</v>
      </c>
      <c r="T9" s="40"/>
      <c r="U9" s="64" t="s">
        <v>760</v>
      </c>
      <c r="V9" s="40">
        <v>787</v>
      </c>
      <c r="W9" s="63">
        <v>1</v>
      </c>
      <c r="X9" s="40"/>
      <c r="Y9" s="40"/>
      <c r="Z9" s="40"/>
      <c r="AA9" s="40"/>
      <c r="AB9" s="40"/>
      <c r="AC9" s="40"/>
    </row>
    <row r="10" spans="1:29" x14ac:dyDescent="0.35">
      <c r="A10" s="62" t="s">
        <v>794</v>
      </c>
      <c r="B10" s="40">
        <v>48</v>
      </c>
      <c r="C10" s="63">
        <v>6.0991105463786534E-2</v>
      </c>
      <c r="D10" s="118">
        <f>48/58</f>
        <v>0.82758620689655171</v>
      </c>
      <c r="E10" s="40"/>
      <c r="F10" s="40"/>
      <c r="G10" s="40"/>
      <c r="H10" s="40"/>
      <c r="I10" s="40"/>
      <c r="J10" s="40"/>
      <c r="K10" s="40"/>
      <c r="L10" s="40"/>
      <c r="M10" s="40"/>
      <c r="N10" s="40"/>
      <c r="O10" s="40"/>
      <c r="P10" s="62" t="s">
        <v>760</v>
      </c>
      <c r="Q10" s="40">
        <v>787</v>
      </c>
      <c r="R10" s="63">
        <v>1</v>
      </c>
      <c r="S10" s="40"/>
      <c r="T10" s="40"/>
      <c r="U10" s="40"/>
      <c r="V10" s="40"/>
      <c r="W10" s="40"/>
      <c r="X10" s="40"/>
      <c r="Y10" s="40"/>
      <c r="Z10" s="40"/>
      <c r="AA10" s="40"/>
      <c r="AB10" s="40"/>
      <c r="AC10" s="40"/>
    </row>
    <row r="11" spans="1:29" x14ac:dyDescent="0.35">
      <c r="A11" s="62" t="s">
        <v>760</v>
      </c>
      <c r="B11" s="40">
        <v>787</v>
      </c>
      <c r="C11" s="63">
        <v>1</v>
      </c>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row>
    <row r="12" spans="1:29" x14ac:dyDescent="0.35">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row>
    <row r="13" spans="1:29" x14ac:dyDescent="0.35">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row>
    <row r="16" spans="1:29" ht="16" x14ac:dyDescent="0.4">
      <c r="A16" s="57" t="s">
        <v>897</v>
      </c>
      <c r="F16" s="57" t="s">
        <v>898</v>
      </c>
      <c r="K16" s="57" t="s">
        <v>900</v>
      </c>
      <c r="P16" s="57" t="s">
        <v>901</v>
      </c>
    </row>
    <row r="17" spans="1:19" x14ac:dyDescent="0.35">
      <c r="A17" s="9" t="s">
        <v>759</v>
      </c>
      <c r="B17" t="s">
        <v>801</v>
      </c>
      <c r="C17" s="56" t="s">
        <v>882</v>
      </c>
      <c r="D17" s="56" t="s">
        <v>902</v>
      </c>
      <c r="F17" s="46" t="s">
        <v>759</v>
      </c>
      <c r="G17" s="46" t="s">
        <v>883</v>
      </c>
      <c r="H17" s="56" t="s">
        <v>882</v>
      </c>
      <c r="I17" s="56" t="s">
        <v>902</v>
      </c>
      <c r="K17" s="9" t="s">
        <v>759</v>
      </c>
      <c r="L17" t="s">
        <v>812</v>
      </c>
      <c r="M17" s="56" t="s">
        <v>882</v>
      </c>
      <c r="N17" s="56" t="s">
        <v>902</v>
      </c>
      <c r="P17" s="9" t="s">
        <v>759</v>
      </c>
      <c r="Q17" t="s">
        <v>862</v>
      </c>
      <c r="R17" s="56" t="s">
        <v>882</v>
      </c>
      <c r="S17" s="56" t="s">
        <v>902</v>
      </c>
    </row>
    <row r="18" spans="1:19" x14ac:dyDescent="0.35">
      <c r="A18" s="64">
        <v>0</v>
      </c>
      <c r="B18" s="40">
        <v>345</v>
      </c>
      <c r="C18" s="63">
        <v>0.43837357052096571</v>
      </c>
      <c r="D18" s="69">
        <f>345/488</f>
        <v>0.70696721311475408</v>
      </c>
      <c r="E18" s="40"/>
      <c r="F18" s="40" t="s">
        <v>802</v>
      </c>
      <c r="G18" s="40">
        <v>193</v>
      </c>
      <c r="H18" s="69">
        <v>0.24523506988564167</v>
      </c>
      <c r="I18" s="69">
        <f>193/250</f>
        <v>0.77200000000000002</v>
      </c>
      <c r="J18" s="40"/>
      <c r="K18" s="40" t="s">
        <v>807</v>
      </c>
      <c r="L18" s="40">
        <v>299</v>
      </c>
      <c r="M18" s="73">
        <v>0.37992376111817028</v>
      </c>
      <c r="N18" s="69">
        <f>299/358</f>
        <v>0.83519553072625696</v>
      </c>
      <c r="O18" s="40"/>
      <c r="P18" s="64">
        <v>0</v>
      </c>
      <c r="Q18" s="40">
        <v>32</v>
      </c>
      <c r="R18" s="63">
        <v>4.0660736975857689E-2</v>
      </c>
      <c r="S18" s="69">
        <f>32/38</f>
        <v>0.84210526315789469</v>
      </c>
    </row>
    <row r="19" spans="1:19" x14ac:dyDescent="0.35">
      <c r="A19" s="62">
        <v>1</v>
      </c>
      <c r="B19" s="40">
        <v>442</v>
      </c>
      <c r="C19" s="73">
        <v>0.56162642947903429</v>
      </c>
      <c r="D19" s="118">
        <f>442/503</f>
        <v>0.87872763419483102</v>
      </c>
      <c r="E19" s="40"/>
      <c r="F19" s="40" t="s">
        <v>803</v>
      </c>
      <c r="G19" s="40">
        <v>210</v>
      </c>
      <c r="H19" s="69">
        <v>0.26683608640406609</v>
      </c>
      <c r="I19" s="118">
        <f>210/255</f>
        <v>0.82352941176470584</v>
      </c>
      <c r="J19" s="40"/>
      <c r="K19" s="40" t="s">
        <v>808</v>
      </c>
      <c r="L19" s="40">
        <v>124</v>
      </c>
      <c r="M19" s="73">
        <v>0.15756035578144853</v>
      </c>
      <c r="N19" s="118">
        <f>124/146</f>
        <v>0.84931506849315064</v>
      </c>
      <c r="O19" s="40"/>
      <c r="P19" s="64">
        <v>1</v>
      </c>
      <c r="Q19" s="40">
        <v>73</v>
      </c>
      <c r="R19" s="63">
        <v>9.2757306226175354E-2</v>
      </c>
      <c r="S19" s="69">
        <f>73/103</f>
        <v>0.70873786407766992</v>
      </c>
    </row>
    <row r="20" spans="1:19" x14ac:dyDescent="0.35">
      <c r="A20" s="64" t="s">
        <v>760</v>
      </c>
      <c r="B20" s="40">
        <v>787</v>
      </c>
      <c r="C20" s="63">
        <v>1</v>
      </c>
      <c r="D20" s="40"/>
      <c r="E20" s="40"/>
      <c r="F20" s="40" t="s">
        <v>804</v>
      </c>
      <c r="G20" s="40">
        <v>207</v>
      </c>
      <c r="H20" s="69">
        <v>0.26302414231257942</v>
      </c>
      <c r="I20" s="69">
        <f>207/260</f>
        <v>0.7961538461538461</v>
      </c>
      <c r="J20" s="40"/>
      <c r="K20" s="62" t="s">
        <v>804</v>
      </c>
      <c r="L20" s="40">
        <v>282</v>
      </c>
      <c r="M20" s="63">
        <v>0.35832274459974589</v>
      </c>
      <c r="N20" s="69">
        <f>282/379</f>
        <v>0.74406332453825863</v>
      </c>
      <c r="O20" s="40"/>
      <c r="P20" s="64">
        <v>2</v>
      </c>
      <c r="Q20" s="40">
        <v>83</v>
      </c>
      <c r="R20" s="63">
        <v>0.10546378653113088</v>
      </c>
      <c r="S20" s="69">
        <f>83/110</f>
        <v>0.75454545454545452</v>
      </c>
    </row>
    <row r="21" spans="1:19" x14ac:dyDescent="0.35">
      <c r="A21" s="40"/>
      <c r="B21" s="40"/>
      <c r="C21" s="40"/>
      <c r="D21" s="40"/>
      <c r="E21" s="40"/>
      <c r="F21" s="40" t="s">
        <v>805</v>
      </c>
      <c r="G21" s="40">
        <v>177</v>
      </c>
      <c r="H21" s="69">
        <v>0.22490470139771285</v>
      </c>
      <c r="I21" s="69">
        <f>177/226</f>
        <v>0.7831858407079646</v>
      </c>
      <c r="J21" s="40"/>
      <c r="K21" s="62" t="s">
        <v>809</v>
      </c>
      <c r="L21" s="40">
        <v>82</v>
      </c>
      <c r="M21" s="63">
        <v>0.10419313850063533</v>
      </c>
      <c r="N21" s="69">
        <f>82/108</f>
        <v>0.7592592592592593</v>
      </c>
      <c r="O21" s="40"/>
      <c r="P21" s="64">
        <v>3</v>
      </c>
      <c r="Q21" s="40">
        <v>81</v>
      </c>
      <c r="R21" s="63">
        <v>0.10292249047013977</v>
      </c>
      <c r="S21" s="69">
        <f>81/101</f>
        <v>0.80198019801980203</v>
      </c>
    </row>
    <row r="22" spans="1:19" x14ac:dyDescent="0.35">
      <c r="A22" s="40"/>
      <c r="B22" s="40"/>
      <c r="C22" s="40"/>
      <c r="D22" s="40"/>
      <c r="E22" s="40"/>
      <c r="F22" s="40"/>
      <c r="G22" s="40"/>
      <c r="H22" s="40"/>
      <c r="I22" s="40"/>
      <c r="J22" s="40"/>
      <c r="K22" s="62" t="s">
        <v>760</v>
      </c>
      <c r="L22" s="40">
        <v>787</v>
      </c>
      <c r="M22" s="63">
        <v>1</v>
      </c>
      <c r="N22" s="40"/>
      <c r="O22" s="40"/>
      <c r="P22" s="64">
        <v>4</v>
      </c>
      <c r="Q22" s="40">
        <v>69</v>
      </c>
      <c r="R22" s="63">
        <v>8.7674714104193141E-2</v>
      </c>
      <c r="S22" s="69">
        <f>69/86</f>
        <v>0.80232558139534882</v>
      </c>
    </row>
    <row r="23" spans="1:19" x14ac:dyDescent="0.35">
      <c r="A23" s="40"/>
      <c r="B23" s="40"/>
      <c r="C23" s="40"/>
      <c r="D23" s="40"/>
      <c r="E23" s="40"/>
      <c r="F23" s="71" t="s">
        <v>760</v>
      </c>
      <c r="G23" s="72">
        <v>787</v>
      </c>
      <c r="H23" s="73">
        <v>1</v>
      </c>
      <c r="I23" s="40"/>
      <c r="J23" s="40"/>
      <c r="K23" s="40"/>
      <c r="L23" s="40"/>
      <c r="M23" s="40"/>
      <c r="N23" s="40"/>
      <c r="O23" s="40"/>
      <c r="P23" s="64">
        <v>5</v>
      </c>
      <c r="Q23" s="40">
        <v>80</v>
      </c>
      <c r="R23" s="63">
        <v>0.10165184243964422</v>
      </c>
      <c r="S23" s="69">
        <f>80/100</f>
        <v>0.8</v>
      </c>
    </row>
    <row r="24" spans="1:19" x14ac:dyDescent="0.35">
      <c r="A24" s="40"/>
      <c r="B24" s="40"/>
      <c r="C24" s="40"/>
      <c r="D24" s="40"/>
      <c r="E24" s="40"/>
      <c r="F24" s="40"/>
      <c r="G24" s="40"/>
      <c r="H24" s="40"/>
      <c r="I24" s="40"/>
      <c r="J24" s="40"/>
      <c r="K24" s="40"/>
      <c r="L24" s="40"/>
      <c r="M24" s="69"/>
      <c r="N24" s="40"/>
      <c r="O24" s="40"/>
      <c r="P24" s="64">
        <v>6</v>
      </c>
      <c r="Q24" s="40">
        <v>73</v>
      </c>
      <c r="R24" s="63">
        <v>9.2757306226175354E-2</v>
      </c>
      <c r="S24" s="69">
        <f>73/94</f>
        <v>0.77659574468085102</v>
      </c>
    </row>
    <row r="25" spans="1:19" x14ac:dyDescent="0.35">
      <c r="A25" s="40"/>
      <c r="B25" s="40"/>
      <c r="C25" s="40"/>
      <c r="D25" s="40"/>
      <c r="E25" s="40"/>
      <c r="F25" s="40"/>
      <c r="G25" s="40"/>
      <c r="H25" s="40"/>
      <c r="I25" s="40"/>
      <c r="J25" s="40"/>
      <c r="K25" s="40"/>
      <c r="L25" s="40"/>
      <c r="M25" s="69"/>
      <c r="N25" s="40"/>
      <c r="O25" s="40"/>
      <c r="P25" s="64">
        <v>7</v>
      </c>
      <c r="Q25" s="40">
        <v>78</v>
      </c>
      <c r="R25" s="63">
        <v>9.9110546378653117E-2</v>
      </c>
      <c r="S25" s="69">
        <f>78/93</f>
        <v>0.83870967741935487</v>
      </c>
    </row>
    <row r="26" spans="1:19" x14ac:dyDescent="0.35">
      <c r="A26" s="40"/>
      <c r="B26" s="40"/>
      <c r="C26" s="40"/>
      <c r="D26" s="40"/>
      <c r="E26" s="40"/>
      <c r="F26" s="40"/>
      <c r="G26" s="40"/>
      <c r="H26" s="40"/>
      <c r="I26" s="40"/>
      <c r="J26" s="40"/>
      <c r="K26" s="40"/>
      <c r="L26" s="40"/>
      <c r="M26" s="40"/>
      <c r="N26" s="40"/>
      <c r="O26" s="40"/>
      <c r="P26" s="62">
        <v>8</v>
      </c>
      <c r="Q26" s="40">
        <v>88</v>
      </c>
      <c r="R26" s="73">
        <v>0.11181702668360864</v>
      </c>
      <c r="S26" s="69">
        <f>88/108</f>
        <v>0.81481481481481477</v>
      </c>
    </row>
    <row r="27" spans="1:19" x14ac:dyDescent="0.35">
      <c r="A27" s="40"/>
      <c r="B27" s="40"/>
      <c r="C27" s="40"/>
      <c r="D27" s="40"/>
      <c r="E27" s="40"/>
      <c r="F27" s="40"/>
      <c r="G27" s="40"/>
      <c r="H27" s="40"/>
      <c r="I27" s="40"/>
      <c r="J27" s="40"/>
      <c r="K27" s="40"/>
      <c r="L27" s="40"/>
      <c r="M27" s="40"/>
      <c r="N27" s="40"/>
      <c r="O27" s="40"/>
      <c r="P27" s="64">
        <v>9</v>
      </c>
      <c r="Q27" s="40">
        <v>87</v>
      </c>
      <c r="R27" s="63">
        <v>0.11054637865311309</v>
      </c>
      <c r="S27" s="69">
        <f>87/108</f>
        <v>0.80555555555555558</v>
      </c>
    </row>
    <row r="28" spans="1:19" x14ac:dyDescent="0.35">
      <c r="A28" s="40"/>
      <c r="B28" s="40"/>
      <c r="C28" s="40"/>
      <c r="D28" s="40"/>
      <c r="E28" s="40"/>
      <c r="F28" s="40"/>
      <c r="G28" s="40"/>
      <c r="H28" s="40"/>
      <c r="I28" s="40"/>
      <c r="J28" s="40"/>
      <c r="K28" s="40"/>
      <c r="L28" s="40"/>
      <c r="M28" s="40"/>
      <c r="N28" s="40"/>
      <c r="O28" s="40"/>
      <c r="P28" s="64">
        <v>10</v>
      </c>
      <c r="Q28" s="40">
        <v>43</v>
      </c>
      <c r="R28" s="63">
        <v>5.4637865311308764E-2</v>
      </c>
      <c r="S28" s="118">
        <f>43/50</f>
        <v>0.86</v>
      </c>
    </row>
    <row r="29" spans="1:19" x14ac:dyDescent="0.35">
      <c r="A29" s="40"/>
      <c r="B29" s="40"/>
      <c r="C29" s="40"/>
      <c r="D29" s="40"/>
      <c r="E29" s="40"/>
      <c r="F29" s="40"/>
      <c r="G29" s="40"/>
      <c r="H29" s="40"/>
      <c r="I29" s="40"/>
      <c r="J29" s="40"/>
      <c r="K29" s="40"/>
      <c r="L29" s="40"/>
      <c r="M29" s="40"/>
      <c r="N29" s="40"/>
      <c r="O29" s="40"/>
      <c r="P29" s="64" t="s">
        <v>760</v>
      </c>
      <c r="Q29" s="40">
        <v>787</v>
      </c>
      <c r="R29" s="63">
        <v>1</v>
      </c>
      <c r="S29" s="40"/>
    </row>
    <row r="30" spans="1:19" x14ac:dyDescent="0.35">
      <c r="A30" s="40"/>
      <c r="B30" s="40"/>
      <c r="C30" s="40"/>
      <c r="D30" s="40"/>
      <c r="E30" s="40"/>
      <c r="F30" s="40"/>
      <c r="G30" s="40"/>
      <c r="H30" s="40"/>
      <c r="I30" s="40"/>
      <c r="J30" s="40"/>
      <c r="K30" s="40"/>
      <c r="L30" s="40"/>
      <c r="M30" s="40"/>
      <c r="N30" s="40"/>
      <c r="O30" s="40"/>
      <c r="P30" s="40"/>
      <c r="Q30" s="40"/>
      <c r="R30" s="40"/>
      <c r="S30" s="40"/>
    </row>
  </sheetData>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3FEDB-BF7D-497F-AE73-328DDB85DC25}">
  <sheetPr>
    <tabColor rgb="FF00B050"/>
  </sheetPr>
  <dimension ref="A1:U788"/>
  <sheetViews>
    <sheetView workbookViewId="0"/>
  </sheetViews>
  <sheetFormatPr defaultRowHeight="14.5" x14ac:dyDescent="0.35"/>
  <cols>
    <col min="1" max="1" width="16.81640625" bestFit="1" customWidth="1"/>
    <col min="2" max="2" width="16.36328125" bestFit="1" customWidth="1"/>
    <col min="3" max="3" width="15.453125" bestFit="1" customWidth="1"/>
    <col min="4" max="4" width="12.08984375" bestFit="1" customWidth="1"/>
    <col min="5" max="5" width="11.54296875" bestFit="1" customWidth="1"/>
    <col min="6" max="6" width="8.36328125" customWidth="1"/>
    <col min="7" max="7" width="11.26953125" bestFit="1" customWidth="1"/>
    <col min="8" max="8" width="11.81640625" bestFit="1" customWidth="1"/>
    <col min="9" max="9" width="19" bestFit="1" customWidth="1"/>
    <col min="10" max="10" width="15.08984375" bestFit="1" customWidth="1"/>
    <col min="11" max="11" width="19.08984375" bestFit="1" customWidth="1"/>
    <col min="12" max="12" width="19.36328125" bestFit="1" customWidth="1"/>
    <col min="13" max="13" width="20" bestFit="1" customWidth="1"/>
    <col min="15" max="15" width="14.6328125" bestFit="1" customWidth="1"/>
    <col min="16" max="16" width="7.36328125" bestFit="1" customWidth="1"/>
    <col min="17" max="17" width="10.7265625" bestFit="1" customWidth="1"/>
    <col min="18" max="19" width="9.81640625" bestFit="1" customWidth="1"/>
  </cols>
  <sheetData>
    <row r="1" spans="1:20"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2</v>
      </c>
      <c r="B2" s="6">
        <v>15647311</v>
      </c>
      <c r="C2" s="6">
        <v>608</v>
      </c>
      <c r="D2" s="5" t="s">
        <v>18</v>
      </c>
      <c r="E2" s="5" t="s">
        <v>16</v>
      </c>
      <c r="F2" s="6">
        <v>41</v>
      </c>
      <c r="G2" s="6">
        <v>1</v>
      </c>
      <c r="H2" s="7">
        <v>83807.86</v>
      </c>
      <c r="I2" s="6">
        <v>1</v>
      </c>
      <c r="J2" s="6">
        <v>0</v>
      </c>
      <c r="K2" s="6">
        <v>1</v>
      </c>
      <c r="L2" s="8">
        <v>112542.58</v>
      </c>
      <c r="M2" s="6">
        <v>0</v>
      </c>
    </row>
    <row r="3" spans="1:20" ht="15" thickBot="1" x14ac:dyDescent="0.4">
      <c r="A3" s="5">
        <v>4</v>
      </c>
      <c r="B3" s="6">
        <v>15701354</v>
      </c>
      <c r="C3" s="6">
        <v>699</v>
      </c>
      <c r="D3" s="5" t="s">
        <v>15</v>
      </c>
      <c r="E3" s="5" t="s">
        <v>16</v>
      </c>
      <c r="F3" s="6">
        <v>39</v>
      </c>
      <c r="G3" s="6">
        <v>1</v>
      </c>
      <c r="H3" s="7">
        <v>0</v>
      </c>
      <c r="I3" s="6">
        <v>2</v>
      </c>
      <c r="J3" s="6">
        <v>0</v>
      </c>
      <c r="K3" s="6">
        <v>0</v>
      </c>
      <c r="L3" s="8">
        <v>93826.63</v>
      </c>
      <c r="M3" s="6">
        <v>0</v>
      </c>
    </row>
    <row r="4" spans="1:20" ht="15" thickBot="1" x14ac:dyDescent="0.4">
      <c r="A4" s="5">
        <v>5</v>
      </c>
      <c r="B4" s="6">
        <v>15737888</v>
      </c>
      <c r="C4" s="6">
        <v>850</v>
      </c>
      <c r="D4" s="5" t="s">
        <v>18</v>
      </c>
      <c r="E4" s="5" t="s">
        <v>16</v>
      </c>
      <c r="F4" s="6">
        <v>43</v>
      </c>
      <c r="G4" s="6">
        <v>2</v>
      </c>
      <c r="H4" s="7">
        <v>125510.82</v>
      </c>
      <c r="I4" s="6">
        <v>1</v>
      </c>
      <c r="J4" s="6">
        <v>1</v>
      </c>
      <c r="K4" s="6">
        <v>1</v>
      </c>
      <c r="L4" s="8">
        <v>79084.100000000006</v>
      </c>
      <c r="M4" s="6">
        <v>0</v>
      </c>
      <c r="O4" s="17" t="s">
        <v>766</v>
      </c>
      <c r="S4" s="55" t="s">
        <v>770</v>
      </c>
      <c r="T4" s="45">
        <v>787</v>
      </c>
    </row>
    <row r="5" spans="1:20" x14ac:dyDescent="0.35">
      <c r="A5" s="5">
        <v>7</v>
      </c>
      <c r="B5" s="6">
        <v>15592531</v>
      </c>
      <c r="C5" s="6">
        <v>822</v>
      </c>
      <c r="D5" s="5" t="s">
        <v>15</v>
      </c>
      <c r="E5" s="5" t="s">
        <v>23</v>
      </c>
      <c r="F5" s="6">
        <v>50</v>
      </c>
      <c r="G5" s="6">
        <v>7</v>
      </c>
      <c r="H5" s="7">
        <v>0</v>
      </c>
      <c r="I5" s="6">
        <v>2</v>
      </c>
      <c r="J5" s="6">
        <v>1</v>
      </c>
      <c r="K5" s="6">
        <v>1</v>
      </c>
      <c r="L5" s="8">
        <v>10062.799999999999</v>
      </c>
      <c r="M5" s="6">
        <v>0</v>
      </c>
    </row>
    <row r="6" spans="1:20" ht="15" thickBot="1" x14ac:dyDescent="0.4">
      <c r="A6" s="5">
        <v>9</v>
      </c>
      <c r="B6" s="6">
        <v>15792365</v>
      </c>
      <c r="C6" s="6">
        <v>501</v>
      </c>
      <c r="D6" s="5" t="s">
        <v>15</v>
      </c>
      <c r="E6" s="5" t="s">
        <v>23</v>
      </c>
      <c r="F6" s="6">
        <v>44</v>
      </c>
      <c r="G6" s="6">
        <v>4</v>
      </c>
      <c r="H6" s="7">
        <v>142051.07</v>
      </c>
      <c r="I6" s="6">
        <v>2</v>
      </c>
      <c r="J6" s="6">
        <v>0</v>
      </c>
      <c r="K6" s="6">
        <v>1</v>
      </c>
      <c r="L6" s="8">
        <v>74940.5</v>
      </c>
      <c r="M6" s="6">
        <v>0</v>
      </c>
      <c r="P6" s="12"/>
    </row>
    <row r="7" spans="1:20" x14ac:dyDescent="0.35">
      <c r="A7" s="5">
        <v>10</v>
      </c>
      <c r="B7" s="6">
        <v>15592389</v>
      </c>
      <c r="C7" s="6">
        <v>684</v>
      </c>
      <c r="D7" s="5" t="s">
        <v>15</v>
      </c>
      <c r="E7" s="5" t="s">
        <v>23</v>
      </c>
      <c r="F7" s="6">
        <v>27</v>
      </c>
      <c r="G7" s="6">
        <v>2</v>
      </c>
      <c r="H7" s="7">
        <v>134603.88</v>
      </c>
      <c r="I7" s="6">
        <v>1</v>
      </c>
      <c r="J7" s="6">
        <v>1</v>
      </c>
      <c r="K7" s="6">
        <v>1</v>
      </c>
      <c r="L7" s="8">
        <v>71725.73</v>
      </c>
      <c r="M7" s="6">
        <v>0</v>
      </c>
      <c r="O7" s="22" t="s">
        <v>771</v>
      </c>
      <c r="P7" s="19" t="s">
        <v>763</v>
      </c>
      <c r="Q7" s="15" t="s">
        <v>764</v>
      </c>
      <c r="R7" s="15" t="s">
        <v>787</v>
      </c>
      <c r="S7" s="15" t="s">
        <v>765</v>
      </c>
      <c r="T7" s="15" t="s">
        <v>770</v>
      </c>
    </row>
    <row r="8" spans="1:20" x14ac:dyDescent="0.35">
      <c r="A8" s="5">
        <v>11</v>
      </c>
      <c r="B8" s="6">
        <v>15767821</v>
      </c>
      <c r="C8" s="6">
        <v>528</v>
      </c>
      <c r="D8" s="5" t="s">
        <v>15</v>
      </c>
      <c r="E8" s="5" t="s">
        <v>23</v>
      </c>
      <c r="F8" s="6">
        <v>31</v>
      </c>
      <c r="G8" s="6">
        <v>6</v>
      </c>
      <c r="H8" s="7">
        <v>102016.72</v>
      </c>
      <c r="I8" s="6">
        <v>2</v>
      </c>
      <c r="J8" s="6">
        <v>0</v>
      </c>
      <c r="K8" s="6">
        <v>0</v>
      </c>
      <c r="L8" s="8">
        <v>80181.119999999995</v>
      </c>
      <c r="M8" s="6">
        <v>0</v>
      </c>
      <c r="O8" s="23" t="s">
        <v>3</v>
      </c>
      <c r="P8" s="20">
        <f>MIN(C2:C788)</f>
        <v>411</v>
      </c>
      <c r="Q8" s="16">
        <f>MAX(C2:C788)</f>
        <v>850</v>
      </c>
      <c r="R8" s="16">
        <f>MODE(C2:C788)</f>
        <v>850</v>
      </c>
      <c r="S8" s="16">
        <f>AVERAGE(C2:C788)</f>
        <v>651.61118170266832</v>
      </c>
      <c r="T8" s="13">
        <f>COUNT(C2:C788)</f>
        <v>787</v>
      </c>
    </row>
    <row r="9" spans="1:20" x14ac:dyDescent="0.35">
      <c r="A9" s="5">
        <v>12</v>
      </c>
      <c r="B9" s="6">
        <v>15737173</v>
      </c>
      <c r="C9" s="6">
        <v>497</v>
      </c>
      <c r="D9" s="5" t="s">
        <v>18</v>
      </c>
      <c r="E9" s="5" t="s">
        <v>23</v>
      </c>
      <c r="F9" s="6">
        <v>24</v>
      </c>
      <c r="G9" s="6">
        <v>3</v>
      </c>
      <c r="H9" s="7">
        <v>0</v>
      </c>
      <c r="I9" s="6">
        <v>2</v>
      </c>
      <c r="J9" s="6">
        <v>1</v>
      </c>
      <c r="K9" s="6">
        <v>0</v>
      </c>
      <c r="L9" s="8">
        <v>76390.009999999995</v>
      </c>
      <c r="M9" s="6">
        <v>0</v>
      </c>
      <c r="O9" s="23" t="s">
        <v>6</v>
      </c>
      <c r="P9" s="20">
        <f>MIN(F2:F788)</f>
        <v>18</v>
      </c>
      <c r="Q9" s="16">
        <f>MAX(F2:F788)</f>
        <v>82</v>
      </c>
      <c r="R9" s="16">
        <f>MODE(F2:F788)</f>
        <v>36</v>
      </c>
      <c r="S9" s="16">
        <f>AVERAGE(F2:F788)</f>
        <v>37.471410419313848</v>
      </c>
      <c r="T9" s="13">
        <f>COUNT(F2:F788)</f>
        <v>787</v>
      </c>
    </row>
    <row r="10" spans="1:20" x14ac:dyDescent="0.35">
      <c r="A10" s="5">
        <v>13</v>
      </c>
      <c r="B10" s="6">
        <v>15632264</v>
      </c>
      <c r="C10" s="6">
        <v>476</v>
      </c>
      <c r="D10" s="5" t="s">
        <v>15</v>
      </c>
      <c r="E10" s="5" t="s">
        <v>16</v>
      </c>
      <c r="F10" s="6">
        <v>34</v>
      </c>
      <c r="G10" s="6">
        <v>10</v>
      </c>
      <c r="H10" s="7">
        <v>0</v>
      </c>
      <c r="I10" s="6">
        <v>2</v>
      </c>
      <c r="J10" s="6">
        <v>1</v>
      </c>
      <c r="K10" s="6">
        <v>0</v>
      </c>
      <c r="L10" s="8">
        <v>26260.98</v>
      </c>
      <c r="M10" s="6">
        <v>0</v>
      </c>
      <c r="O10" s="23" t="s">
        <v>7</v>
      </c>
      <c r="P10" s="20">
        <f>MIN(G2:G788)</f>
        <v>0</v>
      </c>
      <c r="Q10" s="16">
        <f>MAX(G2:G788)</f>
        <v>10</v>
      </c>
      <c r="R10" s="16">
        <f>MODE(G2:G788)</f>
        <v>8</v>
      </c>
      <c r="S10" s="16">
        <f>AVERAGE(G2:G788)</f>
        <v>5.1575603557814489</v>
      </c>
      <c r="T10" s="13">
        <f>COUNT(G2:G788)</f>
        <v>787</v>
      </c>
    </row>
    <row r="11" spans="1:20" x14ac:dyDescent="0.35">
      <c r="A11" s="5">
        <v>14</v>
      </c>
      <c r="B11" s="6">
        <v>15691483</v>
      </c>
      <c r="C11" s="6">
        <v>549</v>
      </c>
      <c r="D11" s="5" t="s">
        <v>15</v>
      </c>
      <c r="E11" s="5" t="s">
        <v>16</v>
      </c>
      <c r="F11" s="6">
        <v>25</v>
      </c>
      <c r="G11" s="6">
        <v>5</v>
      </c>
      <c r="H11" s="7">
        <v>0</v>
      </c>
      <c r="I11" s="6">
        <v>2</v>
      </c>
      <c r="J11" s="6">
        <v>0</v>
      </c>
      <c r="K11" s="6">
        <v>0</v>
      </c>
      <c r="L11" s="8">
        <v>190857.79</v>
      </c>
      <c r="M11" s="6">
        <v>0</v>
      </c>
      <c r="O11" s="23" t="s">
        <v>8</v>
      </c>
      <c r="P11" s="21">
        <f>MIN(H2:H788)</f>
        <v>0</v>
      </c>
      <c r="Q11" s="14">
        <f>MAX(H2:H788)</f>
        <v>197041.8</v>
      </c>
      <c r="R11" s="16">
        <f>MODE(H2:H788)</f>
        <v>0</v>
      </c>
      <c r="S11" s="14">
        <f>AVERAGE(H2:H788)</f>
        <v>74830.867789072436</v>
      </c>
      <c r="T11" s="13">
        <f>COUNT(H2:H788)</f>
        <v>787</v>
      </c>
    </row>
    <row r="12" spans="1:20" x14ac:dyDescent="0.35">
      <c r="A12" s="5">
        <v>15</v>
      </c>
      <c r="B12" s="6">
        <v>15600882</v>
      </c>
      <c r="C12" s="6">
        <v>635</v>
      </c>
      <c r="D12" s="5" t="s">
        <v>18</v>
      </c>
      <c r="E12" s="5" t="s">
        <v>16</v>
      </c>
      <c r="F12" s="6">
        <v>35</v>
      </c>
      <c r="G12" s="6">
        <v>7</v>
      </c>
      <c r="H12" s="7">
        <v>0</v>
      </c>
      <c r="I12" s="6">
        <v>2</v>
      </c>
      <c r="J12" s="6">
        <v>1</v>
      </c>
      <c r="K12" s="6">
        <v>1</v>
      </c>
      <c r="L12" s="8">
        <v>65951.649999999994</v>
      </c>
      <c r="M12" s="6">
        <v>0</v>
      </c>
      <c r="O12" s="23" t="s">
        <v>9</v>
      </c>
      <c r="P12" s="20">
        <f>MIN(I2:I788)</f>
        <v>1</v>
      </c>
      <c r="Q12" s="16">
        <f>MAX(I2:I788)</f>
        <v>3</v>
      </c>
      <c r="R12" s="16">
        <f>MODE(I2:I788)</f>
        <v>2</v>
      </c>
      <c r="S12" s="16">
        <f>AVERAGE(I2:I788)</f>
        <v>1.5387547649301143</v>
      </c>
      <c r="T12" s="13">
        <f>COUNT(I2:I788)</f>
        <v>787</v>
      </c>
    </row>
    <row r="13" spans="1:20" ht="15" thickBot="1" x14ac:dyDescent="0.4">
      <c r="A13" s="5">
        <v>16</v>
      </c>
      <c r="B13" s="6">
        <v>15643966</v>
      </c>
      <c r="C13" s="6">
        <v>616</v>
      </c>
      <c r="D13" s="5" t="s">
        <v>26</v>
      </c>
      <c r="E13" s="5" t="s">
        <v>23</v>
      </c>
      <c r="F13" s="6">
        <v>45</v>
      </c>
      <c r="G13" s="6">
        <v>3</v>
      </c>
      <c r="H13" s="7">
        <v>143129.41</v>
      </c>
      <c r="I13" s="6">
        <v>2</v>
      </c>
      <c r="J13" s="6">
        <v>0</v>
      </c>
      <c r="K13" s="6">
        <v>1</v>
      </c>
      <c r="L13" s="8">
        <v>64327.26</v>
      </c>
      <c r="M13" s="6">
        <v>0</v>
      </c>
      <c r="O13" s="24" t="s">
        <v>12</v>
      </c>
      <c r="P13" s="21">
        <f>MIN(L2:L788)</f>
        <v>371.05</v>
      </c>
      <c r="Q13" s="14">
        <f>MAX(L2:L788)</f>
        <v>199661.5</v>
      </c>
      <c r="R13" s="16">
        <f>MODE(L2:L788)</f>
        <v>98956.030424468045</v>
      </c>
      <c r="S13" s="14">
        <f>AVERAGE(L2:L788)</f>
        <v>98943.422313658288</v>
      </c>
      <c r="T13" s="13">
        <f>COUNT(L2:L788)</f>
        <v>787</v>
      </c>
    </row>
    <row r="14" spans="1:20" x14ac:dyDescent="0.35">
      <c r="A14" s="5">
        <v>18</v>
      </c>
      <c r="B14" s="6">
        <v>15788218</v>
      </c>
      <c r="C14" s="6">
        <v>549</v>
      </c>
      <c r="D14" s="5" t="s">
        <v>18</v>
      </c>
      <c r="E14" s="5" t="s">
        <v>16</v>
      </c>
      <c r="F14" s="6">
        <v>24</v>
      </c>
      <c r="G14" s="6">
        <v>9</v>
      </c>
      <c r="H14" s="7">
        <v>0</v>
      </c>
      <c r="I14" s="6">
        <v>2</v>
      </c>
      <c r="J14" s="6">
        <v>1</v>
      </c>
      <c r="K14" s="6">
        <v>1</v>
      </c>
      <c r="L14" s="8">
        <v>14406.41</v>
      </c>
      <c r="M14" s="6">
        <v>0</v>
      </c>
      <c r="P14" s="12"/>
    </row>
    <row r="15" spans="1:20" x14ac:dyDescent="0.35">
      <c r="A15" s="5">
        <v>19</v>
      </c>
      <c r="B15" s="6">
        <v>15661507</v>
      </c>
      <c r="C15" s="6">
        <v>587</v>
      </c>
      <c r="D15" s="5" t="s">
        <v>18</v>
      </c>
      <c r="E15" s="5" t="s">
        <v>23</v>
      </c>
      <c r="F15" s="6">
        <v>45</v>
      </c>
      <c r="G15" s="6">
        <v>6</v>
      </c>
      <c r="H15" s="7">
        <v>0</v>
      </c>
      <c r="I15" s="6">
        <v>1</v>
      </c>
      <c r="J15" s="6">
        <v>0</v>
      </c>
      <c r="K15" s="6">
        <v>0</v>
      </c>
      <c r="L15" s="8">
        <v>158684.81</v>
      </c>
      <c r="M15" s="6">
        <v>0</v>
      </c>
    </row>
    <row r="16" spans="1:20" x14ac:dyDescent="0.35">
      <c r="A16" s="5">
        <v>20</v>
      </c>
      <c r="B16" s="6">
        <v>15568982</v>
      </c>
      <c r="C16" s="6">
        <v>726</v>
      </c>
      <c r="D16" s="5" t="s">
        <v>15</v>
      </c>
      <c r="E16" s="5" t="s">
        <v>16</v>
      </c>
      <c r="F16" s="6">
        <v>24</v>
      </c>
      <c r="G16" s="6">
        <v>6</v>
      </c>
      <c r="H16" s="7">
        <v>0</v>
      </c>
      <c r="I16" s="6">
        <v>2</v>
      </c>
      <c r="J16" s="6">
        <v>1</v>
      </c>
      <c r="K16" s="6">
        <v>1</v>
      </c>
      <c r="L16" s="8">
        <v>54724.03</v>
      </c>
      <c r="M16" s="6">
        <v>0</v>
      </c>
    </row>
    <row r="17" spans="1:18" x14ac:dyDescent="0.35">
      <c r="A17" s="5">
        <v>21</v>
      </c>
      <c r="B17" s="6">
        <v>15577657</v>
      </c>
      <c r="C17" s="6">
        <v>732</v>
      </c>
      <c r="D17" s="5" t="s">
        <v>15</v>
      </c>
      <c r="E17" s="5" t="s">
        <v>23</v>
      </c>
      <c r="F17" s="6">
        <v>41</v>
      </c>
      <c r="G17" s="6">
        <v>8</v>
      </c>
      <c r="H17" s="7">
        <v>0</v>
      </c>
      <c r="I17" s="6">
        <v>2</v>
      </c>
      <c r="J17" s="6">
        <v>1</v>
      </c>
      <c r="K17" s="6">
        <v>1</v>
      </c>
      <c r="L17" s="8">
        <v>170886.17</v>
      </c>
      <c r="M17" s="6">
        <v>0</v>
      </c>
    </row>
    <row r="18" spans="1:18" x14ac:dyDescent="0.35">
      <c r="A18" s="5">
        <v>22</v>
      </c>
      <c r="B18" s="6">
        <v>15597945</v>
      </c>
      <c r="C18" s="6">
        <v>636</v>
      </c>
      <c r="D18" s="5" t="s">
        <v>18</v>
      </c>
      <c r="E18" s="5" t="s">
        <v>16</v>
      </c>
      <c r="F18" s="6">
        <v>32</v>
      </c>
      <c r="G18" s="6">
        <v>8</v>
      </c>
      <c r="H18" s="7">
        <v>0</v>
      </c>
      <c r="I18" s="6">
        <v>2</v>
      </c>
      <c r="J18" s="6">
        <v>1</v>
      </c>
      <c r="K18" s="6">
        <v>0</v>
      </c>
      <c r="L18" s="8">
        <v>98956.030424468045</v>
      </c>
      <c r="M18" s="6">
        <v>0</v>
      </c>
      <c r="P18" s="40"/>
      <c r="Q18" s="40"/>
    </row>
    <row r="19" spans="1:18" x14ac:dyDescent="0.35">
      <c r="A19" s="5">
        <v>24</v>
      </c>
      <c r="B19" s="6">
        <v>15725737</v>
      </c>
      <c r="C19" s="6">
        <v>669</v>
      </c>
      <c r="D19" s="5" t="s">
        <v>15</v>
      </c>
      <c r="E19" s="5" t="s">
        <v>23</v>
      </c>
      <c r="F19" s="6">
        <v>46</v>
      </c>
      <c r="G19" s="6">
        <v>3</v>
      </c>
      <c r="H19" s="7">
        <v>0</v>
      </c>
      <c r="I19" s="6">
        <v>2</v>
      </c>
      <c r="J19" s="6">
        <v>0</v>
      </c>
      <c r="K19" s="6">
        <v>1</v>
      </c>
      <c r="L19" s="8">
        <v>8487.75</v>
      </c>
      <c r="M19" s="6">
        <v>0</v>
      </c>
    </row>
    <row r="20" spans="1:18" x14ac:dyDescent="0.35">
      <c r="A20" s="5">
        <v>25</v>
      </c>
      <c r="B20" s="6">
        <v>15625047</v>
      </c>
      <c r="C20" s="6">
        <v>846</v>
      </c>
      <c r="D20" s="5" t="s">
        <v>15</v>
      </c>
      <c r="E20" s="5" t="s">
        <v>16</v>
      </c>
      <c r="F20" s="6">
        <v>38</v>
      </c>
      <c r="G20" s="6">
        <v>5</v>
      </c>
      <c r="H20" s="7">
        <v>0</v>
      </c>
      <c r="I20" s="6">
        <v>1</v>
      </c>
      <c r="J20" s="6">
        <v>1</v>
      </c>
      <c r="K20" s="6">
        <v>1</v>
      </c>
      <c r="L20" s="8">
        <v>187616.16</v>
      </c>
      <c r="M20" s="6">
        <v>0</v>
      </c>
    </row>
    <row r="21" spans="1:18" x14ac:dyDescent="0.35">
      <c r="A21" s="5">
        <v>26</v>
      </c>
      <c r="B21" s="6">
        <v>15738191</v>
      </c>
      <c r="C21" s="6">
        <v>577</v>
      </c>
      <c r="D21" s="5" t="s">
        <v>15</v>
      </c>
      <c r="E21" s="5" t="s">
        <v>23</v>
      </c>
      <c r="F21" s="6">
        <v>25</v>
      </c>
      <c r="G21" s="6">
        <v>3</v>
      </c>
      <c r="H21" s="7">
        <v>0</v>
      </c>
      <c r="I21" s="6">
        <v>2</v>
      </c>
      <c r="J21" s="6">
        <v>0</v>
      </c>
      <c r="K21" s="6">
        <v>1</v>
      </c>
      <c r="L21" s="8">
        <v>124508.29</v>
      </c>
      <c r="M21" s="6">
        <v>0</v>
      </c>
      <c r="P21" s="40"/>
      <c r="Q21" s="40"/>
      <c r="R21" s="40"/>
    </row>
    <row r="22" spans="1:18" x14ac:dyDescent="0.35">
      <c r="A22" s="5">
        <v>27</v>
      </c>
      <c r="B22" s="6">
        <v>15736816</v>
      </c>
      <c r="C22" s="6">
        <v>756</v>
      </c>
      <c r="D22" s="5" t="s">
        <v>26</v>
      </c>
      <c r="E22" s="5" t="s">
        <v>23</v>
      </c>
      <c r="F22" s="6">
        <v>36</v>
      </c>
      <c r="G22" s="6">
        <v>2</v>
      </c>
      <c r="H22" s="7">
        <v>136815.64000000001</v>
      </c>
      <c r="I22" s="6">
        <v>1</v>
      </c>
      <c r="J22" s="6">
        <v>1</v>
      </c>
      <c r="K22" s="6">
        <v>1</v>
      </c>
      <c r="L22" s="8">
        <v>170041.95</v>
      </c>
      <c r="M22" s="6">
        <v>0</v>
      </c>
    </row>
    <row r="23" spans="1:18" x14ac:dyDescent="0.35">
      <c r="A23" s="5">
        <v>28</v>
      </c>
      <c r="B23" s="6">
        <v>15700772</v>
      </c>
      <c r="C23" s="6">
        <v>571</v>
      </c>
      <c r="D23" s="5" t="s">
        <v>15</v>
      </c>
      <c r="E23" s="5" t="s">
        <v>23</v>
      </c>
      <c r="F23" s="6">
        <v>44</v>
      </c>
      <c r="G23" s="6">
        <v>9</v>
      </c>
      <c r="H23" s="7">
        <v>0</v>
      </c>
      <c r="I23" s="6">
        <v>2</v>
      </c>
      <c r="J23" s="6">
        <v>0</v>
      </c>
      <c r="K23" s="6">
        <v>0</v>
      </c>
      <c r="L23" s="8">
        <v>38433.35</v>
      </c>
      <c r="M23" s="6">
        <v>0</v>
      </c>
    </row>
    <row r="24" spans="1:18" x14ac:dyDescent="0.35">
      <c r="A24" s="5">
        <v>29</v>
      </c>
      <c r="B24" s="6">
        <v>15728693</v>
      </c>
      <c r="C24" s="6">
        <v>574</v>
      </c>
      <c r="D24" s="5" t="s">
        <v>26</v>
      </c>
      <c r="E24" s="5" t="s">
        <v>16</v>
      </c>
      <c r="F24" s="6">
        <v>43</v>
      </c>
      <c r="G24" s="6">
        <v>3</v>
      </c>
      <c r="H24" s="7">
        <v>141349.43</v>
      </c>
      <c r="I24" s="6">
        <v>1</v>
      </c>
      <c r="J24" s="6">
        <v>1</v>
      </c>
      <c r="K24" s="6">
        <v>1</v>
      </c>
      <c r="L24" s="8">
        <v>100187.43</v>
      </c>
      <c r="M24" s="6">
        <v>0</v>
      </c>
      <c r="P24" s="40"/>
      <c r="Q24" s="40"/>
      <c r="R24" s="40"/>
    </row>
    <row r="25" spans="1:18" x14ac:dyDescent="0.35">
      <c r="A25" s="5">
        <v>30</v>
      </c>
      <c r="B25" s="6">
        <v>15656300</v>
      </c>
      <c r="C25" s="6">
        <v>411</v>
      </c>
      <c r="D25" s="5" t="s">
        <v>15</v>
      </c>
      <c r="E25" s="5" t="s">
        <v>23</v>
      </c>
      <c r="F25" s="6">
        <v>29</v>
      </c>
      <c r="G25" s="6">
        <v>0</v>
      </c>
      <c r="H25" s="7">
        <v>59697.17</v>
      </c>
      <c r="I25" s="6">
        <v>2</v>
      </c>
      <c r="J25" s="6">
        <v>1</v>
      </c>
      <c r="K25" s="6">
        <v>1</v>
      </c>
      <c r="L25" s="8">
        <v>53483.21</v>
      </c>
      <c r="M25" s="6">
        <v>0</v>
      </c>
    </row>
    <row r="26" spans="1:18" x14ac:dyDescent="0.35">
      <c r="A26" s="5">
        <v>32</v>
      </c>
      <c r="B26" s="6">
        <v>15706552</v>
      </c>
      <c r="C26" s="6">
        <v>533</v>
      </c>
      <c r="D26" s="5" t="s">
        <v>15</v>
      </c>
      <c r="E26" s="5" t="s">
        <v>23</v>
      </c>
      <c r="F26" s="6">
        <v>36</v>
      </c>
      <c r="G26" s="6">
        <v>7</v>
      </c>
      <c r="H26" s="7">
        <v>85311.7</v>
      </c>
      <c r="I26" s="6">
        <v>1</v>
      </c>
      <c r="J26" s="6">
        <v>0</v>
      </c>
      <c r="K26" s="6">
        <v>1</v>
      </c>
      <c r="L26" s="8">
        <v>156731.91</v>
      </c>
      <c r="M26" s="6">
        <v>0</v>
      </c>
    </row>
    <row r="27" spans="1:18" x14ac:dyDescent="0.35">
      <c r="A27" s="5">
        <v>33</v>
      </c>
      <c r="B27" s="6">
        <v>15750181</v>
      </c>
      <c r="C27" s="6">
        <v>553</v>
      </c>
      <c r="D27" s="5" t="s">
        <v>26</v>
      </c>
      <c r="E27" s="5" t="s">
        <v>23</v>
      </c>
      <c r="F27" s="6">
        <v>41</v>
      </c>
      <c r="G27" s="6">
        <v>9</v>
      </c>
      <c r="H27" s="7">
        <v>110112.54</v>
      </c>
      <c r="I27" s="6">
        <v>2</v>
      </c>
      <c r="J27" s="6">
        <v>0</v>
      </c>
      <c r="K27" s="6">
        <v>0</v>
      </c>
      <c r="L27" s="8">
        <v>81898.81</v>
      </c>
      <c r="M27" s="6">
        <v>0</v>
      </c>
      <c r="P27" s="40"/>
      <c r="Q27" s="40"/>
    </row>
    <row r="28" spans="1:18" x14ac:dyDescent="0.35">
      <c r="A28" s="5">
        <v>34</v>
      </c>
      <c r="B28" s="6">
        <v>15659428</v>
      </c>
      <c r="C28" s="6">
        <v>520</v>
      </c>
      <c r="D28" s="5" t="s">
        <v>18</v>
      </c>
      <c r="E28" s="5" t="s">
        <v>16</v>
      </c>
      <c r="F28" s="6">
        <v>42</v>
      </c>
      <c r="G28" s="6">
        <v>6</v>
      </c>
      <c r="H28" s="7">
        <v>0</v>
      </c>
      <c r="I28" s="6">
        <v>2</v>
      </c>
      <c r="J28" s="6">
        <v>1</v>
      </c>
      <c r="K28" s="6">
        <v>1</v>
      </c>
      <c r="L28" s="8">
        <v>34410.550000000003</v>
      </c>
      <c r="M28" s="6">
        <v>0</v>
      </c>
    </row>
    <row r="29" spans="1:18" x14ac:dyDescent="0.35">
      <c r="A29" s="5">
        <v>35</v>
      </c>
      <c r="B29" s="6">
        <v>15732963</v>
      </c>
      <c r="C29" s="6">
        <v>722</v>
      </c>
      <c r="D29" s="5" t="s">
        <v>18</v>
      </c>
      <c r="E29" s="5" t="s">
        <v>16</v>
      </c>
      <c r="F29" s="6">
        <v>29</v>
      </c>
      <c r="G29" s="6">
        <v>9</v>
      </c>
      <c r="H29" s="7">
        <v>0</v>
      </c>
      <c r="I29" s="6">
        <v>2</v>
      </c>
      <c r="J29" s="6">
        <v>1</v>
      </c>
      <c r="K29" s="6">
        <v>1</v>
      </c>
      <c r="L29" s="8">
        <v>142033.07</v>
      </c>
      <c r="M29" s="6">
        <v>0</v>
      </c>
    </row>
    <row r="30" spans="1:18" x14ac:dyDescent="0.35">
      <c r="A30" s="5">
        <v>37</v>
      </c>
      <c r="B30" s="6">
        <v>15788448</v>
      </c>
      <c r="C30" s="6">
        <v>490</v>
      </c>
      <c r="D30" s="5" t="s">
        <v>18</v>
      </c>
      <c r="E30" s="5" t="s">
        <v>23</v>
      </c>
      <c r="F30" s="6">
        <v>31</v>
      </c>
      <c r="G30" s="6">
        <v>3</v>
      </c>
      <c r="H30" s="7">
        <v>145260.23000000001</v>
      </c>
      <c r="I30" s="6">
        <v>1</v>
      </c>
      <c r="J30" s="6">
        <v>0</v>
      </c>
      <c r="K30" s="6">
        <v>1</v>
      </c>
      <c r="L30" s="8">
        <v>114066.77</v>
      </c>
      <c r="M30" s="6">
        <v>0</v>
      </c>
      <c r="P30" s="40"/>
      <c r="Q30" s="40"/>
    </row>
    <row r="31" spans="1:18" x14ac:dyDescent="0.35">
      <c r="A31" s="5">
        <v>38</v>
      </c>
      <c r="B31" s="6">
        <v>15729599</v>
      </c>
      <c r="C31" s="6">
        <v>804</v>
      </c>
      <c r="D31" s="5" t="s">
        <v>18</v>
      </c>
      <c r="E31" s="5" t="s">
        <v>23</v>
      </c>
      <c r="F31" s="6">
        <v>33</v>
      </c>
      <c r="G31" s="6">
        <v>7</v>
      </c>
      <c r="H31" s="7">
        <v>76548.600000000006</v>
      </c>
      <c r="I31" s="6">
        <v>1</v>
      </c>
      <c r="J31" s="6">
        <v>0</v>
      </c>
      <c r="K31" s="6">
        <v>1</v>
      </c>
      <c r="L31" s="8">
        <v>98453.45</v>
      </c>
      <c r="M31" s="6">
        <v>0</v>
      </c>
    </row>
    <row r="32" spans="1:18" x14ac:dyDescent="0.35">
      <c r="A32" s="5">
        <v>39</v>
      </c>
      <c r="B32" s="6">
        <v>15717426</v>
      </c>
      <c r="C32" s="6">
        <v>850</v>
      </c>
      <c r="D32" s="5" t="s">
        <v>15</v>
      </c>
      <c r="E32" s="5" t="s">
        <v>23</v>
      </c>
      <c r="F32" s="6">
        <v>36</v>
      </c>
      <c r="G32" s="6">
        <v>7</v>
      </c>
      <c r="H32" s="7">
        <v>0</v>
      </c>
      <c r="I32" s="6">
        <v>1</v>
      </c>
      <c r="J32" s="6">
        <v>1</v>
      </c>
      <c r="K32" s="6">
        <v>1</v>
      </c>
      <c r="L32" s="8">
        <v>40812.9</v>
      </c>
      <c r="M32" s="6">
        <v>0</v>
      </c>
    </row>
    <row r="33" spans="1:21" x14ac:dyDescent="0.35">
      <c r="A33" s="5">
        <v>40</v>
      </c>
      <c r="B33" s="6">
        <v>15585768</v>
      </c>
      <c r="C33" s="6">
        <v>582</v>
      </c>
      <c r="D33" s="5" t="s">
        <v>26</v>
      </c>
      <c r="E33" s="5" t="s">
        <v>23</v>
      </c>
      <c r="F33" s="6">
        <v>41</v>
      </c>
      <c r="G33" s="6">
        <v>6</v>
      </c>
      <c r="H33" s="7">
        <v>70349.48</v>
      </c>
      <c r="I33" s="6">
        <v>2</v>
      </c>
      <c r="J33" s="6">
        <v>0</v>
      </c>
      <c r="K33" s="6">
        <v>1</v>
      </c>
      <c r="L33" s="8">
        <v>178074.04</v>
      </c>
      <c r="M33" s="6">
        <v>0</v>
      </c>
      <c r="S33" s="11"/>
      <c r="T33" s="11"/>
      <c r="U33" s="11"/>
    </row>
    <row r="34" spans="1:21" x14ac:dyDescent="0.35">
      <c r="A34" s="5">
        <v>41</v>
      </c>
      <c r="B34" s="6">
        <v>15619360</v>
      </c>
      <c r="C34" s="6">
        <v>472</v>
      </c>
      <c r="D34" s="5" t="s">
        <v>18</v>
      </c>
      <c r="E34" s="5" t="s">
        <v>23</v>
      </c>
      <c r="F34" s="6">
        <v>40</v>
      </c>
      <c r="G34" s="6">
        <v>4</v>
      </c>
      <c r="H34" s="7">
        <v>0</v>
      </c>
      <c r="I34" s="6">
        <v>1</v>
      </c>
      <c r="J34" s="6">
        <v>1</v>
      </c>
      <c r="K34" s="6">
        <v>0</v>
      </c>
      <c r="L34" s="8">
        <v>70154.22</v>
      </c>
      <c r="M34" s="6">
        <v>0</v>
      </c>
      <c r="O34" s="154"/>
    </row>
    <row r="35" spans="1:21" x14ac:dyDescent="0.35">
      <c r="A35" s="5">
        <v>43</v>
      </c>
      <c r="B35" s="6">
        <v>15687946</v>
      </c>
      <c r="C35" s="6">
        <v>556</v>
      </c>
      <c r="D35" s="5" t="s">
        <v>15</v>
      </c>
      <c r="E35" s="5" t="s">
        <v>16</v>
      </c>
      <c r="F35" s="6">
        <v>61</v>
      </c>
      <c r="G35" s="6">
        <v>2</v>
      </c>
      <c r="H35" s="7">
        <v>117419.35</v>
      </c>
      <c r="I35" s="6">
        <v>1</v>
      </c>
      <c r="J35" s="6">
        <v>1</v>
      </c>
      <c r="K35" s="6">
        <v>1</v>
      </c>
      <c r="L35" s="8">
        <v>94153.83</v>
      </c>
      <c r="M35" s="6">
        <v>0</v>
      </c>
    </row>
    <row r="36" spans="1:21" x14ac:dyDescent="0.35">
      <c r="A36" s="5">
        <v>45</v>
      </c>
      <c r="B36" s="6">
        <v>15684171</v>
      </c>
      <c r="C36" s="6">
        <v>660</v>
      </c>
      <c r="D36" s="5" t="s">
        <v>18</v>
      </c>
      <c r="E36" s="5" t="s">
        <v>16</v>
      </c>
      <c r="F36" s="6">
        <v>61</v>
      </c>
      <c r="G36" s="6">
        <v>5</v>
      </c>
      <c r="H36" s="7">
        <v>155931.10999999999</v>
      </c>
      <c r="I36" s="6">
        <v>1</v>
      </c>
      <c r="J36" s="6">
        <v>1</v>
      </c>
      <c r="K36" s="6">
        <v>1</v>
      </c>
      <c r="L36" s="8">
        <v>158338.39000000001</v>
      </c>
      <c r="M36" s="6">
        <v>0</v>
      </c>
    </row>
    <row r="37" spans="1:21" x14ac:dyDescent="0.35">
      <c r="A37" s="5">
        <v>46</v>
      </c>
      <c r="B37" s="6">
        <v>15754849</v>
      </c>
      <c r="C37" s="6">
        <v>776</v>
      </c>
      <c r="D37" s="5" t="s">
        <v>26</v>
      </c>
      <c r="E37" s="5" t="s">
        <v>16</v>
      </c>
      <c r="F37" s="6">
        <v>32</v>
      </c>
      <c r="G37" s="6">
        <v>4</v>
      </c>
      <c r="H37" s="7">
        <v>109421.13</v>
      </c>
      <c r="I37" s="6">
        <v>2</v>
      </c>
      <c r="J37" s="6">
        <v>1</v>
      </c>
      <c r="K37" s="6">
        <v>1</v>
      </c>
      <c r="L37" s="8">
        <v>126517.46</v>
      </c>
      <c r="M37" s="6">
        <v>0</v>
      </c>
    </row>
    <row r="38" spans="1:21" x14ac:dyDescent="0.35">
      <c r="A38" s="5">
        <v>49</v>
      </c>
      <c r="B38" s="6">
        <v>15766205</v>
      </c>
      <c r="C38" s="6">
        <v>550</v>
      </c>
      <c r="D38" s="5" t="s">
        <v>26</v>
      </c>
      <c r="E38" s="5" t="s">
        <v>23</v>
      </c>
      <c r="F38" s="6">
        <v>38</v>
      </c>
      <c r="G38" s="6">
        <v>2</v>
      </c>
      <c r="H38" s="7">
        <v>103391.38</v>
      </c>
      <c r="I38" s="6">
        <v>1</v>
      </c>
      <c r="J38" s="6">
        <v>0</v>
      </c>
      <c r="K38" s="6">
        <v>1</v>
      </c>
      <c r="L38" s="8">
        <v>90878.13</v>
      </c>
      <c r="M38" s="6">
        <v>0</v>
      </c>
    </row>
    <row r="39" spans="1:21" x14ac:dyDescent="0.35">
      <c r="A39" s="5">
        <v>50</v>
      </c>
      <c r="B39" s="6">
        <v>15771873</v>
      </c>
      <c r="C39" s="6">
        <v>776</v>
      </c>
      <c r="D39" s="5" t="s">
        <v>26</v>
      </c>
      <c r="E39" s="5" t="s">
        <v>16</v>
      </c>
      <c r="F39" s="6">
        <v>37</v>
      </c>
      <c r="G39" s="6">
        <v>2</v>
      </c>
      <c r="H39" s="7">
        <v>103769.22</v>
      </c>
      <c r="I39" s="6">
        <v>2</v>
      </c>
      <c r="J39" s="6">
        <v>1</v>
      </c>
      <c r="K39" s="6">
        <v>0</v>
      </c>
      <c r="L39" s="8">
        <v>194099.12</v>
      </c>
      <c r="M39" s="6">
        <v>0</v>
      </c>
    </row>
    <row r="40" spans="1:21" x14ac:dyDescent="0.35">
      <c r="A40" s="5">
        <v>51</v>
      </c>
      <c r="B40" s="6">
        <v>15616550</v>
      </c>
      <c r="C40" s="6">
        <v>698</v>
      </c>
      <c r="D40" s="5" t="s">
        <v>26</v>
      </c>
      <c r="E40" s="5" t="s">
        <v>23</v>
      </c>
      <c r="F40" s="6">
        <v>44</v>
      </c>
      <c r="G40" s="6">
        <v>10</v>
      </c>
      <c r="H40" s="7">
        <v>116363.37</v>
      </c>
      <c r="I40" s="6">
        <v>2</v>
      </c>
      <c r="J40" s="6">
        <v>1</v>
      </c>
      <c r="K40" s="6">
        <v>0</v>
      </c>
      <c r="L40" s="8">
        <v>198059.16</v>
      </c>
      <c r="M40" s="6">
        <v>0</v>
      </c>
    </row>
    <row r="41" spans="1:21" x14ac:dyDescent="0.35">
      <c r="A41" s="5">
        <v>52</v>
      </c>
      <c r="B41" s="6">
        <v>15768193</v>
      </c>
      <c r="C41" s="6">
        <v>585</v>
      </c>
      <c r="D41" s="5" t="s">
        <v>26</v>
      </c>
      <c r="E41" s="5" t="s">
        <v>23</v>
      </c>
      <c r="F41" s="6">
        <v>36</v>
      </c>
      <c r="G41" s="6">
        <v>5</v>
      </c>
      <c r="H41" s="7">
        <v>146050.97</v>
      </c>
      <c r="I41" s="6">
        <v>2</v>
      </c>
      <c r="J41" s="6">
        <v>0</v>
      </c>
      <c r="K41" s="6">
        <v>0</v>
      </c>
      <c r="L41" s="8">
        <v>86424.57</v>
      </c>
      <c r="M41" s="6">
        <v>0</v>
      </c>
    </row>
    <row r="42" spans="1:21" x14ac:dyDescent="0.35">
      <c r="A42" s="5">
        <v>53</v>
      </c>
      <c r="B42" s="6">
        <v>15683553</v>
      </c>
      <c r="C42" s="6">
        <v>788</v>
      </c>
      <c r="D42" s="5" t="s">
        <v>15</v>
      </c>
      <c r="E42" s="5" t="s">
        <v>16</v>
      </c>
      <c r="F42" s="6">
        <v>33</v>
      </c>
      <c r="G42" s="6">
        <v>5</v>
      </c>
      <c r="H42" s="7">
        <v>0</v>
      </c>
      <c r="I42" s="6">
        <v>2</v>
      </c>
      <c r="J42" s="6">
        <v>0</v>
      </c>
      <c r="K42" s="6">
        <v>0</v>
      </c>
      <c r="L42" s="8">
        <v>116978.19</v>
      </c>
      <c r="M42" s="6">
        <v>0</v>
      </c>
    </row>
    <row r="43" spans="1:21" x14ac:dyDescent="0.35">
      <c r="A43" s="5">
        <v>56</v>
      </c>
      <c r="B43" s="6">
        <v>15760861</v>
      </c>
      <c r="C43" s="6">
        <v>619</v>
      </c>
      <c r="D43" s="5" t="s">
        <v>15</v>
      </c>
      <c r="E43" s="5" t="s">
        <v>23</v>
      </c>
      <c r="F43" s="6">
        <v>43</v>
      </c>
      <c r="G43" s="6">
        <v>1</v>
      </c>
      <c r="H43" s="7">
        <v>125211.92</v>
      </c>
      <c r="I43" s="6">
        <v>1</v>
      </c>
      <c r="J43" s="6">
        <v>1</v>
      </c>
      <c r="K43" s="6">
        <v>1</v>
      </c>
      <c r="L43" s="8">
        <v>113410.49</v>
      </c>
      <c r="M43" s="6">
        <v>0</v>
      </c>
    </row>
    <row r="44" spans="1:21" x14ac:dyDescent="0.35">
      <c r="A44" s="5">
        <v>57</v>
      </c>
      <c r="B44" s="6">
        <v>15630053</v>
      </c>
      <c r="C44" s="6">
        <v>656</v>
      </c>
      <c r="D44" s="5" t="s">
        <v>15</v>
      </c>
      <c r="E44" s="5" t="s">
        <v>23</v>
      </c>
      <c r="F44" s="6">
        <v>45</v>
      </c>
      <c r="G44" s="6">
        <v>5</v>
      </c>
      <c r="H44" s="7">
        <v>127864.4</v>
      </c>
      <c r="I44" s="6">
        <v>1</v>
      </c>
      <c r="J44" s="6">
        <v>1</v>
      </c>
      <c r="K44" s="6">
        <v>0</v>
      </c>
      <c r="L44" s="8">
        <v>87107.57</v>
      </c>
      <c r="M44" s="6">
        <v>0</v>
      </c>
    </row>
    <row r="45" spans="1:21" x14ac:dyDescent="0.35">
      <c r="A45" s="5">
        <v>58</v>
      </c>
      <c r="B45" s="6">
        <v>15647091</v>
      </c>
      <c r="C45" s="6">
        <v>725</v>
      </c>
      <c r="D45" s="5" t="s">
        <v>26</v>
      </c>
      <c r="E45" s="5" t="s">
        <v>23</v>
      </c>
      <c r="F45" s="6">
        <v>19</v>
      </c>
      <c r="G45" s="6">
        <v>0</v>
      </c>
      <c r="H45" s="7">
        <v>75888.2</v>
      </c>
      <c r="I45" s="6">
        <v>1</v>
      </c>
      <c r="J45" s="6">
        <v>0</v>
      </c>
      <c r="K45" s="6">
        <v>0</v>
      </c>
      <c r="L45" s="8">
        <v>45613.75</v>
      </c>
      <c r="M45" s="6">
        <v>0</v>
      </c>
    </row>
    <row r="46" spans="1:21" x14ac:dyDescent="0.35">
      <c r="A46" s="5">
        <v>60</v>
      </c>
      <c r="B46" s="6">
        <v>15804771</v>
      </c>
      <c r="C46" s="6">
        <v>614</v>
      </c>
      <c r="D46" s="5" t="s">
        <v>15</v>
      </c>
      <c r="E46" s="5" t="s">
        <v>23</v>
      </c>
      <c r="F46" s="6">
        <v>51</v>
      </c>
      <c r="G46" s="6">
        <v>4</v>
      </c>
      <c r="H46" s="7">
        <v>40685.919999999998</v>
      </c>
      <c r="I46" s="6">
        <v>1</v>
      </c>
      <c r="J46" s="6">
        <v>1</v>
      </c>
      <c r="K46" s="6">
        <v>1</v>
      </c>
      <c r="L46" s="8">
        <v>46775.28</v>
      </c>
      <c r="M46" s="6">
        <v>0</v>
      </c>
    </row>
    <row r="47" spans="1:21" x14ac:dyDescent="0.35">
      <c r="A47" s="5">
        <v>61</v>
      </c>
      <c r="B47" s="6">
        <v>15651280</v>
      </c>
      <c r="C47" s="6">
        <v>742</v>
      </c>
      <c r="D47" s="5" t="s">
        <v>26</v>
      </c>
      <c r="E47" s="5" t="s">
        <v>23</v>
      </c>
      <c r="F47" s="6">
        <v>35</v>
      </c>
      <c r="G47" s="6">
        <v>5</v>
      </c>
      <c r="H47" s="7">
        <v>136857</v>
      </c>
      <c r="I47" s="6">
        <v>1</v>
      </c>
      <c r="J47" s="6">
        <v>0</v>
      </c>
      <c r="K47" s="6">
        <v>0</v>
      </c>
      <c r="L47" s="8">
        <v>84509.57</v>
      </c>
      <c r="M47" s="6">
        <v>0</v>
      </c>
    </row>
    <row r="48" spans="1:21" x14ac:dyDescent="0.35">
      <c r="A48" s="5">
        <v>62</v>
      </c>
      <c r="B48" s="6">
        <v>15773469</v>
      </c>
      <c r="C48" s="6">
        <v>687</v>
      </c>
      <c r="D48" s="5" t="s">
        <v>26</v>
      </c>
      <c r="E48" s="5" t="s">
        <v>16</v>
      </c>
      <c r="F48" s="6">
        <v>27</v>
      </c>
      <c r="G48" s="6">
        <v>9</v>
      </c>
      <c r="H48" s="7">
        <v>152328.88</v>
      </c>
      <c r="I48" s="6">
        <v>2</v>
      </c>
      <c r="J48" s="6">
        <v>0</v>
      </c>
      <c r="K48" s="6">
        <v>0</v>
      </c>
      <c r="L48" s="8">
        <v>126494.82</v>
      </c>
      <c r="M48" s="6">
        <v>0</v>
      </c>
    </row>
    <row r="49" spans="1:13" x14ac:dyDescent="0.35">
      <c r="A49" s="5">
        <v>63</v>
      </c>
      <c r="B49" s="6">
        <v>15702014</v>
      </c>
      <c r="C49" s="6">
        <v>555</v>
      </c>
      <c r="D49" s="5" t="s">
        <v>18</v>
      </c>
      <c r="E49" s="5" t="s">
        <v>23</v>
      </c>
      <c r="F49" s="6">
        <v>33</v>
      </c>
      <c r="G49" s="6">
        <v>1</v>
      </c>
      <c r="H49" s="7">
        <v>56084.69</v>
      </c>
      <c r="I49" s="6">
        <v>2</v>
      </c>
      <c r="J49" s="6">
        <v>0</v>
      </c>
      <c r="K49" s="6">
        <v>0</v>
      </c>
      <c r="L49" s="8">
        <v>178798.13</v>
      </c>
      <c r="M49" s="6">
        <v>0</v>
      </c>
    </row>
    <row r="50" spans="1:13" x14ac:dyDescent="0.35">
      <c r="A50" s="5">
        <v>64</v>
      </c>
      <c r="B50" s="6">
        <v>15751208</v>
      </c>
      <c r="C50" s="6">
        <v>684</v>
      </c>
      <c r="D50" s="5" t="s">
        <v>18</v>
      </c>
      <c r="E50" s="5" t="s">
        <v>23</v>
      </c>
      <c r="F50" s="6">
        <v>56</v>
      </c>
      <c r="G50" s="6">
        <v>8</v>
      </c>
      <c r="H50" s="7">
        <v>78707.16</v>
      </c>
      <c r="I50" s="6">
        <v>1</v>
      </c>
      <c r="J50" s="6">
        <v>1</v>
      </c>
      <c r="K50" s="6">
        <v>1</v>
      </c>
      <c r="L50" s="8">
        <v>99398.36</v>
      </c>
      <c r="M50" s="6">
        <v>0</v>
      </c>
    </row>
    <row r="51" spans="1:13" x14ac:dyDescent="0.35">
      <c r="A51" s="5">
        <v>65</v>
      </c>
      <c r="B51" s="6">
        <v>15592461</v>
      </c>
      <c r="C51" s="6">
        <v>603</v>
      </c>
      <c r="D51" s="5" t="s">
        <v>26</v>
      </c>
      <c r="E51" s="5" t="s">
        <v>23</v>
      </c>
      <c r="F51" s="6">
        <v>26</v>
      </c>
      <c r="G51" s="6">
        <v>4</v>
      </c>
      <c r="H51" s="7">
        <v>109166.37</v>
      </c>
      <c r="I51" s="6">
        <v>1</v>
      </c>
      <c r="J51" s="6">
        <v>1</v>
      </c>
      <c r="K51" s="6">
        <v>1</v>
      </c>
      <c r="L51" s="8">
        <v>92840.67</v>
      </c>
      <c r="M51" s="6">
        <v>0</v>
      </c>
    </row>
    <row r="52" spans="1:13" x14ac:dyDescent="0.35">
      <c r="A52" s="5">
        <v>66</v>
      </c>
      <c r="B52" s="6">
        <v>15789484</v>
      </c>
      <c r="C52" s="6">
        <v>751</v>
      </c>
      <c r="D52" s="5" t="s">
        <v>26</v>
      </c>
      <c r="E52" s="5" t="s">
        <v>16</v>
      </c>
      <c r="F52" s="6">
        <v>36</v>
      </c>
      <c r="G52" s="6">
        <v>6</v>
      </c>
      <c r="H52" s="7">
        <v>169831.46</v>
      </c>
      <c r="I52" s="6">
        <v>2</v>
      </c>
      <c r="J52" s="6">
        <v>1</v>
      </c>
      <c r="K52" s="6">
        <v>1</v>
      </c>
      <c r="L52" s="8">
        <v>27758.36</v>
      </c>
      <c r="M52" s="6">
        <v>0</v>
      </c>
    </row>
    <row r="53" spans="1:13" x14ac:dyDescent="0.35">
      <c r="A53" s="5">
        <v>67</v>
      </c>
      <c r="B53" s="6">
        <v>15696061</v>
      </c>
      <c r="C53" s="6">
        <v>581</v>
      </c>
      <c r="D53" s="5" t="s">
        <v>26</v>
      </c>
      <c r="E53" s="5" t="s">
        <v>16</v>
      </c>
      <c r="F53" s="6">
        <v>34</v>
      </c>
      <c r="G53" s="6">
        <v>1</v>
      </c>
      <c r="H53" s="7">
        <v>101633.04</v>
      </c>
      <c r="I53" s="6">
        <v>1</v>
      </c>
      <c r="J53" s="6">
        <v>1</v>
      </c>
      <c r="K53" s="6">
        <v>0</v>
      </c>
      <c r="L53" s="8">
        <v>110431.51</v>
      </c>
      <c r="M53" s="6">
        <v>0</v>
      </c>
    </row>
    <row r="54" spans="1:13" x14ac:dyDescent="0.35">
      <c r="A54" s="5">
        <v>68</v>
      </c>
      <c r="B54" s="6">
        <v>15641582</v>
      </c>
      <c r="C54" s="6">
        <v>735</v>
      </c>
      <c r="D54" s="5" t="s">
        <v>26</v>
      </c>
      <c r="E54" s="5" t="s">
        <v>23</v>
      </c>
      <c r="F54" s="6">
        <v>43</v>
      </c>
      <c r="G54" s="6">
        <v>10</v>
      </c>
      <c r="H54" s="7">
        <v>123180.01</v>
      </c>
      <c r="I54" s="6">
        <v>2</v>
      </c>
      <c r="J54" s="6">
        <v>1</v>
      </c>
      <c r="K54" s="6">
        <v>1</v>
      </c>
      <c r="L54" s="8">
        <v>196673.28</v>
      </c>
      <c r="M54" s="6">
        <v>0</v>
      </c>
    </row>
    <row r="55" spans="1:13" x14ac:dyDescent="0.35">
      <c r="A55" s="5">
        <v>69</v>
      </c>
      <c r="B55" s="6">
        <v>15638424</v>
      </c>
      <c r="C55" s="6">
        <v>661</v>
      </c>
      <c r="D55" s="5" t="s">
        <v>26</v>
      </c>
      <c r="E55" s="5" t="s">
        <v>16</v>
      </c>
      <c r="F55" s="6">
        <v>35</v>
      </c>
      <c r="G55" s="6">
        <v>5</v>
      </c>
      <c r="H55" s="7">
        <v>150725.53</v>
      </c>
      <c r="I55" s="6">
        <v>2</v>
      </c>
      <c r="J55" s="6">
        <v>0</v>
      </c>
      <c r="K55" s="6">
        <v>1</v>
      </c>
      <c r="L55" s="8">
        <v>113656.85</v>
      </c>
      <c r="M55" s="6">
        <v>0</v>
      </c>
    </row>
    <row r="56" spans="1:13" x14ac:dyDescent="0.35">
      <c r="A56" s="5">
        <v>70</v>
      </c>
      <c r="B56" s="6">
        <v>15755648</v>
      </c>
      <c r="C56" s="6">
        <v>675</v>
      </c>
      <c r="D56" s="5" t="s">
        <v>15</v>
      </c>
      <c r="E56" s="5" t="s">
        <v>16</v>
      </c>
      <c r="F56" s="6">
        <v>21</v>
      </c>
      <c r="G56" s="6">
        <v>8</v>
      </c>
      <c r="H56" s="7">
        <v>98373.26</v>
      </c>
      <c r="I56" s="6">
        <v>1</v>
      </c>
      <c r="J56" s="6">
        <v>1</v>
      </c>
      <c r="K56" s="6">
        <v>0</v>
      </c>
      <c r="L56" s="8">
        <v>18203</v>
      </c>
      <c r="M56" s="6">
        <v>0</v>
      </c>
    </row>
    <row r="57" spans="1:13" x14ac:dyDescent="0.35">
      <c r="A57" s="5">
        <v>72</v>
      </c>
      <c r="B57" s="6">
        <v>15620344</v>
      </c>
      <c r="C57" s="6">
        <v>813</v>
      </c>
      <c r="D57" s="5" t="s">
        <v>15</v>
      </c>
      <c r="E57" s="5" t="s">
        <v>23</v>
      </c>
      <c r="F57" s="6">
        <v>29</v>
      </c>
      <c r="G57" s="6">
        <v>6</v>
      </c>
      <c r="H57" s="7">
        <v>0</v>
      </c>
      <c r="I57" s="6">
        <v>1</v>
      </c>
      <c r="J57" s="6">
        <v>1</v>
      </c>
      <c r="K57" s="6">
        <v>0</v>
      </c>
      <c r="L57" s="8">
        <v>33953.870000000003</v>
      </c>
      <c r="M57" s="6">
        <v>0</v>
      </c>
    </row>
    <row r="58" spans="1:13" x14ac:dyDescent="0.35">
      <c r="A58" s="5">
        <v>73</v>
      </c>
      <c r="B58" s="6">
        <v>15812518</v>
      </c>
      <c r="C58" s="6">
        <v>657</v>
      </c>
      <c r="D58" s="5" t="s">
        <v>18</v>
      </c>
      <c r="E58" s="5" t="s">
        <v>16</v>
      </c>
      <c r="F58" s="6">
        <v>37</v>
      </c>
      <c r="G58" s="6">
        <v>0</v>
      </c>
      <c r="H58" s="7">
        <v>163607.18</v>
      </c>
      <c r="I58" s="6">
        <v>1</v>
      </c>
      <c r="J58" s="6">
        <v>0</v>
      </c>
      <c r="K58" s="6">
        <v>1</v>
      </c>
      <c r="L58" s="8">
        <v>44203.55</v>
      </c>
      <c r="M58" s="6">
        <v>0</v>
      </c>
    </row>
    <row r="59" spans="1:13" x14ac:dyDescent="0.35">
      <c r="A59" s="5">
        <v>74</v>
      </c>
      <c r="B59" s="6">
        <v>15779052</v>
      </c>
      <c r="C59" s="6">
        <v>604</v>
      </c>
      <c r="D59" s="5" t="s">
        <v>26</v>
      </c>
      <c r="E59" s="5" t="s">
        <v>16</v>
      </c>
      <c r="F59" s="6">
        <v>25</v>
      </c>
      <c r="G59" s="6">
        <v>5</v>
      </c>
      <c r="H59" s="7">
        <v>157780.84</v>
      </c>
      <c r="I59" s="6">
        <v>2</v>
      </c>
      <c r="J59" s="6">
        <v>1</v>
      </c>
      <c r="K59" s="6">
        <v>1</v>
      </c>
      <c r="L59" s="8">
        <v>58426.81</v>
      </c>
      <c r="M59" s="6">
        <v>0</v>
      </c>
    </row>
    <row r="60" spans="1:13" x14ac:dyDescent="0.35">
      <c r="A60" s="5">
        <v>75</v>
      </c>
      <c r="B60" s="6">
        <v>15770811</v>
      </c>
      <c r="C60" s="6">
        <v>519</v>
      </c>
      <c r="D60" s="5" t="s">
        <v>15</v>
      </c>
      <c r="E60" s="5" t="s">
        <v>23</v>
      </c>
      <c r="F60" s="6">
        <v>36</v>
      </c>
      <c r="G60" s="6">
        <v>9</v>
      </c>
      <c r="H60" s="7">
        <v>0</v>
      </c>
      <c r="I60" s="6">
        <v>2</v>
      </c>
      <c r="J60" s="6">
        <v>0</v>
      </c>
      <c r="K60" s="6">
        <v>1</v>
      </c>
      <c r="L60" s="8">
        <v>145562.4</v>
      </c>
      <c r="M60" s="6">
        <v>0</v>
      </c>
    </row>
    <row r="61" spans="1:13" x14ac:dyDescent="0.35">
      <c r="A61" s="5">
        <v>76</v>
      </c>
      <c r="B61" s="6">
        <v>15780961</v>
      </c>
      <c r="C61" s="6">
        <v>735</v>
      </c>
      <c r="D61" s="5" t="s">
        <v>15</v>
      </c>
      <c r="E61" s="5" t="s">
        <v>16</v>
      </c>
      <c r="F61" s="6">
        <v>21</v>
      </c>
      <c r="G61" s="6">
        <v>1</v>
      </c>
      <c r="H61" s="7">
        <v>178718.19</v>
      </c>
      <c r="I61" s="6">
        <v>2</v>
      </c>
      <c r="J61" s="6">
        <v>1</v>
      </c>
      <c r="K61" s="6">
        <v>0</v>
      </c>
      <c r="L61" s="8">
        <v>22388</v>
      </c>
      <c r="M61" s="6">
        <v>0</v>
      </c>
    </row>
    <row r="62" spans="1:13" x14ac:dyDescent="0.35">
      <c r="A62" s="5">
        <v>77</v>
      </c>
      <c r="B62" s="6">
        <v>15614049</v>
      </c>
      <c r="C62" s="6">
        <v>664</v>
      </c>
      <c r="D62" s="5" t="s">
        <v>15</v>
      </c>
      <c r="E62" s="5" t="s">
        <v>23</v>
      </c>
      <c r="F62" s="6">
        <v>55</v>
      </c>
      <c r="G62" s="6">
        <v>8</v>
      </c>
      <c r="H62" s="7">
        <v>0</v>
      </c>
      <c r="I62" s="6">
        <v>2</v>
      </c>
      <c r="J62" s="6">
        <v>1</v>
      </c>
      <c r="K62" s="6">
        <v>1</v>
      </c>
      <c r="L62" s="8">
        <v>139161.64000000001</v>
      </c>
      <c r="M62" s="6">
        <v>0</v>
      </c>
    </row>
    <row r="63" spans="1:13" x14ac:dyDescent="0.35">
      <c r="A63" s="5">
        <v>78</v>
      </c>
      <c r="B63" s="6">
        <v>15662085</v>
      </c>
      <c r="C63" s="6">
        <v>678</v>
      </c>
      <c r="D63" s="5" t="s">
        <v>15</v>
      </c>
      <c r="E63" s="5" t="s">
        <v>16</v>
      </c>
      <c r="F63" s="6">
        <v>32</v>
      </c>
      <c r="G63" s="6">
        <v>9</v>
      </c>
      <c r="H63" s="7">
        <v>0</v>
      </c>
      <c r="I63" s="6">
        <v>1</v>
      </c>
      <c r="J63" s="6">
        <v>1</v>
      </c>
      <c r="K63" s="6">
        <v>1</v>
      </c>
      <c r="L63" s="8">
        <v>148210.64000000001</v>
      </c>
      <c r="M63" s="6">
        <v>0</v>
      </c>
    </row>
    <row r="64" spans="1:13" x14ac:dyDescent="0.35">
      <c r="A64" s="5">
        <v>79</v>
      </c>
      <c r="B64" s="6">
        <v>15575185</v>
      </c>
      <c r="C64" s="6">
        <v>757</v>
      </c>
      <c r="D64" s="5" t="s">
        <v>18</v>
      </c>
      <c r="E64" s="5" t="s">
        <v>23</v>
      </c>
      <c r="F64" s="6">
        <v>33</v>
      </c>
      <c r="G64" s="6">
        <v>5</v>
      </c>
      <c r="H64" s="7">
        <v>77253.22</v>
      </c>
      <c r="I64" s="6">
        <v>1</v>
      </c>
      <c r="J64" s="6">
        <v>0</v>
      </c>
      <c r="K64" s="6">
        <v>1</v>
      </c>
      <c r="L64" s="8">
        <v>194239.63</v>
      </c>
      <c r="M64" s="6">
        <v>0</v>
      </c>
    </row>
    <row r="65" spans="1:13" x14ac:dyDescent="0.35">
      <c r="A65" s="5">
        <v>80</v>
      </c>
      <c r="B65" s="6">
        <v>15803136</v>
      </c>
      <c r="C65" s="6">
        <v>416</v>
      </c>
      <c r="D65" s="5" t="s">
        <v>26</v>
      </c>
      <c r="E65" s="5" t="s">
        <v>16</v>
      </c>
      <c r="F65" s="6">
        <v>41</v>
      </c>
      <c r="G65" s="6">
        <v>10</v>
      </c>
      <c r="H65" s="7">
        <v>122189.66</v>
      </c>
      <c r="I65" s="6">
        <v>2</v>
      </c>
      <c r="J65" s="6">
        <v>1</v>
      </c>
      <c r="K65" s="6">
        <v>0</v>
      </c>
      <c r="L65" s="8">
        <v>98301.61</v>
      </c>
      <c r="M65" s="6">
        <v>0</v>
      </c>
    </row>
    <row r="66" spans="1:13" x14ac:dyDescent="0.35">
      <c r="A66" s="5">
        <v>81</v>
      </c>
      <c r="B66" s="6">
        <v>15706021</v>
      </c>
      <c r="C66" s="6">
        <v>665</v>
      </c>
      <c r="D66" s="5" t="s">
        <v>15</v>
      </c>
      <c r="E66" s="5" t="s">
        <v>16</v>
      </c>
      <c r="F66" s="6">
        <v>34</v>
      </c>
      <c r="G66" s="6">
        <v>1</v>
      </c>
      <c r="H66" s="7">
        <v>96645.54</v>
      </c>
      <c r="I66" s="6">
        <v>2</v>
      </c>
      <c r="J66" s="6">
        <v>0</v>
      </c>
      <c r="K66" s="6">
        <v>0</v>
      </c>
      <c r="L66" s="8">
        <v>171413.66</v>
      </c>
      <c r="M66" s="6">
        <v>0</v>
      </c>
    </row>
    <row r="67" spans="1:13" x14ac:dyDescent="0.35">
      <c r="A67" s="5">
        <v>83</v>
      </c>
      <c r="B67" s="6">
        <v>15641732</v>
      </c>
      <c r="C67" s="6">
        <v>543</v>
      </c>
      <c r="D67" s="5" t="s">
        <v>15</v>
      </c>
      <c r="E67" s="5" t="s">
        <v>16</v>
      </c>
      <c r="F67" s="6">
        <v>36</v>
      </c>
      <c r="G67" s="6">
        <v>3</v>
      </c>
      <c r="H67" s="7">
        <v>0</v>
      </c>
      <c r="I67" s="6">
        <v>2</v>
      </c>
      <c r="J67" s="6">
        <v>0</v>
      </c>
      <c r="K67" s="6">
        <v>0</v>
      </c>
      <c r="L67" s="8">
        <v>26019.59</v>
      </c>
      <c r="M67" s="6">
        <v>0</v>
      </c>
    </row>
    <row r="68" spans="1:13" x14ac:dyDescent="0.35">
      <c r="A68" s="5">
        <v>84</v>
      </c>
      <c r="B68" s="6">
        <v>15701164</v>
      </c>
      <c r="C68" s="6">
        <v>506</v>
      </c>
      <c r="D68" s="5" t="s">
        <v>15</v>
      </c>
      <c r="E68" s="5" t="s">
        <v>16</v>
      </c>
      <c r="F68" s="6">
        <v>34</v>
      </c>
      <c r="G68" s="6">
        <v>4</v>
      </c>
      <c r="H68" s="7">
        <v>90307.62</v>
      </c>
      <c r="I68" s="6">
        <v>1</v>
      </c>
      <c r="J68" s="6">
        <v>1</v>
      </c>
      <c r="K68" s="6">
        <v>1</v>
      </c>
      <c r="L68" s="8">
        <v>159235.29</v>
      </c>
      <c r="M68" s="6">
        <v>0</v>
      </c>
    </row>
    <row r="69" spans="1:13" x14ac:dyDescent="0.35">
      <c r="A69" s="5">
        <v>85</v>
      </c>
      <c r="B69" s="6">
        <v>15738751</v>
      </c>
      <c r="C69" s="6">
        <v>493</v>
      </c>
      <c r="D69" s="5" t="s">
        <v>15</v>
      </c>
      <c r="E69" s="5" t="s">
        <v>16</v>
      </c>
      <c r="F69" s="6">
        <v>46</v>
      </c>
      <c r="G69" s="6">
        <v>4</v>
      </c>
      <c r="H69" s="7">
        <v>0</v>
      </c>
      <c r="I69" s="6">
        <v>2</v>
      </c>
      <c r="J69" s="6">
        <v>1</v>
      </c>
      <c r="K69" s="6">
        <v>0</v>
      </c>
      <c r="L69" s="8">
        <v>1907.66</v>
      </c>
      <c r="M69" s="6">
        <v>0</v>
      </c>
    </row>
    <row r="70" spans="1:13" x14ac:dyDescent="0.35">
      <c r="A70" s="5">
        <v>86</v>
      </c>
      <c r="B70" s="6">
        <v>15805254</v>
      </c>
      <c r="C70" s="6">
        <v>652</v>
      </c>
      <c r="D70" s="5" t="s">
        <v>18</v>
      </c>
      <c r="E70" s="5" t="s">
        <v>16</v>
      </c>
      <c r="F70" s="6">
        <v>75</v>
      </c>
      <c r="G70" s="6">
        <v>10</v>
      </c>
      <c r="H70" s="7">
        <v>0</v>
      </c>
      <c r="I70" s="6">
        <v>2</v>
      </c>
      <c r="J70" s="6">
        <v>1</v>
      </c>
      <c r="K70" s="6">
        <v>1</v>
      </c>
      <c r="L70" s="8">
        <v>114675.75</v>
      </c>
      <c r="M70" s="6">
        <v>0</v>
      </c>
    </row>
    <row r="71" spans="1:13" x14ac:dyDescent="0.35">
      <c r="A71" s="5">
        <v>88</v>
      </c>
      <c r="B71" s="6">
        <v>15625759</v>
      </c>
      <c r="C71" s="6">
        <v>729</v>
      </c>
      <c r="D71" s="5" t="s">
        <v>15</v>
      </c>
      <c r="E71" s="5" t="s">
        <v>23</v>
      </c>
      <c r="F71" s="6">
        <v>30</v>
      </c>
      <c r="G71" s="6">
        <v>9</v>
      </c>
      <c r="H71" s="7">
        <v>0</v>
      </c>
      <c r="I71" s="6">
        <v>2</v>
      </c>
      <c r="J71" s="6">
        <v>1</v>
      </c>
      <c r="K71" s="6">
        <v>0</v>
      </c>
      <c r="L71" s="8">
        <v>151869.35</v>
      </c>
      <c r="M71" s="6">
        <v>0</v>
      </c>
    </row>
    <row r="72" spans="1:13" x14ac:dyDescent="0.35">
      <c r="A72" s="5">
        <v>90</v>
      </c>
      <c r="B72" s="6">
        <v>15767954</v>
      </c>
      <c r="C72" s="6">
        <v>635</v>
      </c>
      <c r="D72" s="5" t="s">
        <v>26</v>
      </c>
      <c r="E72" s="5" t="s">
        <v>16</v>
      </c>
      <c r="F72" s="6">
        <v>28</v>
      </c>
      <c r="G72" s="6">
        <v>3</v>
      </c>
      <c r="H72" s="7">
        <v>81623.67</v>
      </c>
      <c r="I72" s="6">
        <v>2</v>
      </c>
      <c r="J72" s="6">
        <v>1</v>
      </c>
      <c r="K72" s="6">
        <v>1</v>
      </c>
      <c r="L72" s="8">
        <v>156791.35999999999</v>
      </c>
      <c r="M72" s="6">
        <v>0</v>
      </c>
    </row>
    <row r="73" spans="1:13" x14ac:dyDescent="0.35">
      <c r="A73" s="5">
        <v>92</v>
      </c>
      <c r="B73" s="6">
        <v>15731511</v>
      </c>
      <c r="C73" s="6">
        <v>808</v>
      </c>
      <c r="D73" s="5" t="s">
        <v>15</v>
      </c>
      <c r="E73" s="5" t="s">
        <v>23</v>
      </c>
      <c r="F73" s="6">
        <v>45</v>
      </c>
      <c r="G73" s="6">
        <v>7</v>
      </c>
      <c r="H73" s="7">
        <v>118626.55</v>
      </c>
      <c r="I73" s="6">
        <v>2</v>
      </c>
      <c r="J73" s="6">
        <v>1</v>
      </c>
      <c r="K73" s="6">
        <v>0</v>
      </c>
      <c r="L73" s="8">
        <v>147132.46</v>
      </c>
      <c r="M73" s="6">
        <v>0</v>
      </c>
    </row>
    <row r="74" spans="1:13" x14ac:dyDescent="0.35">
      <c r="A74" s="5">
        <v>93</v>
      </c>
      <c r="B74" s="6">
        <v>15809248</v>
      </c>
      <c r="C74" s="6">
        <v>524</v>
      </c>
      <c r="D74" s="5" t="s">
        <v>15</v>
      </c>
      <c r="E74" s="5" t="s">
        <v>16</v>
      </c>
      <c r="F74" s="6">
        <v>36</v>
      </c>
      <c r="G74" s="6">
        <v>10</v>
      </c>
      <c r="H74" s="7">
        <v>0</v>
      </c>
      <c r="I74" s="6">
        <v>2</v>
      </c>
      <c r="J74" s="6">
        <v>1</v>
      </c>
      <c r="K74" s="6">
        <v>0</v>
      </c>
      <c r="L74" s="8">
        <v>109614.57</v>
      </c>
      <c r="M74" s="6">
        <v>0</v>
      </c>
    </row>
    <row r="75" spans="1:13" x14ac:dyDescent="0.35">
      <c r="A75" s="5">
        <v>94</v>
      </c>
      <c r="B75" s="6">
        <v>15640635</v>
      </c>
      <c r="C75" s="6">
        <v>769</v>
      </c>
      <c r="D75" s="5" t="s">
        <v>15</v>
      </c>
      <c r="E75" s="5" t="s">
        <v>23</v>
      </c>
      <c r="F75" s="6">
        <v>29</v>
      </c>
      <c r="G75" s="6">
        <v>8</v>
      </c>
      <c r="H75" s="7">
        <v>0</v>
      </c>
      <c r="I75" s="6">
        <v>2</v>
      </c>
      <c r="J75" s="6">
        <v>1</v>
      </c>
      <c r="K75" s="6">
        <v>1</v>
      </c>
      <c r="L75" s="8">
        <v>172290.61</v>
      </c>
      <c r="M75" s="6">
        <v>0</v>
      </c>
    </row>
    <row r="76" spans="1:13" x14ac:dyDescent="0.35">
      <c r="A76" s="5">
        <v>95</v>
      </c>
      <c r="B76" s="6">
        <v>15676966</v>
      </c>
      <c r="C76" s="6">
        <v>730</v>
      </c>
      <c r="D76" s="5" t="s">
        <v>18</v>
      </c>
      <c r="E76" s="5" t="s">
        <v>23</v>
      </c>
      <c r="F76" s="6">
        <v>42</v>
      </c>
      <c r="G76" s="6">
        <v>4</v>
      </c>
      <c r="H76" s="7">
        <v>0</v>
      </c>
      <c r="I76" s="6">
        <v>2</v>
      </c>
      <c r="J76" s="6">
        <v>0</v>
      </c>
      <c r="K76" s="6">
        <v>1</v>
      </c>
      <c r="L76" s="8">
        <v>85982.47</v>
      </c>
      <c r="M76" s="6">
        <v>0</v>
      </c>
    </row>
    <row r="77" spans="1:13" x14ac:dyDescent="0.35">
      <c r="A77" s="5">
        <v>96</v>
      </c>
      <c r="B77" s="6">
        <v>15699461</v>
      </c>
      <c r="C77" s="6">
        <v>515</v>
      </c>
      <c r="D77" s="5" t="s">
        <v>18</v>
      </c>
      <c r="E77" s="5" t="s">
        <v>23</v>
      </c>
      <c r="F77" s="6">
        <v>35</v>
      </c>
      <c r="G77" s="6">
        <v>10</v>
      </c>
      <c r="H77" s="7">
        <v>176273.95</v>
      </c>
      <c r="I77" s="6">
        <v>1</v>
      </c>
      <c r="J77" s="6">
        <v>0</v>
      </c>
      <c r="K77" s="6">
        <v>1</v>
      </c>
      <c r="L77" s="8">
        <v>121277.78</v>
      </c>
      <c r="M77" s="6">
        <v>0</v>
      </c>
    </row>
    <row r="78" spans="1:13" x14ac:dyDescent="0.35">
      <c r="A78" s="5">
        <v>97</v>
      </c>
      <c r="B78" s="6">
        <v>15738721</v>
      </c>
      <c r="C78" s="6">
        <v>773</v>
      </c>
      <c r="D78" s="5" t="s">
        <v>18</v>
      </c>
      <c r="E78" s="5" t="s">
        <v>23</v>
      </c>
      <c r="F78" s="6">
        <v>41</v>
      </c>
      <c r="G78" s="6">
        <v>9</v>
      </c>
      <c r="H78" s="7">
        <v>102827.44</v>
      </c>
      <c r="I78" s="6">
        <v>1</v>
      </c>
      <c r="J78" s="6">
        <v>0</v>
      </c>
      <c r="K78" s="6">
        <v>1</v>
      </c>
      <c r="L78" s="8">
        <v>64595.25</v>
      </c>
      <c r="M78" s="6">
        <v>0</v>
      </c>
    </row>
    <row r="79" spans="1:13" x14ac:dyDescent="0.35">
      <c r="A79" s="5">
        <v>98</v>
      </c>
      <c r="B79" s="6">
        <v>15693683</v>
      </c>
      <c r="C79" s="6">
        <v>814</v>
      </c>
      <c r="D79" s="5" t="s">
        <v>26</v>
      </c>
      <c r="E79" s="5" t="s">
        <v>23</v>
      </c>
      <c r="F79" s="6">
        <v>29</v>
      </c>
      <c r="G79" s="6">
        <v>8</v>
      </c>
      <c r="H79" s="7">
        <v>97086.399999999994</v>
      </c>
      <c r="I79" s="6">
        <v>2</v>
      </c>
      <c r="J79" s="6">
        <v>1</v>
      </c>
      <c r="K79" s="6">
        <v>1</v>
      </c>
      <c r="L79" s="8">
        <v>197276.13</v>
      </c>
      <c r="M79" s="6">
        <v>0</v>
      </c>
    </row>
    <row r="80" spans="1:13" x14ac:dyDescent="0.35">
      <c r="A80" s="5">
        <v>99</v>
      </c>
      <c r="B80" s="6">
        <v>15604348</v>
      </c>
      <c r="C80" s="6">
        <v>710</v>
      </c>
      <c r="D80" s="5" t="s">
        <v>18</v>
      </c>
      <c r="E80" s="5" t="s">
        <v>23</v>
      </c>
      <c r="F80" s="6">
        <v>22</v>
      </c>
      <c r="G80" s="6">
        <v>8</v>
      </c>
      <c r="H80" s="7">
        <v>0</v>
      </c>
      <c r="I80" s="6">
        <v>2</v>
      </c>
      <c r="J80" s="6">
        <v>0</v>
      </c>
      <c r="K80" s="6">
        <v>0</v>
      </c>
      <c r="L80" s="8">
        <v>99645.04</v>
      </c>
      <c r="M80" s="6">
        <v>0</v>
      </c>
    </row>
    <row r="81" spans="1:13" x14ac:dyDescent="0.35">
      <c r="A81" s="5">
        <v>100</v>
      </c>
      <c r="B81" s="6">
        <v>15633059</v>
      </c>
      <c r="C81" s="6">
        <v>413</v>
      </c>
      <c r="D81" s="5" t="s">
        <v>15</v>
      </c>
      <c r="E81" s="5" t="s">
        <v>23</v>
      </c>
      <c r="F81" s="6">
        <v>34</v>
      </c>
      <c r="G81" s="6">
        <v>9</v>
      </c>
      <c r="H81" s="7">
        <v>0</v>
      </c>
      <c r="I81" s="6">
        <v>2</v>
      </c>
      <c r="J81" s="6">
        <v>0</v>
      </c>
      <c r="K81" s="6">
        <v>0</v>
      </c>
      <c r="L81" s="8">
        <v>6534.18</v>
      </c>
      <c r="M81" s="6">
        <v>0</v>
      </c>
    </row>
    <row r="82" spans="1:13" x14ac:dyDescent="0.35">
      <c r="A82" s="5">
        <v>101</v>
      </c>
      <c r="B82" s="6">
        <v>15808582</v>
      </c>
      <c r="C82" s="6">
        <v>665</v>
      </c>
      <c r="D82" s="5" t="s">
        <v>15</v>
      </c>
      <c r="E82" s="5" t="s">
        <v>16</v>
      </c>
      <c r="F82" s="6">
        <v>40</v>
      </c>
      <c r="G82" s="6">
        <v>6</v>
      </c>
      <c r="H82" s="7">
        <v>0</v>
      </c>
      <c r="I82" s="6">
        <v>1</v>
      </c>
      <c r="J82" s="6">
        <v>1</v>
      </c>
      <c r="K82" s="6">
        <v>1</v>
      </c>
      <c r="L82" s="8">
        <v>161848.03</v>
      </c>
      <c r="M82" s="6">
        <v>0</v>
      </c>
    </row>
    <row r="83" spans="1:13" x14ac:dyDescent="0.35">
      <c r="A83" s="5">
        <v>102</v>
      </c>
      <c r="B83" s="6">
        <v>15743192</v>
      </c>
      <c r="C83" s="6">
        <v>623</v>
      </c>
      <c r="D83" s="5" t="s">
        <v>15</v>
      </c>
      <c r="E83" s="5" t="s">
        <v>16</v>
      </c>
      <c r="F83" s="6">
        <v>44</v>
      </c>
      <c r="G83" s="6">
        <v>6</v>
      </c>
      <c r="H83" s="7">
        <v>0</v>
      </c>
      <c r="I83" s="6">
        <v>2</v>
      </c>
      <c r="J83" s="6">
        <v>0</v>
      </c>
      <c r="K83" s="6">
        <v>0</v>
      </c>
      <c r="L83" s="8">
        <v>167162.43</v>
      </c>
      <c r="M83" s="6">
        <v>0</v>
      </c>
    </row>
    <row r="84" spans="1:13" x14ac:dyDescent="0.35">
      <c r="A84" s="5">
        <v>103</v>
      </c>
      <c r="B84" s="6">
        <v>15580146</v>
      </c>
      <c r="C84" s="6">
        <v>738</v>
      </c>
      <c r="D84" s="5" t="s">
        <v>15</v>
      </c>
      <c r="E84" s="5" t="s">
        <v>23</v>
      </c>
      <c r="F84" s="6">
        <v>31</v>
      </c>
      <c r="G84" s="6">
        <v>9</v>
      </c>
      <c r="H84" s="7">
        <v>82674.149999999994</v>
      </c>
      <c r="I84" s="6">
        <v>1</v>
      </c>
      <c r="J84" s="6">
        <v>1</v>
      </c>
      <c r="K84" s="6">
        <v>0</v>
      </c>
      <c r="L84" s="8">
        <v>41970.720000000001</v>
      </c>
      <c r="M84" s="6">
        <v>0</v>
      </c>
    </row>
    <row r="85" spans="1:13" x14ac:dyDescent="0.35">
      <c r="A85" s="5">
        <v>104</v>
      </c>
      <c r="B85" s="6">
        <v>15776605</v>
      </c>
      <c r="C85" s="6">
        <v>528</v>
      </c>
      <c r="D85" s="5" t="s">
        <v>18</v>
      </c>
      <c r="E85" s="5" t="s">
        <v>23</v>
      </c>
      <c r="F85" s="6">
        <v>36</v>
      </c>
      <c r="G85" s="6">
        <v>7</v>
      </c>
      <c r="H85" s="7">
        <v>0</v>
      </c>
      <c r="I85" s="6">
        <v>2</v>
      </c>
      <c r="J85" s="6">
        <v>1</v>
      </c>
      <c r="K85" s="6">
        <v>0</v>
      </c>
      <c r="L85" s="8">
        <v>60536.56</v>
      </c>
      <c r="M85" s="6">
        <v>0</v>
      </c>
    </row>
    <row r="86" spans="1:13" x14ac:dyDescent="0.35">
      <c r="A86" s="5">
        <v>107</v>
      </c>
      <c r="B86" s="6">
        <v>15599195</v>
      </c>
      <c r="C86" s="6">
        <v>582</v>
      </c>
      <c r="D86" s="5" t="s">
        <v>26</v>
      </c>
      <c r="E86" s="5" t="s">
        <v>23</v>
      </c>
      <c r="F86" s="6">
        <v>32</v>
      </c>
      <c r="G86" s="6">
        <v>1</v>
      </c>
      <c r="H86" s="7">
        <v>88938.62</v>
      </c>
      <c r="I86" s="6">
        <v>1</v>
      </c>
      <c r="J86" s="6">
        <v>1</v>
      </c>
      <c r="K86" s="6">
        <v>1</v>
      </c>
      <c r="L86" s="8">
        <v>10054.530000000001</v>
      </c>
      <c r="M86" s="6">
        <v>0</v>
      </c>
    </row>
    <row r="87" spans="1:13" x14ac:dyDescent="0.35">
      <c r="A87" s="5">
        <v>108</v>
      </c>
      <c r="B87" s="6">
        <v>15812878</v>
      </c>
      <c r="C87" s="6">
        <v>785</v>
      </c>
      <c r="D87" s="5" t="s">
        <v>26</v>
      </c>
      <c r="E87" s="5" t="s">
        <v>16</v>
      </c>
      <c r="F87" s="6">
        <v>36</v>
      </c>
      <c r="G87" s="6">
        <v>2</v>
      </c>
      <c r="H87" s="7">
        <v>99806.85</v>
      </c>
      <c r="I87" s="6">
        <v>1</v>
      </c>
      <c r="J87" s="6">
        <v>0</v>
      </c>
      <c r="K87" s="6">
        <v>1</v>
      </c>
      <c r="L87" s="8">
        <v>36976.519999999997</v>
      </c>
      <c r="M87" s="6">
        <v>0</v>
      </c>
    </row>
    <row r="88" spans="1:13" x14ac:dyDescent="0.35">
      <c r="A88" s="5">
        <v>109</v>
      </c>
      <c r="B88" s="6">
        <v>15602312</v>
      </c>
      <c r="C88" s="6">
        <v>605</v>
      </c>
      <c r="D88" s="5" t="s">
        <v>18</v>
      </c>
      <c r="E88" s="5" t="s">
        <v>23</v>
      </c>
      <c r="F88" s="6">
        <v>33</v>
      </c>
      <c r="G88" s="6">
        <v>5</v>
      </c>
      <c r="H88" s="7">
        <v>150092.79999999999</v>
      </c>
      <c r="I88" s="6">
        <v>1</v>
      </c>
      <c r="J88" s="6">
        <v>0</v>
      </c>
      <c r="K88" s="6">
        <v>0</v>
      </c>
      <c r="L88" s="8">
        <v>71862.789999999994</v>
      </c>
      <c r="M88" s="6">
        <v>0</v>
      </c>
    </row>
    <row r="89" spans="1:13" x14ac:dyDescent="0.35">
      <c r="A89" s="5">
        <v>111</v>
      </c>
      <c r="B89" s="6">
        <v>15803526</v>
      </c>
      <c r="C89" s="6">
        <v>685</v>
      </c>
      <c r="D89" s="5" t="s">
        <v>26</v>
      </c>
      <c r="E89" s="5" t="s">
        <v>23</v>
      </c>
      <c r="F89" s="6">
        <v>30</v>
      </c>
      <c r="G89" s="6">
        <v>3</v>
      </c>
      <c r="H89" s="7">
        <v>90536.81</v>
      </c>
      <c r="I89" s="6">
        <v>1</v>
      </c>
      <c r="J89" s="6">
        <v>0</v>
      </c>
      <c r="K89" s="6">
        <v>1</v>
      </c>
      <c r="L89" s="8">
        <v>63082.879999999997</v>
      </c>
      <c r="M89" s="6">
        <v>0</v>
      </c>
    </row>
    <row r="90" spans="1:13" x14ac:dyDescent="0.35">
      <c r="A90" s="5">
        <v>112</v>
      </c>
      <c r="B90" s="6">
        <v>15665790</v>
      </c>
      <c r="C90" s="6">
        <v>538</v>
      </c>
      <c r="D90" s="5" t="s">
        <v>26</v>
      </c>
      <c r="E90" s="5" t="s">
        <v>23</v>
      </c>
      <c r="F90" s="6">
        <v>39</v>
      </c>
      <c r="G90" s="6">
        <v>7</v>
      </c>
      <c r="H90" s="7">
        <v>108055.1</v>
      </c>
      <c r="I90" s="6">
        <v>2</v>
      </c>
      <c r="J90" s="6">
        <v>1</v>
      </c>
      <c r="K90" s="6">
        <v>0</v>
      </c>
      <c r="L90" s="8">
        <v>27231.26</v>
      </c>
      <c r="M90" s="6">
        <v>0</v>
      </c>
    </row>
    <row r="91" spans="1:13" x14ac:dyDescent="0.35">
      <c r="A91" s="5">
        <v>113</v>
      </c>
      <c r="B91" s="6">
        <v>15715951</v>
      </c>
      <c r="C91" s="6">
        <v>562</v>
      </c>
      <c r="D91" s="5" t="s">
        <v>15</v>
      </c>
      <c r="E91" s="5" t="s">
        <v>23</v>
      </c>
      <c r="F91" s="6">
        <v>42</v>
      </c>
      <c r="G91" s="6">
        <v>2</v>
      </c>
      <c r="H91" s="7">
        <v>100238.35</v>
      </c>
      <c r="I91" s="6">
        <v>1</v>
      </c>
      <c r="J91" s="6">
        <v>0</v>
      </c>
      <c r="K91" s="6">
        <v>0</v>
      </c>
      <c r="L91" s="8">
        <v>86797.41</v>
      </c>
      <c r="M91" s="6">
        <v>0</v>
      </c>
    </row>
    <row r="92" spans="1:13" x14ac:dyDescent="0.35">
      <c r="A92" s="5">
        <v>114</v>
      </c>
      <c r="B92" s="6">
        <v>15591100</v>
      </c>
      <c r="C92" s="6">
        <v>675</v>
      </c>
      <c r="D92" s="5" t="s">
        <v>18</v>
      </c>
      <c r="E92" s="5" t="s">
        <v>23</v>
      </c>
      <c r="F92" s="6">
        <v>36</v>
      </c>
      <c r="G92" s="6">
        <v>9</v>
      </c>
      <c r="H92" s="7">
        <v>106190.55</v>
      </c>
      <c r="I92" s="6">
        <v>1</v>
      </c>
      <c r="J92" s="6">
        <v>0</v>
      </c>
      <c r="K92" s="6">
        <v>1</v>
      </c>
      <c r="L92" s="8">
        <v>22994.32</v>
      </c>
      <c r="M92" s="6">
        <v>0</v>
      </c>
    </row>
    <row r="93" spans="1:13" x14ac:dyDescent="0.35">
      <c r="A93" s="5">
        <v>116</v>
      </c>
      <c r="B93" s="6">
        <v>15675522</v>
      </c>
      <c r="C93" s="6">
        <v>628</v>
      </c>
      <c r="D93" s="5" t="s">
        <v>26</v>
      </c>
      <c r="E93" s="5" t="s">
        <v>16</v>
      </c>
      <c r="F93" s="6">
        <v>30</v>
      </c>
      <c r="G93" s="6">
        <v>9</v>
      </c>
      <c r="H93" s="7">
        <v>132351.29</v>
      </c>
      <c r="I93" s="6">
        <v>2</v>
      </c>
      <c r="J93" s="6">
        <v>1</v>
      </c>
      <c r="K93" s="6">
        <v>1</v>
      </c>
      <c r="L93" s="8">
        <v>74169.13</v>
      </c>
      <c r="M93" s="6">
        <v>0</v>
      </c>
    </row>
    <row r="94" spans="1:13" x14ac:dyDescent="0.35">
      <c r="A94" s="5">
        <v>117</v>
      </c>
      <c r="B94" s="6">
        <v>15705512</v>
      </c>
      <c r="C94" s="6">
        <v>668</v>
      </c>
      <c r="D94" s="5" t="s">
        <v>26</v>
      </c>
      <c r="E94" s="5" t="s">
        <v>16</v>
      </c>
      <c r="F94" s="6">
        <v>37</v>
      </c>
      <c r="G94" s="6">
        <v>6</v>
      </c>
      <c r="H94" s="7">
        <v>167864.4</v>
      </c>
      <c r="I94" s="6">
        <v>1</v>
      </c>
      <c r="J94" s="6">
        <v>1</v>
      </c>
      <c r="K94" s="6">
        <v>0</v>
      </c>
      <c r="L94" s="8">
        <v>115638.29</v>
      </c>
      <c r="M94" s="6">
        <v>0</v>
      </c>
    </row>
    <row r="95" spans="1:13" x14ac:dyDescent="0.35">
      <c r="A95" s="5">
        <v>118</v>
      </c>
      <c r="B95" s="6">
        <v>15698028</v>
      </c>
      <c r="C95" s="6">
        <v>506</v>
      </c>
      <c r="D95" s="5" t="s">
        <v>15</v>
      </c>
      <c r="E95" s="5" t="s">
        <v>16</v>
      </c>
      <c r="F95" s="6">
        <v>41</v>
      </c>
      <c r="G95" s="6">
        <v>1</v>
      </c>
      <c r="H95" s="7">
        <v>0</v>
      </c>
      <c r="I95" s="6">
        <v>2</v>
      </c>
      <c r="J95" s="6">
        <v>1</v>
      </c>
      <c r="K95" s="6">
        <v>0</v>
      </c>
      <c r="L95" s="8">
        <v>31766.3</v>
      </c>
      <c r="M95" s="6">
        <v>0</v>
      </c>
    </row>
    <row r="96" spans="1:13" x14ac:dyDescent="0.35">
      <c r="A96" s="5">
        <v>120</v>
      </c>
      <c r="B96" s="6">
        <v>15600781</v>
      </c>
      <c r="C96" s="6">
        <v>699</v>
      </c>
      <c r="D96" s="5" t="s">
        <v>26</v>
      </c>
      <c r="E96" s="5" t="s">
        <v>23</v>
      </c>
      <c r="F96" s="6">
        <v>34</v>
      </c>
      <c r="G96" s="6">
        <v>4</v>
      </c>
      <c r="H96" s="7">
        <v>185173.81</v>
      </c>
      <c r="I96" s="6">
        <v>2</v>
      </c>
      <c r="J96" s="6">
        <v>1</v>
      </c>
      <c r="K96" s="6">
        <v>0</v>
      </c>
      <c r="L96" s="8">
        <v>120834.48</v>
      </c>
      <c r="M96" s="6">
        <v>0</v>
      </c>
    </row>
    <row r="97" spans="1:13" x14ac:dyDescent="0.35">
      <c r="A97" s="5">
        <v>121</v>
      </c>
      <c r="B97" s="6">
        <v>15682472</v>
      </c>
      <c r="C97" s="6">
        <v>828</v>
      </c>
      <c r="D97" s="5" t="s">
        <v>15</v>
      </c>
      <c r="E97" s="5" t="s">
        <v>23</v>
      </c>
      <c r="F97" s="6">
        <v>34</v>
      </c>
      <c r="G97" s="6">
        <v>8</v>
      </c>
      <c r="H97" s="7">
        <v>129433.34</v>
      </c>
      <c r="I97" s="6">
        <v>2</v>
      </c>
      <c r="J97" s="6">
        <v>0</v>
      </c>
      <c r="K97" s="6">
        <v>0</v>
      </c>
      <c r="L97" s="8">
        <v>38131.769999999997</v>
      </c>
      <c r="M97" s="6">
        <v>0</v>
      </c>
    </row>
    <row r="98" spans="1:13" x14ac:dyDescent="0.35">
      <c r="A98" s="5">
        <v>122</v>
      </c>
      <c r="B98" s="6">
        <v>15580203</v>
      </c>
      <c r="C98" s="6">
        <v>674</v>
      </c>
      <c r="D98" s="5" t="s">
        <v>18</v>
      </c>
      <c r="E98" s="5" t="s">
        <v>23</v>
      </c>
      <c r="F98" s="6">
        <v>39</v>
      </c>
      <c r="G98" s="6">
        <v>6</v>
      </c>
      <c r="H98" s="7">
        <v>120193.42</v>
      </c>
      <c r="I98" s="6">
        <v>1</v>
      </c>
      <c r="J98" s="6">
        <v>0</v>
      </c>
      <c r="K98" s="6">
        <v>0</v>
      </c>
      <c r="L98" s="8">
        <v>100130.95</v>
      </c>
      <c r="M98" s="6">
        <v>0</v>
      </c>
    </row>
    <row r="99" spans="1:13" x14ac:dyDescent="0.35">
      <c r="A99" s="5">
        <v>123</v>
      </c>
      <c r="B99" s="6">
        <v>15690673</v>
      </c>
      <c r="C99" s="6">
        <v>656</v>
      </c>
      <c r="D99" s="5" t="s">
        <v>15</v>
      </c>
      <c r="E99" s="5" t="s">
        <v>16</v>
      </c>
      <c r="F99" s="6">
        <v>39</v>
      </c>
      <c r="G99" s="6">
        <v>6</v>
      </c>
      <c r="H99" s="7">
        <v>0</v>
      </c>
      <c r="I99" s="6">
        <v>2</v>
      </c>
      <c r="J99" s="6">
        <v>1</v>
      </c>
      <c r="K99" s="6">
        <v>0</v>
      </c>
      <c r="L99" s="8">
        <v>141069.88</v>
      </c>
      <c r="M99" s="6">
        <v>0</v>
      </c>
    </row>
    <row r="100" spans="1:13" x14ac:dyDescent="0.35">
      <c r="A100" s="5">
        <v>124</v>
      </c>
      <c r="B100" s="6">
        <v>15760085</v>
      </c>
      <c r="C100" s="6">
        <v>684</v>
      </c>
      <c r="D100" s="5" t="s">
        <v>26</v>
      </c>
      <c r="E100" s="5" t="s">
        <v>16</v>
      </c>
      <c r="F100" s="6">
        <v>48</v>
      </c>
      <c r="G100" s="6">
        <v>10</v>
      </c>
      <c r="H100" s="7">
        <v>126384.42</v>
      </c>
      <c r="I100" s="6">
        <v>1</v>
      </c>
      <c r="J100" s="6">
        <v>1</v>
      </c>
      <c r="K100" s="6">
        <v>1</v>
      </c>
      <c r="L100" s="8">
        <v>198129.36</v>
      </c>
      <c r="M100" s="6">
        <v>0</v>
      </c>
    </row>
    <row r="101" spans="1:13" x14ac:dyDescent="0.35">
      <c r="A101" s="5">
        <v>125</v>
      </c>
      <c r="B101" s="6">
        <v>15779659</v>
      </c>
      <c r="C101" s="6">
        <v>625</v>
      </c>
      <c r="D101" s="5" t="s">
        <v>15</v>
      </c>
      <c r="E101" s="5" t="s">
        <v>16</v>
      </c>
      <c r="F101" s="6">
        <v>28</v>
      </c>
      <c r="G101" s="6">
        <v>3</v>
      </c>
      <c r="H101" s="7">
        <v>0</v>
      </c>
      <c r="I101" s="6">
        <v>1</v>
      </c>
      <c r="J101" s="6">
        <v>0</v>
      </c>
      <c r="K101" s="6">
        <v>0</v>
      </c>
      <c r="L101" s="8">
        <v>183646.41</v>
      </c>
      <c r="M101" s="6">
        <v>0</v>
      </c>
    </row>
    <row r="102" spans="1:13" x14ac:dyDescent="0.35">
      <c r="A102" s="5">
        <v>129</v>
      </c>
      <c r="B102" s="6">
        <v>15575492</v>
      </c>
      <c r="C102" s="6">
        <v>828</v>
      </c>
      <c r="D102" s="5" t="s">
        <v>15</v>
      </c>
      <c r="E102" s="5" t="s">
        <v>16</v>
      </c>
      <c r="F102" s="6">
        <v>41</v>
      </c>
      <c r="G102" s="6">
        <v>7</v>
      </c>
      <c r="H102" s="7">
        <v>0</v>
      </c>
      <c r="I102" s="6">
        <v>2</v>
      </c>
      <c r="J102" s="6">
        <v>1</v>
      </c>
      <c r="K102" s="6">
        <v>0</v>
      </c>
      <c r="L102" s="8">
        <v>171378.77</v>
      </c>
      <c r="M102" s="6">
        <v>0</v>
      </c>
    </row>
    <row r="103" spans="1:13" x14ac:dyDescent="0.35">
      <c r="A103" s="5">
        <v>130</v>
      </c>
      <c r="B103" s="6">
        <v>15591607</v>
      </c>
      <c r="C103" s="6">
        <v>770</v>
      </c>
      <c r="D103" s="5" t="s">
        <v>15</v>
      </c>
      <c r="E103" s="5" t="s">
        <v>23</v>
      </c>
      <c r="F103" s="6">
        <v>24</v>
      </c>
      <c r="G103" s="6">
        <v>9</v>
      </c>
      <c r="H103" s="7">
        <v>101827.07</v>
      </c>
      <c r="I103" s="6">
        <v>1</v>
      </c>
      <c r="J103" s="6">
        <v>1</v>
      </c>
      <c r="K103" s="6">
        <v>0</v>
      </c>
      <c r="L103" s="8">
        <v>167256.35</v>
      </c>
      <c r="M103" s="6">
        <v>0</v>
      </c>
    </row>
    <row r="104" spans="1:13" x14ac:dyDescent="0.35">
      <c r="A104" s="5">
        <v>131</v>
      </c>
      <c r="B104" s="6">
        <v>15740404</v>
      </c>
      <c r="C104" s="6">
        <v>758</v>
      </c>
      <c r="D104" s="5" t="s">
        <v>15</v>
      </c>
      <c r="E104" s="5" t="s">
        <v>16</v>
      </c>
      <c r="F104" s="6">
        <v>34</v>
      </c>
      <c r="G104" s="6">
        <v>3</v>
      </c>
      <c r="H104" s="7">
        <v>0</v>
      </c>
      <c r="I104" s="6">
        <v>2</v>
      </c>
      <c r="J104" s="6">
        <v>1</v>
      </c>
      <c r="K104" s="6">
        <v>1</v>
      </c>
      <c r="L104" s="8">
        <v>124226.16</v>
      </c>
      <c r="M104" s="6">
        <v>0</v>
      </c>
    </row>
    <row r="105" spans="1:13" x14ac:dyDescent="0.35">
      <c r="A105" s="5">
        <v>132</v>
      </c>
      <c r="B105" s="6">
        <v>15718369</v>
      </c>
      <c r="C105" s="6">
        <v>795</v>
      </c>
      <c r="D105" s="5" t="s">
        <v>26</v>
      </c>
      <c r="E105" s="5" t="s">
        <v>16</v>
      </c>
      <c r="F105" s="6">
        <v>33</v>
      </c>
      <c r="G105" s="6">
        <v>9</v>
      </c>
      <c r="H105" s="7">
        <v>130862.43</v>
      </c>
      <c r="I105" s="6">
        <v>1</v>
      </c>
      <c r="J105" s="6">
        <v>1</v>
      </c>
      <c r="K105" s="6">
        <v>1</v>
      </c>
      <c r="L105" s="8">
        <v>114935.21</v>
      </c>
      <c r="M105" s="6">
        <v>0</v>
      </c>
    </row>
    <row r="106" spans="1:13" x14ac:dyDescent="0.35">
      <c r="A106" s="5">
        <v>133</v>
      </c>
      <c r="B106" s="6">
        <v>15677871</v>
      </c>
      <c r="C106" s="6">
        <v>687</v>
      </c>
      <c r="D106" s="5" t="s">
        <v>15</v>
      </c>
      <c r="E106" s="5" t="s">
        <v>23</v>
      </c>
      <c r="F106" s="6">
        <v>38</v>
      </c>
      <c r="G106" s="6">
        <v>9</v>
      </c>
      <c r="H106" s="7">
        <v>122570.87</v>
      </c>
      <c r="I106" s="6">
        <v>1</v>
      </c>
      <c r="J106" s="6">
        <v>1</v>
      </c>
      <c r="K106" s="6">
        <v>1</v>
      </c>
      <c r="L106" s="8">
        <v>35608.879999999997</v>
      </c>
      <c r="M106" s="6">
        <v>0</v>
      </c>
    </row>
    <row r="107" spans="1:13" x14ac:dyDescent="0.35">
      <c r="A107" s="5">
        <v>134</v>
      </c>
      <c r="B107" s="6">
        <v>15642004</v>
      </c>
      <c r="C107" s="6">
        <v>686</v>
      </c>
      <c r="D107" s="5" t="s">
        <v>15</v>
      </c>
      <c r="E107" s="5" t="s">
        <v>23</v>
      </c>
      <c r="F107" s="6">
        <v>25</v>
      </c>
      <c r="G107" s="6">
        <v>1</v>
      </c>
      <c r="H107" s="7">
        <v>0</v>
      </c>
      <c r="I107" s="6">
        <v>2</v>
      </c>
      <c r="J107" s="6">
        <v>0</v>
      </c>
      <c r="K107" s="6">
        <v>1</v>
      </c>
      <c r="L107" s="8">
        <v>16459.37</v>
      </c>
      <c r="M107" s="6">
        <v>0</v>
      </c>
    </row>
    <row r="108" spans="1:13" x14ac:dyDescent="0.35">
      <c r="A108" s="5">
        <v>135</v>
      </c>
      <c r="B108" s="6">
        <v>15712543</v>
      </c>
      <c r="C108" s="6">
        <v>789</v>
      </c>
      <c r="D108" s="5" t="s">
        <v>26</v>
      </c>
      <c r="E108" s="5" t="s">
        <v>23</v>
      </c>
      <c r="F108" s="6">
        <v>39</v>
      </c>
      <c r="G108" s="6">
        <v>7</v>
      </c>
      <c r="H108" s="7">
        <v>124828.46</v>
      </c>
      <c r="I108" s="6">
        <v>2</v>
      </c>
      <c r="J108" s="6">
        <v>1</v>
      </c>
      <c r="K108" s="6">
        <v>1</v>
      </c>
      <c r="L108" s="8">
        <v>124411.08</v>
      </c>
      <c r="M108" s="6">
        <v>0</v>
      </c>
    </row>
    <row r="109" spans="1:13" x14ac:dyDescent="0.35">
      <c r="A109" s="5">
        <v>136</v>
      </c>
      <c r="B109" s="6">
        <v>15584518</v>
      </c>
      <c r="C109" s="6">
        <v>589</v>
      </c>
      <c r="D109" s="5" t="s">
        <v>26</v>
      </c>
      <c r="E109" s="5" t="s">
        <v>16</v>
      </c>
      <c r="F109" s="6">
        <v>50</v>
      </c>
      <c r="G109" s="6">
        <v>5</v>
      </c>
      <c r="H109" s="7">
        <v>144895.04999999999</v>
      </c>
      <c r="I109" s="6">
        <v>2</v>
      </c>
      <c r="J109" s="6">
        <v>1</v>
      </c>
      <c r="K109" s="6">
        <v>1</v>
      </c>
      <c r="L109" s="8">
        <v>34941.230000000003</v>
      </c>
      <c r="M109" s="6">
        <v>0</v>
      </c>
    </row>
    <row r="110" spans="1:13" x14ac:dyDescent="0.35">
      <c r="A110" s="5">
        <v>137</v>
      </c>
      <c r="B110" s="6">
        <v>15802381</v>
      </c>
      <c r="C110" s="6">
        <v>461</v>
      </c>
      <c r="D110" s="5" t="s">
        <v>26</v>
      </c>
      <c r="E110" s="5" t="s">
        <v>16</v>
      </c>
      <c r="F110" s="6">
        <v>34</v>
      </c>
      <c r="G110" s="6">
        <v>5</v>
      </c>
      <c r="H110" s="7">
        <v>63663.93</v>
      </c>
      <c r="I110" s="6">
        <v>1</v>
      </c>
      <c r="J110" s="6">
        <v>0</v>
      </c>
      <c r="K110" s="6">
        <v>1</v>
      </c>
      <c r="L110" s="8">
        <v>167784.28</v>
      </c>
      <c r="M110" s="6">
        <v>0</v>
      </c>
    </row>
    <row r="111" spans="1:13" x14ac:dyDescent="0.35">
      <c r="A111" s="5">
        <v>138</v>
      </c>
      <c r="B111" s="6">
        <v>15610156</v>
      </c>
      <c r="C111" s="6">
        <v>637</v>
      </c>
      <c r="D111" s="5" t="s">
        <v>15</v>
      </c>
      <c r="E111" s="5" t="s">
        <v>23</v>
      </c>
      <c r="F111" s="6">
        <v>40</v>
      </c>
      <c r="G111" s="6">
        <v>2</v>
      </c>
      <c r="H111" s="7">
        <v>133463.1</v>
      </c>
      <c r="I111" s="6">
        <v>1</v>
      </c>
      <c r="J111" s="6">
        <v>0</v>
      </c>
      <c r="K111" s="6">
        <v>1</v>
      </c>
      <c r="L111" s="8">
        <v>93165.34</v>
      </c>
      <c r="M111" s="6">
        <v>0</v>
      </c>
    </row>
    <row r="112" spans="1:13" x14ac:dyDescent="0.35">
      <c r="A112" s="5">
        <v>141</v>
      </c>
      <c r="B112" s="6">
        <v>15698932</v>
      </c>
      <c r="C112" s="6">
        <v>756</v>
      </c>
      <c r="D112" s="5" t="s">
        <v>26</v>
      </c>
      <c r="E112" s="5" t="s">
        <v>23</v>
      </c>
      <c r="F112" s="6">
        <v>44</v>
      </c>
      <c r="G112" s="6">
        <v>10</v>
      </c>
      <c r="H112" s="7">
        <v>137452.09</v>
      </c>
      <c r="I112" s="6">
        <v>1</v>
      </c>
      <c r="J112" s="6">
        <v>1</v>
      </c>
      <c r="K112" s="6">
        <v>0</v>
      </c>
      <c r="L112" s="8">
        <v>189543.9</v>
      </c>
      <c r="M112" s="6">
        <v>0</v>
      </c>
    </row>
    <row r="113" spans="1:13" x14ac:dyDescent="0.35">
      <c r="A113" s="5">
        <v>142</v>
      </c>
      <c r="B113" s="6">
        <v>15724944</v>
      </c>
      <c r="C113" s="6">
        <v>663</v>
      </c>
      <c r="D113" s="5" t="s">
        <v>15</v>
      </c>
      <c r="E113" s="5" t="s">
        <v>23</v>
      </c>
      <c r="F113" s="6">
        <v>34</v>
      </c>
      <c r="G113" s="6">
        <v>7</v>
      </c>
      <c r="H113" s="7">
        <v>0</v>
      </c>
      <c r="I113" s="6">
        <v>2</v>
      </c>
      <c r="J113" s="6">
        <v>1</v>
      </c>
      <c r="K113" s="6">
        <v>1</v>
      </c>
      <c r="L113" s="8">
        <v>180427.24</v>
      </c>
      <c r="M113" s="6">
        <v>0</v>
      </c>
    </row>
    <row r="114" spans="1:13" x14ac:dyDescent="0.35">
      <c r="A114" s="5">
        <v>143</v>
      </c>
      <c r="B114" s="6">
        <v>15628145</v>
      </c>
      <c r="C114" s="6">
        <v>682</v>
      </c>
      <c r="D114" s="5" t="s">
        <v>15</v>
      </c>
      <c r="E114" s="5" t="s">
        <v>16</v>
      </c>
      <c r="F114" s="6">
        <v>43</v>
      </c>
      <c r="G114" s="6">
        <v>5</v>
      </c>
      <c r="H114" s="7">
        <v>125851.93</v>
      </c>
      <c r="I114" s="6">
        <v>1</v>
      </c>
      <c r="J114" s="6">
        <v>1</v>
      </c>
      <c r="K114" s="6">
        <v>1</v>
      </c>
      <c r="L114" s="8">
        <v>193318.33</v>
      </c>
      <c r="M114" s="6">
        <v>0</v>
      </c>
    </row>
    <row r="115" spans="1:13" x14ac:dyDescent="0.35">
      <c r="A115" s="5">
        <v>146</v>
      </c>
      <c r="B115" s="6">
        <v>15800703</v>
      </c>
      <c r="C115" s="6">
        <v>485</v>
      </c>
      <c r="D115" s="5" t="s">
        <v>18</v>
      </c>
      <c r="E115" s="5" t="s">
        <v>16</v>
      </c>
      <c r="F115" s="6">
        <v>21</v>
      </c>
      <c r="G115" s="6">
        <v>5</v>
      </c>
      <c r="H115" s="7">
        <v>113157.22</v>
      </c>
      <c r="I115" s="6">
        <v>1</v>
      </c>
      <c r="J115" s="6">
        <v>1</v>
      </c>
      <c r="K115" s="6">
        <v>1</v>
      </c>
      <c r="L115" s="8">
        <v>54141.5</v>
      </c>
      <c r="M115" s="6">
        <v>0</v>
      </c>
    </row>
    <row r="116" spans="1:13" x14ac:dyDescent="0.35">
      <c r="A116" s="5">
        <v>147</v>
      </c>
      <c r="B116" s="6">
        <v>15705707</v>
      </c>
      <c r="C116" s="6">
        <v>635</v>
      </c>
      <c r="D116" s="5" t="s">
        <v>18</v>
      </c>
      <c r="E116" s="5" t="s">
        <v>16</v>
      </c>
      <c r="F116" s="6">
        <v>29</v>
      </c>
      <c r="G116" s="6">
        <v>8</v>
      </c>
      <c r="H116" s="7">
        <v>138296.94</v>
      </c>
      <c r="I116" s="6">
        <v>2</v>
      </c>
      <c r="J116" s="6">
        <v>1</v>
      </c>
      <c r="K116" s="6">
        <v>0</v>
      </c>
      <c r="L116" s="8">
        <v>141075.51</v>
      </c>
      <c r="M116" s="6">
        <v>0</v>
      </c>
    </row>
    <row r="117" spans="1:13" x14ac:dyDescent="0.35">
      <c r="A117" s="5">
        <v>148</v>
      </c>
      <c r="B117" s="6">
        <v>15754105</v>
      </c>
      <c r="C117" s="6">
        <v>650</v>
      </c>
      <c r="D117" s="5" t="s">
        <v>15</v>
      </c>
      <c r="E117" s="5" t="s">
        <v>23</v>
      </c>
      <c r="F117" s="6">
        <v>37</v>
      </c>
      <c r="G117" s="6">
        <v>5</v>
      </c>
      <c r="H117" s="7">
        <v>106967.18</v>
      </c>
      <c r="I117" s="6">
        <v>1</v>
      </c>
      <c r="J117" s="6">
        <v>0</v>
      </c>
      <c r="K117" s="6">
        <v>0</v>
      </c>
      <c r="L117" s="8">
        <v>24495.03</v>
      </c>
      <c r="M117" s="6">
        <v>0</v>
      </c>
    </row>
    <row r="118" spans="1:13" x14ac:dyDescent="0.35">
      <c r="A118" s="5">
        <v>149</v>
      </c>
      <c r="B118" s="6">
        <v>15703264</v>
      </c>
      <c r="C118" s="6">
        <v>735</v>
      </c>
      <c r="D118" s="5" t="s">
        <v>15</v>
      </c>
      <c r="E118" s="5" t="s">
        <v>23</v>
      </c>
      <c r="F118" s="6">
        <v>44</v>
      </c>
      <c r="G118" s="6">
        <v>9</v>
      </c>
      <c r="H118" s="7">
        <v>120681.63</v>
      </c>
      <c r="I118" s="6">
        <v>1</v>
      </c>
      <c r="J118" s="6">
        <v>1</v>
      </c>
      <c r="K118" s="6">
        <v>0</v>
      </c>
      <c r="L118" s="8">
        <v>74836.34</v>
      </c>
      <c r="M118" s="6">
        <v>0</v>
      </c>
    </row>
    <row r="119" spans="1:13" x14ac:dyDescent="0.35">
      <c r="A119" s="5">
        <v>150</v>
      </c>
      <c r="B119" s="6">
        <v>15794413</v>
      </c>
      <c r="C119" s="6">
        <v>416</v>
      </c>
      <c r="D119" s="5" t="s">
        <v>15</v>
      </c>
      <c r="E119" s="5" t="s">
        <v>23</v>
      </c>
      <c r="F119" s="6">
        <v>32</v>
      </c>
      <c r="G119" s="6">
        <v>0</v>
      </c>
      <c r="H119" s="7">
        <v>0</v>
      </c>
      <c r="I119" s="6">
        <v>2</v>
      </c>
      <c r="J119" s="6">
        <v>0</v>
      </c>
      <c r="K119" s="6">
        <v>1</v>
      </c>
      <c r="L119" s="8">
        <v>878.87</v>
      </c>
      <c r="M119" s="6">
        <v>0</v>
      </c>
    </row>
    <row r="120" spans="1:13" x14ac:dyDescent="0.35">
      <c r="A120" s="5">
        <v>151</v>
      </c>
      <c r="B120" s="6">
        <v>15650237</v>
      </c>
      <c r="C120" s="6">
        <v>754</v>
      </c>
      <c r="D120" s="5" t="s">
        <v>18</v>
      </c>
      <c r="E120" s="5" t="s">
        <v>16</v>
      </c>
      <c r="F120" s="6">
        <v>32</v>
      </c>
      <c r="G120" s="6">
        <v>7</v>
      </c>
      <c r="H120" s="7">
        <v>0</v>
      </c>
      <c r="I120" s="6">
        <v>2</v>
      </c>
      <c r="J120" s="6">
        <v>1</v>
      </c>
      <c r="K120" s="6">
        <v>0</v>
      </c>
      <c r="L120" s="8">
        <v>89520.75</v>
      </c>
      <c r="M120" s="6">
        <v>0</v>
      </c>
    </row>
    <row r="121" spans="1:13" x14ac:dyDescent="0.35">
      <c r="A121" s="5">
        <v>153</v>
      </c>
      <c r="B121" s="6">
        <v>15811589</v>
      </c>
      <c r="C121" s="6">
        <v>716</v>
      </c>
      <c r="D121" s="5" t="s">
        <v>18</v>
      </c>
      <c r="E121" s="5" t="s">
        <v>23</v>
      </c>
      <c r="F121" s="6">
        <v>42</v>
      </c>
      <c r="G121" s="6">
        <v>8</v>
      </c>
      <c r="H121" s="7">
        <v>0</v>
      </c>
      <c r="I121" s="6">
        <v>2</v>
      </c>
      <c r="J121" s="6">
        <v>1</v>
      </c>
      <c r="K121" s="6">
        <v>0</v>
      </c>
      <c r="L121" s="8">
        <v>180800.42</v>
      </c>
      <c r="M121" s="6">
        <v>0</v>
      </c>
    </row>
    <row r="122" spans="1:13" x14ac:dyDescent="0.35">
      <c r="A122" s="5">
        <v>154</v>
      </c>
      <c r="B122" s="6">
        <v>15689044</v>
      </c>
      <c r="C122" s="6">
        <v>539</v>
      </c>
      <c r="D122" s="5" t="s">
        <v>15</v>
      </c>
      <c r="E122" s="5" t="s">
        <v>23</v>
      </c>
      <c r="F122" s="6">
        <v>37</v>
      </c>
      <c r="G122" s="6">
        <v>2</v>
      </c>
      <c r="H122" s="7">
        <v>127609.59</v>
      </c>
      <c r="I122" s="6">
        <v>1</v>
      </c>
      <c r="J122" s="6">
        <v>1</v>
      </c>
      <c r="K122" s="6">
        <v>0</v>
      </c>
      <c r="L122" s="8">
        <v>98646.22</v>
      </c>
      <c r="M122" s="6">
        <v>0</v>
      </c>
    </row>
    <row r="123" spans="1:13" x14ac:dyDescent="0.35">
      <c r="A123" s="5">
        <v>155</v>
      </c>
      <c r="B123" s="6">
        <v>15709368</v>
      </c>
      <c r="C123" s="6">
        <v>614</v>
      </c>
      <c r="D123" s="5" t="s">
        <v>15</v>
      </c>
      <c r="E123" s="5" t="s">
        <v>16</v>
      </c>
      <c r="F123" s="6">
        <v>43</v>
      </c>
      <c r="G123" s="6">
        <v>6</v>
      </c>
      <c r="H123" s="7">
        <v>0</v>
      </c>
      <c r="I123" s="6">
        <v>2</v>
      </c>
      <c r="J123" s="6">
        <v>1</v>
      </c>
      <c r="K123" s="6">
        <v>1</v>
      </c>
      <c r="L123" s="8">
        <v>109041.53</v>
      </c>
      <c r="M123" s="6">
        <v>0</v>
      </c>
    </row>
    <row r="124" spans="1:13" x14ac:dyDescent="0.35">
      <c r="A124" s="5">
        <v>157</v>
      </c>
      <c r="B124" s="6">
        <v>15655007</v>
      </c>
      <c r="C124" s="6">
        <v>758</v>
      </c>
      <c r="D124" s="5" t="s">
        <v>15</v>
      </c>
      <c r="E124" s="5" t="s">
        <v>16</v>
      </c>
      <c r="F124" s="6">
        <v>33</v>
      </c>
      <c r="G124" s="6">
        <v>7</v>
      </c>
      <c r="H124" s="7">
        <v>0</v>
      </c>
      <c r="I124" s="6">
        <v>2</v>
      </c>
      <c r="J124" s="6">
        <v>0</v>
      </c>
      <c r="K124" s="6">
        <v>0</v>
      </c>
      <c r="L124" s="8">
        <v>82996.47</v>
      </c>
      <c r="M124" s="6">
        <v>0</v>
      </c>
    </row>
    <row r="125" spans="1:13" x14ac:dyDescent="0.35">
      <c r="A125" s="5">
        <v>158</v>
      </c>
      <c r="B125" s="6">
        <v>15623595</v>
      </c>
      <c r="C125" s="6">
        <v>586</v>
      </c>
      <c r="D125" s="5" t="s">
        <v>18</v>
      </c>
      <c r="E125" s="5" t="s">
        <v>16</v>
      </c>
      <c r="F125" s="6">
        <v>28</v>
      </c>
      <c r="G125" s="6">
        <v>2</v>
      </c>
      <c r="H125" s="7">
        <v>0</v>
      </c>
      <c r="I125" s="6">
        <v>2</v>
      </c>
      <c r="J125" s="6">
        <v>1</v>
      </c>
      <c r="K125" s="6">
        <v>1</v>
      </c>
      <c r="L125" s="8">
        <v>92067.35</v>
      </c>
      <c r="M125" s="6">
        <v>0</v>
      </c>
    </row>
    <row r="126" spans="1:13" x14ac:dyDescent="0.35">
      <c r="A126" s="5">
        <v>159</v>
      </c>
      <c r="B126" s="6">
        <v>15589975</v>
      </c>
      <c r="C126" s="6">
        <v>646</v>
      </c>
      <c r="D126" s="5" t="s">
        <v>15</v>
      </c>
      <c r="E126" s="5" t="s">
        <v>16</v>
      </c>
      <c r="F126" s="6">
        <v>73</v>
      </c>
      <c r="G126" s="6">
        <v>6</v>
      </c>
      <c r="H126" s="7">
        <v>97259.25</v>
      </c>
      <c r="I126" s="6">
        <v>1</v>
      </c>
      <c r="J126" s="6">
        <v>0</v>
      </c>
      <c r="K126" s="6">
        <v>1</v>
      </c>
      <c r="L126" s="8">
        <v>104719.66</v>
      </c>
      <c r="M126" s="6">
        <v>0</v>
      </c>
    </row>
    <row r="127" spans="1:13" x14ac:dyDescent="0.35">
      <c r="A127" s="5">
        <v>160</v>
      </c>
      <c r="B127" s="6">
        <v>15804017</v>
      </c>
      <c r="C127" s="6">
        <v>631</v>
      </c>
      <c r="D127" s="5" t="s">
        <v>26</v>
      </c>
      <c r="E127" s="5" t="s">
        <v>16</v>
      </c>
      <c r="F127" s="6">
        <v>33</v>
      </c>
      <c r="G127" s="6">
        <v>4</v>
      </c>
      <c r="H127" s="7">
        <v>123246.7</v>
      </c>
      <c r="I127" s="6">
        <v>1</v>
      </c>
      <c r="J127" s="6">
        <v>0</v>
      </c>
      <c r="K127" s="6">
        <v>0</v>
      </c>
      <c r="L127" s="8">
        <v>112687.57</v>
      </c>
      <c r="M127" s="6">
        <v>0</v>
      </c>
    </row>
    <row r="128" spans="1:13" x14ac:dyDescent="0.35">
      <c r="A128" s="5">
        <v>161</v>
      </c>
      <c r="B128" s="6">
        <v>15692132</v>
      </c>
      <c r="C128" s="6">
        <v>717</v>
      </c>
      <c r="D128" s="5" t="s">
        <v>18</v>
      </c>
      <c r="E128" s="5" t="s">
        <v>16</v>
      </c>
      <c r="F128" s="6">
        <v>22</v>
      </c>
      <c r="G128" s="6">
        <v>6</v>
      </c>
      <c r="H128" s="7">
        <v>101060.25</v>
      </c>
      <c r="I128" s="6">
        <v>1</v>
      </c>
      <c r="J128" s="6">
        <v>0</v>
      </c>
      <c r="K128" s="6">
        <v>1</v>
      </c>
      <c r="L128" s="8">
        <v>84699.56</v>
      </c>
      <c r="M128" s="6">
        <v>0</v>
      </c>
    </row>
    <row r="129" spans="1:13" x14ac:dyDescent="0.35">
      <c r="A129" s="5">
        <v>162</v>
      </c>
      <c r="B129" s="6">
        <v>15641122</v>
      </c>
      <c r="C129" s="6">
        <v>684</v>
      </c>
      <c r="D129" s="5" t="s">
        <v>15</v>
      </c>
      <c r="E129" s="5" t="s">
        <v>23</v>
      </c>
      <c r="F129" s="6">
        <v>30</v>
      </c>
      <c r="G129" s="6">
        <v>2</v>
      </c>
      <c r="H129" s="7">
        <v>0</v>
      </c>
      <c r="I129" s="6">
        <v>2</v>
      </c>
      <c r="J129" s="6">
        <v>1</v>
      </c>
      <c r="K129" s="6">
        <v>0</v>
      </c>
      <c r="L129" s="8">
        <v>83473.820000000007</v>
      </c>
      <c r="M129" s="6">
        <v>0</v>
      </c>
    </row>
    <row r="130" spans="1:13" x14ac:dyDescent="0.35">
      <c r="A130" s="5">
        <v>163</v>
      </c>
      <c r="B130" s="6">
        <v>15630910</v>
      </c>
      <c r="C130" s="6">
        <v>800</v>
      </c>
      <c r="D130" s="5" t="s">
        <v>15</v>
      </c>
      <c r="E130" s="5" t="s">
        <v>16</v>
      </c>
      <c r="F130" s="6">
        <v>49</v>
      </c>
      <c r="G130" s="6">
        <v>7</v>
      </c>
      <c r="H130" s="7">
        <v>108007.36</v>
      </c>
      <c r="I130" s="6">
        <v>1</v>
      </c>
      <c r="J130" s="6">
        <v>0</v>
      </c>
      <c r="K130" s="6">
        <v>0</v>
      </c>
      <c r="L130" s="8">
        <v>47125.11</v>
      </c>
      <c r="M130" s="6">
        <v>0</v>
      </c>
    </row>
    <row r="131" spans="1:13" x14ac:dyDescent="0.35">
      <c r="A131" s="5">
        <v>164</v>
      </c>
      <c r="B131" s="6">
        <v>15680772</v>
      </c>
      <c r="C131" s="6">
        <v>721</v>
      </c>
      <c r="D131" s="5" t="s">
        <v>18</v>
      </c>
      <c r="E131" s="5" t="s">
        <v>16</v>
      </c>
      <c r="F131" s="6">
        <v>36</v>
      </c>
      <c r="G131" s="6">
        <v>2</v>
      </c>
      <c r="H131" s="7">
        <v>0</v>
      </c>
      <c r="I131" s="6">
        <v>2</v>
      </c>
      <c r="J131" s="6">
        <v>1</v>
      </c>
      <c r="K131" s="6">
        <v>1</v>
      </c>
      <c r="L131" s="8">
        <v>106977.8</v>
      </c>
      <c r="M131" s="6">
        <v>0</v>
      </c>
    </row>
    <row r="132" spans="1:13" x14ac:dyDescent="0.35">
      <c r="A132" s="5">
        <v>166</v>
      </c>
      <c r="B132" s="6">
        <v>15585388</v>
      </c>
      <c r="C132" s="6">
        <v>660</v>
      </c>
      <c r="D132" s="5" t="s">
        <v>26</v>
      </c>
      <c r="E132" s="5" t="s">
        <v>23</v>
      </c>
      <c r="F132" s="6">
        <v>31</v>
      </c>
      <c r="G132" s="6">
        <v>9</v>
      </c>
      <c r="H132" s="7">
        <v>125189.75</v>
      </c>
      <c r="I132" s="6">
        <v>2</v>
      </c>
      <c r="J132" s="6">
        <v>1</v>
      </c>
      <c r="K132" s="6">
        <v>1</v>
      </c>
      <c r="L132" s="8">
        <v>139874.43</v>
      </c>
      <c r="M132" s="6">
        <v>0</v>
      </c>
    </row>
    <row r="133" spans="1:13" x14ac:dyDescent="0.35">
      <c r="A133" s="5">
        <v>168</v>
      </c>
      <c r="B133" s="6">
        <v>15588537</v>
      </c>
      <c r="C133" s="6">
        <v>615</v>
      </c>
      <c r="D133" s="5" t="s">
        <v>18</v>
      </c>
      <c r="E133" s="5" t="s">
        <v>16</v>
      </c>
      <c r="F133" s="6">
        <v>41</v>
      </c>
      <c r="G133" s="6">
        <v>9</v>
      </c>
      <c r="H133" s="7">
        <v>109013.23</v>
      </c>
      <c r="I133" s="6">
        <v>1</v>
      </c>
      <c r="J133" s="6">
        <v>1</v>
      </c>
      <c r="K133" s="6">
        <v>0</v>
      </c>
      <c r="L133" s="8">
        <v>196499.96</v>
      </c>
      <c r="M133" s="6">
        <v>0</v>
      </c>
    </row>
    <row r="134" spans="1:13" x14ac:dyDescent="0.35">
      <c r="A134" s="5">
        <v>170</v>
      </c>
      <c r="B134" s="6">
        <v>15611325</v>
      </c>
      <c r="C134" s="6">
        <v>682</v>
      </c>
      <c r="D134" s="5" t="s">
        <v>26</v>
      </c>
      <c r="E134" s="5" t="s">
        <v>23</v>
      </c>
      <c r="F134" s="6">
        <v>24</v>
      </c>
      <c r="G134" s="6">
        <v>9</v>
      </c>
      <c r="H134" s="7">
        <v>57929.81</v>
      </c>
      <c r="I134" s="6">
        <v>2</v>
      </c>
      <c r="J134" s="6">
        <v>0</v>
      </c>
      <c r="K134" s="6">
        <v>0</v>
      </c>
      <c r="L134" s="8">
        <v>53134.3</v>
      </c>
      <c r="M134" s="6">
        <v>0</v>
      </c>
    </row>
    <row r="135" spans="1:13" x14ac:dyDescent="0.35">
      <c r="A135" s="5">
        <v>171</v>
      </c>
      <c r="B135" s="6">
        <v>15587562</v>
      </c>
      <c r="C135" s="6">
        <v>484</v>
      </c>
      <c r="D135" s="5" t="s">
        <v>15</v>
      </c>
      <c r="E135" s="5" t="s">
        <v>16</v>
      </c>
      <c r="F135" s="6">
        <v>29</v>
      </c>
      <c r="G135" s="6">
        <v>4</v>
      </c>
      <c r="H135" s="7">
        <v>130114.39</v>
      </c>
      <c r="I135" s="6">
        <v>1</v>
      </c>
      <c r="J135" s="6">
        <v>1</v>
      </c>
      <c r="K135" s="6">
        <v>0</v>
      </c>
      <c r="L135" s="8">
        <v>164017.89000000001</v>
      </c>
      <c r="M135" s="6">
        <v>0</v>
      </c>
    </row>
    <row r="136" spans="1:13" x14ac:dyDescent="0.35">
      <c r="A136" s="5">
        <v>172</v>
      </c>
      <c r="B136" s="6">
        <v>15613172</v>
      </c>
      <c r="C136" s="6">
        <v>628</v>
      </c>
      <c r="D136" s="5" t="s">
        <v>26</v>
      </c>
      <c r="E136" s="5" t="s">
        <v>23</v>
      </c>
      <c r="F136" s="6">
        <v>27</v>
      </c>
      <c r="G136" s="6">
        <v>5</v>
      </c>
      <c r="H136" s="7">
        <v>95826.49</v>
      </c>
      <c r="I136" s="6">
        <v>2</v>
      </c>
      <c r="J136" s="6">
        <v>1</v>
      </c>
      <c r="K136" s="6">
        <v>0</v>
      </c>
      <c r="L136" s="8">
        <v>155996.96</v>
      </c>
      <c r="M136" s="6">
        <v>0</v>
      </c>
    </row>
    <row r="137" spans="1:13" x14ac:dyDescent="0.35">
      <c r="A137" s="5">
        <v>174</v>
      </c>
      <c r="B137" s="6">
        <v>15586310</v>
      </c>
      <c r="C137" s="6">
        <v>578</v>
      </c>
      <c r="D137" s="5" t="s">
        <v>15</v>
      </c>
      <c r="E137" s="5" t="s">
        <v>23</v>
      </c>
      <c r="F137" s="6">
        <v>30</v>
      </c>
      <c r="G137" s="6">
        <v>4</v>
      </c>
      <c r="H137" s="7">
        <v>169462.09</v>
      </c>
      <c r="I137" s="6">
        <v>1</v>
      </c>
      <c r="J137" s="6">
        <v>1</v>
      </c>
      <c r="K137" s="6">
        <v>0</v>
      </c>
      <c r="L137" s="8">
        <v>112187.11</v>
      </c>
      <c r="M137" s="6">
        <v>0</v>
      </c>
    </row>
    <row r="138" spans="1:13" x14ac:dyDescent="0.35">
      <c r="A138" s="5">
        <v>175</v>
      </c>
      <c r="B138" s="6">
        <v>15625524</v>
      </c>
      <c r="C138" s="6">
        <v>512</v>
      </c>
      <c r="D138" s="5" t="s">
        <v>15</v>
      </c>
      <c r="E138" s="5" t="s">
        <v>23</v>
      </c>
      <c r="F138" s="6">
        <v>40</v>
      </c>
      <c r="G138" s="6">
        <v>5</v>
      </c>
      <c r="H138" s="7">
        <v>0</v>
      </c>
      <c r="I138" s="6">
        <v>2</v>
      </c>
      <c r="J138" s="6">
        <v>1</v>
      </c>
      <c r="K138" s="6">
        <v>1</v>
      </c>
      <c r="L138" s="8">
        <v>146457.82999999999</v>
      </c>
      <c r="M138" s="6">
        <v>0</v>
      </c>
    </row>
    <row r="139" spans="1:13" x14ac:dyDescent="0.35">
      <c r="A139" s="5">
        <v>176</v>
      </c>
      <c r="B139" s="6">
        <v>15755209</v>
      </c>
      <c r="C139" s="6">
        <v>484</v>
      </c>
      <c r="D139" s="5" t="s">
        <v>18</v>
      </c>
      <c r="E139" s="5" t="s">
        <v>16</v>
      </c>
      <c r="F139" s="6">
        <v>35</v>
      </c>
      <c r="G139" s="6">
        <v>7</v>
      </c>
      <c r="H139" s="7">
        <v>133868.21</v>
      </c>
      <c r="I139" s="6">
        <v>1</v>
      </c>
      <c r="J139" s="6">
        <v>1</v>
      </c>
      <c r="K139" s="6">
        <v>1</v>
      </c>
      <c r="L139" s="8">
        <v>27286.1</v>
      </c>
      <c r="M139" s="6">
        <v>0</v>
      </c>
    </row>
    <row r="140" spans="1:13" x14ac:dyDescent="0.35">
      <c r="A140" s="5">
        <v>177</v>
      </c>
      <c r="B140" s="6">
        <v>15645248</v>
      </c>
      <c r="C140" s="6">
        <v>510</v>
      </c>
      <c r="D140" s="5" t="s">
        <v>15</v>
      </c>
      <c r="E140" s="5" t="s">
        <v>16</v>
      </c>
      <c r="F140" s="6">
        <v>30</v>
      </c>
      <c r="G140" s="6">
        <v>0</v>
      </c>
      <c r="H140" s="7">
        <v>0</v>
      </c>
      <c r="I140" s="6">
        <v>2</v>
      </c>
      <c r="J140" s="6">
        <v>1</v>
      </c>
      <c r="K140" s="6">
        <v>1</v>
      </c>
      <c r="L140" s="8">
        <v>130553.47</v>
      </c>
      <c r="M140" s="6">
        <v>0</v>
      </c>
    </row>
    <row r="141" spans="1:13" x14ac:dyDescent="0.35">
      <c r="A141" s="5">
        <v>178</v>
      </c>
      <c r="B141" s="6">
        <v>15790355</v>
      </c>
      <c r="C141" s="6">
        <v>606</v>
      </c>
      <c r="D141" s="5" t="s">
        <v>26</v>
      </c>
      <c r="E141" s="5" t="s">
        <v>23</v>
      </c>
      <c r="F141" s="6">
        <v>36</v>
      </c>
      <c r="G141" s="6">
        <v>5</v>
      </c>
      <c r="H141" s="7">
        <v>190479.48</v>
      </c>
      <c r="I141" s="6">
        <v>2</v>
      </c>
      <c r="J141" s="6">
        <v>0</v>
      </c>
      <c r="K141" s="6">
        <v>0</v>
      </c>
      <c r="L141" s="8">
        <v>179351.89</v>
      </c>
      <c r="M141" s="6">
        <v>0</v>
      </c>
    </row>
    <row r="142" spans="1:13" x14ac:dyDescent="0.35">
      <c r="A142" s="5">
        <v>179</v>
      </c>
      <c r="B142" s="6">
        <v>15762615</v>
      </c>
      <c r="C142" s="6">
        <v>597</v>
      </c>
      <c r="D142" s="5" t="s">
        <v>18</v>
      </c>
      <c r="E142" s="5" t="s">
        <v>16</v>
      </c>
      <c r="F142" s="6">
        <v>40</v>
      </c>
      <c r="G142" s="6">
        <v>8</v>
      </c>
      <c r="H142" s="7">
        <v>101993.12</v>
      </c>
      <c r="I142" s="6">
        <v>1</v>
      </c>
      <c r="J142" s="6">
        <v>0</v>
      </c>
      <c r="K142" s="6">
        <v>1</v>
      </c>
      <c r="L142" s="8">
        <v>94774.12</v>
      </c>
      <c r="M142" s="6">
        <v>0</v>
      </c>
    </row>
    <row r="143" spans="1:13" x14ac:dyDescent="0.35">
      <c r="A143" s="5">
        <v>181</v>
      </c>
      <c r="B143" s="6">
        <v>15716334</v>
      </c>
      <c r="C143" s="6">
        <v>850</v>
      </c>
      <c r="D143" s="5" t="s">
        <v>18</v>
      </c>
      <c r="E143" s="5" t="s">
        <v>16</v>
      </c>
      <c r="F143" s="6">
        <v>45</v>
      </c>
      <c r="G143" s="6">
        <v>2</v>
      </c>
      <c r="H143" s="7">
        <v>122311.21</v>
      </c>
      <c r="I143" s="6">
        <v>1</v>
      </c>
      <c r="J143" s="6">
        <v>1</v>
      </c>
      <c r="K143" s="6">
        <v>1</v>
      </c>
      <c r="L143" s="8">
        <v>19482.5</v>
      </c>
      <c r="M143" s="6">
        <v>0</v>
      </c>
    </row>
    <row r="144" spans="1:13" x14ac:dyDescent="0.35">
      <c r="A144" s="5">
        <v>182</v>
      </c>
      <c r="B144" s="6">
        <v>15789669</v>
      </c>
      <c r="C144" s="6">
        <v>510</v>
      </c>
      <c r="D144" s="5" t="s">
        <v>15</v>
      </c>
      <c r="E144" s="5" t="s">
        <v>23</v>
      </c>
      <c r="F144" s="6">
        <v>65</v>
      </c>
      <c r="G144" s="6">
        <v>2</v>
      </c>
      <c r="H144" s="7">
        <v>0</v>
      </c>
      <c r="I144" s="6">
        <v>2</v>
      </c>
      <c r="J144" s="6">
        <v>1</v>
      </c>
      <c r="K144" s="6">
        <v>1</v>
      </c>
      <c r="L144" s="8">
        <v>48071.61</v>
      </c>
      <c r="M144" s="6">
        <v>0</v>
      </c>
    </row>
    <row r="145" spans="1:13" x14ac:dyDescent="0.35">
      <c r="A145" s="5">
        <v>183</v>
      </c>
      <c r="B145" s="6">
        <v>15621075</v>
      </c>
      <c r="C145" s="6">
        <v>778</v>
      </c>
      <c r="D145" s="5" t="s">
        <v>26</v>
      </c>
      <c r="E145" s="5" t="s">
        <v>16</v>
      </c>
      <c r="F145" s="6">
        <v>45</v>
      </c>
      <c r="G145" s="6">
        <v>1</v>
      </c>
      <c r="H145" s="7">
        <v>162150.42000000001</v>
      </c>
      <c r="I145" s="6">
        <v>2</v>
      </c>
      <c r="J145" s="6">
        <v>1</v>
      </c>
      <c r="K145" s="6">
        <v>0</v>
      </c>
      <c r="L145" s="8">
        <v>174531.27</v>
      </c>
      <c r="M145" s="6">
        <v>0</v>
      </c>
    </row>
    <row r="146" spans="1:13" x14ac:dyDescent="0.35">
      <c r="A146" s="5">
        <v>184</v>
      </c>
      <c r="B146" s="6">
        <v>15810845</v>
      </c>
      <c r="C146" s="6">
        <v>636</v>
      </c>
      <c r="D146" s="5" t="s">
        <v>15</v>
      </c>
      <c r="E146" s="5" t="s">
        <v>23</v>
      </c>
      <c r="F146" s="6">
        <v>42</v>
      </c>
      <c r="G146" s="6">
        <v>2</v>
      </c>
      <c r="H146" s="7">
        <v>0</v>
      </c>
      <c r="I146" s="6">
        <v>2</v>
      </c>
      <c r="J146" s="6">
        <v>1</v>
      </c>
      <c r="K146" s="6">
        <v>1</v>
      </c>
      <c r="L146" s="8">
        <v>55470.78</v>
      </c>
      <c r="M146" s="6">
        <v>0</v>
      </c>
    </row>
    <row r="147" spans="1:13" x14ac:dyDescent="0.35">
      <c r="A147" s="5">
        <v>186</v>
      </c>
      <c r="B147" s="6">
        <v>15654506</v>
      </c>
      <c r="C147" s="6">
        <v>514</v>
      </c>
      <c r="D147" s="5" t="s">
        <v>15</v>
      </c>
      <c r="E147" s="5" t="s">
        <v>23</v>
      </c>
      <c r="F147" s="6">
        <v>32</v>
      </c>
      <c r="G147" s="6">
        <v>8</v>
      </c>
      <c r="H147" s="7">
        <v>0</v>
      </c>
      <c r="I147" s="6">
        <v>2</v>
      </c>
      <c r="J147" s="6">
        <v>1</v>
      </c>
      <c r="K147" s="6">
        <v>0</v>
      </c>
      <c r="L147" s="8">
        <v>95857.18</v>
      </c>
      <c r="M147" s="6">
        <v>0</v>
      </c>
    </row>
    <row r="148" spans="1:13" x14ac:dyDescent="0.35">
      <c r="A148" s="5">
        <v>187</v>
      </c>
      <c r="B148" s="6">
        <v>15771977</v>
      </c>
      <c r="C148" s="6">
        <v>730</v>
      </c>
      <c r="D148" s="5" t="s">
        <v>15</v>
      </c>
      <c r="E148" s="5" t="s">
        <v>16</v>
      </c>
      <c r="F148" s="6">
        <v>39</v>
      </c>
      <c r="G148" s="6">
        <v>1</v>
      </c>
      <c r="H148" s="7">
        <v>99010.67</v>
      </c>
      <c r="I148" s="6">
        <v>1</v>
      </c>
      <c r="J148" s="6">
        <v>1</v>
      </c>
      <c r="K148" s="6">
        <v>0</v>
      </c>
      <c r="L148" s="8">
        <v>194945.8</v>
      </c>
      <c r="M148" s="6">
        <v>0</v>
      </c>
    </row>
    <row r="149" spans="1:13" x14ac:dyDescent="0.35">
      <c r="A149" s="5">
        <v>188</v>
      </c>
      <c r="B149" s="6">
        <v>15708710</v>
      </c>
      <c r="C149" s="6">
        <v>525</v>
      </c>
      <c r="D149" s="5" t="s">
        <v>18</v>
      </c>
      <c r="E149" s="5" t="s">
        <v>16</v>
      </c>
      <c r="F149" s="6">
        <v>37</v>
      </c>
      <c r="G149" s="6">
        <v>0</v>
      </c>
      <c r="H149" s="7">
        <v>0</v>
      </c>
      <c r="I149" s="6">
        <v>1</v>
      </c>
      <c r="J149" s="6">
        <v>0</v>
      </c>
      <c r="K149" s="6">
        <v>1</v>
      </c>
      <c r="L149" s="8">
        <v>131521.72</v>
      </c>
      <c r="M149" s="6">
        <v>0</v>
      </c>
    </row>
    <row r="150" spans="1:13" x14ac:dyDescent="0.35">
      <c r="A150" s="5">
        <v>189</v>
      </c>
      <c r="B150" s="6">
        <v>15726676</v>
      </c>
      <c r="C150" s="6">
        <v>616</v>
      </c>
      <c r="D150" s="5" t="s">
        <v>18</v>
      </c>
      <c r="E150" s="5" t="s">
        <v>23</v>
      </c>
      <c r="F150" s="6">
        <v>30</v>
      </c>
      <c r="G150" s="6">
        <v>5</v>
      </c>
      <c r="H150" s="7">
        <v>0</v>
      </c>
      <c r="I150" s="6">
        <v>2</v>
      </c>
      <c r="J150" s="6">
        <v>0</v>
      </c>
      <c r="K150" s="6">
        <v>1</v>
      </c>
      <c r="L150" s="8">
        <v>196108.51</v>
      </c>
      <c r="M150" s="6">
        <v>0</v>
      </c>
    </row>
    <row r="151" spans="1:13" x14ac:dyDescent="0.35">
      <c r="A151" s="5">
        <v>190</v>
      </c>
      <c r="B151" s="6">
        <v>15587421</v>
      </c>
      <c r="C151" s="6">
        <v>687</v>
      </c>
      <c r="D151" s="5" t="s">
        <v>26</v>
      </c>
      <c r="E151" s="5" t="s">
        <v>16</v>
      </c>
      <c r="F151" s="6">
        <v>34</v>
      </c>
      <c r="G151" s="6">
        <v>7</v>
      </c>
      <c r="H151" s="7">
        <v>111388.18</v>
      </c>
      <c r="I151" s="6">
        <v>2</v>
      </c>
      <c r="J151" s="6">
        <v>1</v>
      </c>
      <c r="K151" s="6">
        <v>0</v>
      </c>
      <c r="L151" s="8">
        <v>148564.76</v>
      </c>
      <c r="M151" s="6">
        <v>0</v>
      </c>
    </row>
    <row r="152" spans="1:13" x14ac:dyDescent="0.35">
      <c r="A152" s="5">
        <v>192</v>
      </c>
      <c r="B152" s="6">
        <v>15771086</v>
      </c>
      <c r="C152" s="6">
        <v>512</v>
      </c>
      <c r="D152" s="5" t="s">
        <v>15</v>
      </c>
      <c r="E152" s="5" t="s">
        <v>16</v>
      </c>
      <c r="F152" s="6">
        <v>36</v>
      </c>
      <c r="G152" s="6">
        <v>3</v>
      </c>
      <c r="H152" s="7">
        <v>84327.77</v>
      </c>
      <c r="I152" s="6">
        <v>2</v>
      </c>
      <c r="J152" s="6">
        <v>1</v>
      </c>
      <c r="K152" s="6">
        <v>0</v>
      </c>
      <c r="L152" s="8">
        <v>17675.36</v>
      </c>
      <c r="M152" s="6">
        <v>0</v>
      </c>
    </row>
    <row r="153" spans="1:13" x14ac:dyDescent="0.35">
      <c r="A153" s="5">
        <v>193</v>
      </c>
      <c r="B153" s="6">
        <v>15756850</v>
      </c>
      <c r="C153" s="6">
        <v>479</v>
      </c>
      <c r="D153" s="5" t="s">
        <v>15</v>
      </c>
      <c r="E153" s="5" t="s">
        <v>23</v>
      </c>
      <c r="F153" s="6">
        <v>40</v>
      </c>
      <c r="G153" s="6">
        <v>1</v>
      </c>
      <c r="H153" s="7">
        <v>0</v>
      </c>
      <c r="I153" s="6">
        <v>2</v>
      </c>
      <c r="J153" s="6">
        <v>0</v>
      </c>
      <c r="K153" s="6">
        <v>0</v>
      </c>
      <c r="L153" s="8">
        <v>114996.43</v>
      </c>
      <c r="M153" s="6">
        <v>0</v>
      </c>
    </row>
    <row r="154" spans="1:13" x14ac:dyDescent="0.35">
      <c r="A154" s="5">
        <v>194</v>
      </c>
      <c r="B154" s="6">
        <v>15702741</v>
      </c>
      <c r="C154" s="6">
        <v>601</v>
      </c>
      <c r="D154" s="5" t="s">
        <v>15</v>
      </c>
      <c r="E154" s="5" t="s">
        <v>23</v>
      </c>
      <c r="F154" s="6">
        <v>32</v>
      </c>
      <c r="G154" s="6">
        <v>8</v>
      </c>
      <c r="H154" s="7">
        <v>93012.89</v>
      </c>
      <c r="I154" s="6">
        <v>1</v>
      </c>
      <c r="J154" s="6">
        <v>1</v>
      </c>
      <c r="K154" s="6">
        <v>0</v>
      </c>
      <c r="L154" s="8">
        <v>86957.42</v>
      </c>
      <c r="M154" s="6">
        <v>0</v>
      </c>
    </row>
    <row r="155" spans="1:13" x14ac:dyDescent="0.35">
      <c r="A155" s="5">
        <v>195</v>
      </c>
      <c r="B155" s="6">
        <v>15679200</v>
      </c>
      <c r="C155" s="6">
        <v>580</v>
      </c>
      <c r="D155" s="5" t="s">
        <v>18</v>
      </c>
      <c r="E155" s="5" t="s">
        <v>23</v>
      </c>
      <c r="F155" s="6">
        <v>29</v>
      </c>
      <c r="G155" s="6">
        <v>9</v>
      </c>
      <c r="H155" s="7">
        <v>61710.44</v>
      </c>
      <c r="I155" s="6">
        <v>2</v>
      </c>
      <c r="J155" s="6">
        <v>1</v>
      </c>
      <c r="K155" s="6">
        <v>0</v>
      </c>
      <c r="L155" s="8">
        <v>128077.8</v>
      </c>
      <c r="M155" s="6">
        <v>0</v>
      </c>
    </row>
    <row r="156" spans="1:13" x14ac:dyDescent="0.35">
      <c r="A156" s="5">
        <v>196</v>
      </c>
      <c r="B156" s="6">
        <v>15594815</v>
      </c>
      <c r="C156" s="6">
        <v>807</v>
      </c>
      <c r="D156" s="5" t="s">
        <v>15</v>
      </c>
      <c r="E156" s="5" t="s">
        <v>23</v>
      </c>
      <c r="F156" s="6">
        <v>35</v>
      </c>
      <c r="G156" s="6">
        <v>3</v>
      </c>
      <c r="H156" s="7">
        <v>174790.15</v>
      </c>
      <c r="I156" s="6">
        <v>1</v>
      </c>
      <c r="J156" s="6">
        <v>1</v>
      </c>
      <c r="K156" s="6">
        <v>1</v>
      </c>
      <c r="L156" s="8">
        <v>600.36</v>
      </c>
      <c r="M156" s="6">
        <v>0</v>
      </c>
    </row>
    <row r="157" spans="1:13" x14ac:dyDescent="0.35">
      <c r="A157" s="5">
        <v>197</v>
      </c>
      <c r="B157" s="6">
        <v>15635905</v>
      </c>
      <c r="C157" s="6">
        <v>616</v>
      </c>
      <c r="D157" s="5" t="s">
        <v>18</v>
      </c>
      <c r="E157" s="5" t="s">
        <v>16</v>
      </c>
      <c r="F157" s="6">
        <v>32</v>
      </c>
      <c r="G157" s="6">
        <v>6</v>
      </c>
      <c r="H157" s="7">
        <v>0</v>
      </c>
      <c r="I157" s="6">
        <v>2</v>
      </c>
      <c r="J157" s="6">
        <v>1</v>
      </c>
      <c r="K157" s="6">
        <v>1</v>
      </c>
      <c r="L157" s="8">
        <v>43001.46</v>
      </c>
      <c r="M157" s="6">
        <v>0</v>
      </c>
    </row>
    <row r="158" spans="1:13" x14ac:dyDescent="0.35">
      <c r="A158" s="5">
        <v>198</v>
      </c>
      <c r="B158" s="6">
        <v>15777892</v>
      </c>
      <c r="C158" s="6">
        <v>721</v>
      </c>
      <c r="D158" s="5" t="s">
        <v>26</v>
      </c>
      <c r="E158" s="5" t="s">
        <v>23</v>
      </c>
      <c r="F158" s="6">
        <v>37</v>
      </c>
      <c r="G158" s="6">
        <v>3</v>
      </c>
      <c r="H158" s="7">
        <v>107720.64</v>
      </c>
      <c r="I158" s="6">
        <v>1</v>
      </c>
      <c r="J158" s="6">
        <v>1</v>
      </c>
      <c r="K158" s="6">
        <v>1</v>
      </c>
      <c r="L158" s="8">
        <v>158591.12</v>
      </c>
      <c r="M158" s="6">
        <v>0</v>
      </c>
    </row>
    <row r="159" spans="1:13" x14ac:dyDescent="0.35">
      <c r="A159" s="5">
        <v>199</v>
      </c>
      <c r="B159" s="6">
        <v>15656176</v>
      </c>
      <c r="C159" s="6">
        <v>501</v>
      </c>
      <c r="D159" s="5" t="s">
        <v>15</v>
      </c>
      <c r="E159" s="5" t="s">
        <v>23</v>
      </c>
      <c r="F159" s="6">
        <v>57</v>
      </c>
      <c r="G159" s="6">
        <v>10</v>
      </c>
      <c r="H159" s="7">
        <v>0</v>
      </c>
      <c r="I159" s="6">
        <v>2</v>
      </c>
      <c r="J159" s="6">
        <v>1</v>
      </c>
      <c r="K159" s="6">
        <v>1</v>
      </c>
      <c r="L159" s="8">
        <v>47847.19</v>
      </c>
      <c r="M159" s="6">
        <v>0</v>
      </c>
    </row>
    <row r="160" spans="1:13" x14ac:dyDescent="0.35">
      <c r="A160" s="5">
        <v>200</v>
      </c>
      <c r="B160" s="6">
        <v>15811127</v>
      </c>
      <c r="C160" s="6">
        <v>521</v>
      </c>
      <c r="D160" s="5" t="s">
        <v>15</v>
      </c>
      <c r="E160" s="5" t="s">
        <v>23</v>
      </c>
      <c r="F160" s="6">
        <v>35</v>
      </c>
      <c r="G160" s="6">
        <v>6</v>
      </c>
      <c r="H160" s="7">
        <v>96423.84</v>
      </c>
      <c r="I160" s="6">
        <v>1</v>
      </c>
      <c r="J160" s="6">
        <v>1</v>
      </c>
      <c r="K160" s="6">
        <v>0</v>
      </c>
      <c r="L160" s="8">
        <v>10488.44</v>
      </c>
      <c r="M160" s="6">
        <v>0</v>
      </c>
    </row>
    <row r="161" spans="1:13" x14ac:dyDescent="0.35">
      <c r="A161" s="5">
        <v>201</v>
      </c>
      <c r="B161" s="6">
        <v>15604482</v>
      </c>
      <c r="C161" s="6">
        <v>850</v>
      </c>
      <c r="D161" s="5" t="s">
        <v>18</v>
      </c>
      <c r="E161" s="5" t="s">
        <v>23</v>
      </c>
      <c r="F161" s="6">
        <v>30</v>
      </c>
      <c r="G161" s="6">
        <v>2</v>
      </c>
      <c r="H161" s="7">
        <v>141040.01</v>
      </c>
      <c r="I161" s="6">
        <v>1</v>
      </c>
      <c r="J161" s="6">
        <v>1</v>
      </c>
      <c r="K161" s="6">
        <v>1</v>
      </c>
      <c r="L161" s="8">
        <v>5978.2</v>
      </c>
      <c r="M161" s="6">
        <v>0</v>
      </c>
    </row>
    <row r="162" spans="1:13" x14ac:dyDescent="0.35">
      <c r="A162" s="5">
        <v>202</v>
      </c>
      <c r="B162" s="6">
        <v>15622911</v>
      </c>
      <c r="C162" s="6">
        <v>759</v>
      </c>
      <c r="D162" s="5" t="s">
        <v>15</v>
      </c>
      <c r="E162" s="5" t="s">
        <v>23</v>
      </c>
      <c r="F162" s="6">
        <v>42</v>
      </c>
      <c r="G162" s="6">
        <v>4</v>
      </c>
      <c r="H162" s="7">
        <v>105420.18</v>
      </c>
      <c r="I162" s="6">
        <v>1</v>
      </c>
      <c r="J162" s="6">
        <v>0</v>
      </c>
      <c r="K162" s="6">
        <v>1</v>
      </c>
      <c r="L162" s="8">
        <v>121409.06</v>
      </c>
      <c r="M162" s="6">
        <v>0</v>
      </c>
    </row>
    <row r="163" spans="1:13" x14ac:dyDescent="0.35">
      <c r="A163" s="5">
        <v>205</v>
      </c>
      <c r="B163" s="6">
        <v>15627801</v>
      </c>
      <c r="C163" s="6">
        <v>650</v>
      </c>
      <c r="D163" s="5" t="s">
        <v>18</v>
      </c>
      <c r="E163" s="5" t="s">
        <v>23</v>
      </c>
      <c r="F163" s="6">
        <v>33</v>
      </c>
      <c r="G163" s="6">
        <v>3</v>
      </c>
      <c r="H163" s="7">
        <v>176666.62</v>
      </c>
      <c r="I163" s="6">
        <v>1</v>
      </c>
      <c r="J163" s="6">
        <v>1</v>
      </c>
      <c r="K163" s="6">
        <v>0</v>
      </c>
      <c r="L163" s="8">
        <v>94670.77</v>
      </c>
      <c r="M163" s="6">
        <v>0</v>
      </c>
    </row>
    <row r="164" spans="1:13" x14ac:dyDescent="0.35">
      <c r="A164" s="5">
        <v>206</v>
      </c>
      <c r="B164" s="6">
        <v>15773039</v>
      </c>
      <c r="C164" s="6">
        <v>550</v>
      </c>
      <c r="D164" s="5" t="s">
        <v>15</v>
      </c>
      <c r="E164" s="5" t="s">
        <v>23</v>
      </c>
      <c r="F164" s="6">
        <v>37</v>
      </c>
      <c r="G164" s="6">
        <v>3</v>
      </c>
      <c r="H164" s="7">
        <v>0</v>
      </c>
      <c r="I164" s="6">
        <v>1</v>
      </c>
      <c r="J164" s="6">
        <v>1</v>
      </c>
      <c r="K164" s="6">
        <v>1</v>
      </c>
      <c r="L164" s="8">
        <v>179670.31</v>
      </c>
      <c r="M164" s="6">
        <v>0</v>
      </c>
    </row>
    <row r="165" spans="1:13" x14ac:dyDescent="0.35">
      <c r="A165" s="5">
        <v>208</v>
      </c>
      <c r="B165" s="6">
        <v>15679531</v>
      </c>
      <c r="C165" s="6">
        <v>618</v>
      </c>
      <c r="D165" s="5" t="s">
        <v>15</v>
      </c>
      <c r="E165" s="5" t="s">
        <v>23</v>
      </c>
      <c r="F165" s="6">
        <v>34</v>
      </c>
      <c r="G165" s="6">
        <v>5</v>
      </c>
      <c r="H165" s="7">
        <v>134954.53</v>
      </c>
      <c r="I165" s="6">
        <v>1</v>
      </c>
      <c r="J165" s="6">
        <v>1</v>
      </c>
      <c r="K165" s="6">
        <v>1</v>
      </c>
      <c r="L165" s="8">
        <v>151954.39000000001</v>
      </c>
      <c r="M165" s="6">
        <v>0</v>
      </c>
    </row>
    <row r="166" spans="1:13" x14ac:dyDescent="0.35">
      <c r="A166" s="5">
        <v>210</v>
      </c>
      <c r="B166" s="6">
        <v>15612087</v>
      </c>
      <c r="C166" s="6">
        <v>671</v>
      </c>
      <c r="D166" s="5" t="s">
        <v>15</v>
      </c>
      <c r="E166" s="5" t="s">
        <v>23</v>
      </c>
      <c r="F166" s="6">
        <v>45</v>
      </c>
      <c r="G166" s="6">
        <v>2</v>
      </c>
      <c r="H166" s="7">
        <v>106376.85</v>
      </c>
      <c r="I166" s="6">
        <v>1</v>
      </c>
      <c r="J166" s="6">
        <v>0</v>
      </c>
      <c r="K166" s="6">
        <v>1</v>
      </c>
      <c r="L166" s="8">
        <v>158264.62</v>
      </c>
      <c r="M166" s="6">
        <v>0</v>
      </c>
    </row>
    <row r="167" spans="1:13" x14ac:dyDescent="0.35">
      <c r="A167" s="5">
        <v>211</v>
      </c>
      <c r="B167" s="6">
        <v>15752047</v>
      </c>
      <c r="C167" s="6">
        <v>689</v>
      </c>
      <c r="D167" s="5" t="s">
        <v>26</v>
      </c>
      <c r="E167" s="5" t="s">
        <v>23</v>
      </c>
      <c r="F167" s="6">
        <v>33</v>
      </c>
      <c r="G167" s="6">
        <v>2</v>
      </c>
      <c r="H167" s="7">
        <v>161814.64000000001</v>
      </c>
      <c r="I167" s="6">
        <v>2</v>
      </c>
      <c r="J167" s="6">
        <v>1</v>
      </c>
      <c r="K167" s="6">
        <v>0</v>
      </c>
      <c r="L167" s="8">
        <v>169381.9</v>
      </c>
      <c r="M167" s="6">
        <v>0</v>
      </c>
    </row>
    <row r="168" spans="1:13" x14ac:dyDescent="0.35">
      <c r="A168" s="5">
        <v>212</v>
      </c>
      <c r="B168" s="6">
        <v>15624592</v>
      </c>
      <c r="C168" s="6">
        <v>603</v>
      </c>
      <c r="D168" s="5" t="s">
        <v>15</v>
      </c>
      <c r="E168" s="5" t="s">
        <v>23</v>
      </c>
      <c r="F168" s="6">
        <v>31</v>
      </c>
      <c r="G168" s="6">
        <v>8</v>
      </c>
      <c r="H168" s="7">
        <v>0</v>
      </c>
      <c r="I168" s="6">
        <v>2</v>
      </c>
      <c r="J168" s="6">
        <v>1</v>
      </c>
      <c r="K168" s="6">
        <v>1</v>
      </c>
      <c r="L168" s="8">
        <v>169915.02</v>
      </c>
      <c r="M168" s="6">
        <v>0</v>
      </c>
    </row>
    <row r="169" spans="1:13" x14ac:dyDescent="0.35">
      <c r="A169" s="5">
        <v>213</v>
      </c>
      <c r="B169" s="6">
        <v>15573152</v>
      </c>
      <c r="C169" s="6">
        <v>620</v>
      </c>
      <c r="D169" s="5" t="s">
        <v>15</v>
      </c>
      <c r="E169" s="5" t="s">
        <v>16</v>
      </c>
      <c r="F169" s="6">
        <v>41</v>
      </c>
      <c r="G169" s="6">
        <v>9</v>
      </c>
      <c r="H169" s="7">
        <v>0</v>
      </c>
      <c r="I169" s="6">
        <v>2</v>
      </c>
      <c r="J169" s="6">
        <v>0</v>
      </c>
      <c r="K169" s="6">
        <v>0</v>
      </c>
      <c r="L169" s="8">
        <v>88852.47</v>
      </c>
      <c r="M169" s="6">
        <v>0</v>
      </c>
    </row>
    <row r="170" spans="1:13" x14ac:dyDescent="0.35">
      <c r="A170" s="5">
        <v>214</v>
      </c>
      <c r="B170" s="6">
        <v>15594917</v>
      </c>
      <c r="C170" s="6">
        <v>676</v>
      </c>
      <c r="D170" s="5" t="s">
        <v>15</v>
      </c>
      <c r="E170" s="5" t="s">
        <v>16</v>
      </c>
      <c r="F170" s="6">
        <v>34</v>
      </c>
      <c r="G170" s="6">
        <v>1</v>
      </c>
      <c r="H170" s="7">
        <v>63095.01</v>
      </c>
      <c r="I170" s="6">
        <v>1</v>
      </c>
      <c r="J170" s="6">
        <v>1</v>
      </c>
      <c r="K170" s="6">
        <v>1</v>
      </c>
      <c r="L170" s="8">
        <v>40645.81</v>
      </c>
      <c r="M170" s="6">
        <v>0</v>
      </c>
    </row>
    <row r="171" spans="1:13" x14ac:dyDescent="0.35">
      <c r="A171" s="5">
        <v>215</v>
      </c>
      <c r="B171" s="6">
        <v>15785542</v>
      </c>
      <c r="C171" s="6">
        <v>650</v>
      </c>
      <c r="D171" s="5" t="s">
        <v>26</v>
      </c>
      <c r="E171" s="5" t="s">
        <v>23</v>
      </c>
      <c r="F171" s="6">
        <v>26</v>
      </c>
      <c r="G171" s="6">
        <v>4</v>
      </c>
      <c r="H171" s="7">
        <v>118287.01</v>
      </c>
      <c r="I171" s="6">
        <v>2</v>
      </c>
      <c r="J171" s="6">
        <v>0</v>
      </c>
      <c r="K171" s="6">
        <v>0</v>
      </c>
      <c r="L171" s="8">
        <v>98956.030424468045</v>
      </c>
      <c r="M171" s="6">
        <v>0</v>
      </c>
    </row>
    <row r="172" spans="1:13" x14ac:dyDescent="0.35">
      <c r="A172" s="5">
        <v>217</v>
      </c>
      <c r="B172" s="6">
        <v>15680920</v>
      </c>
      <c r="C172" s="6">
        <v>695</v>
      </c>
      <c r="D172" s="5" t="s">
        <v>15</v>
      </c>
      <c r="E172" s="5" t="s">
        <v>23</v>
      </c>
      <c r="F172" s="6">
        <v>46</v>
      </c>
      <c r="G172" s="6">
        <v>7</v>
      </c>
      <c r="H172" s="7">
        <v>49512.55</v>
      </c>
      <c r="I172" s="6">
        <v>1</v>
      </c>
      <c r="J172" s="6">
        <v>1</v>
      </c>
      <c r="K172" s="6">
        <v>0</v>
      </c>
      <c r="L172" s="8">
        <v>133007.34</v>
      </c>
      <c r="M172" s="6">
        <v>0</v>
      </c>
    </row>
    <row r="173" spans="1:13" x14ac:dyDescent="0.35">
      <c r="A173" s="5">
        <v>218</v>
      </c>
      <c r="B173" s="6">
        <v>15786308</v>
      </c>
      <c r="C173" s="6">
        <v>730</v>
      </c>
      <c r="D173" s="5" t="s">
        <v>18</v>
      </c>
      <c r="E173" s="5" t="s">
        <v>16</v>
      </c>
      <c r="F173" s="6">
        <v>33</v>
      </c>
      <c r="G173" s="6">
        <v>9</v>
      </c>
      <c r="H173" s="7">
        <v>0</v>
      </c>
      <c r="I173" s="6">
        <v>2</v>
      </c>
      <c r="J173" s="6">
        <v>0</v>
      </c>
      <c r="K173" s="6">
        <v>0</v>
      </c>
      <c r="L173" s="8">
        <v>176576.62</v>
      </c>
      <c r="M173" s="6">
        <v>0</v>
      </c>
    </row>
    <row r="174" spans="1:13" x14ac:dyDescent="0.35">
      <c r="A174" s="5">
        <v>221</v>
      </c>
      <c r="B174" s="6">
        <v>15725311</v>
      </c>
      <c r="C174" s="6">
        <v>726</v>
      </c>
      <c r="D174" s="5" t="s">
        <v>15</v>
      </c>
      <c r="E174" s="5" t="s">
        <v>16</v>
      </c>
      <c r="F174" s="6">
        <v>31</v>
      </c>
      <c r="G174" s="6">
        <v>9</v>
      </c>
      <c r="H174" s="7">
        <v>114722.05</v>
      </c>
      <c r="I174" s="6">
        <v>2</v>
      </c>
      <c r="J174" s="6">
        <v>1</v>
      </c>
      <c r="K174" s="6">
        <v>1</v>
      </c>
      <c r="L174" s="8">
        <v>98178.57</v>
      </c>
      <c r="M174" s="6">
        <v>0</v>
      </c>
    </row>
    <row r="175" spans="1:13" x14ac:dyDescent="0.35">
      <c r="A175" s="5">
        <v>222</v>
      </c>
      <c r="B175" s="6">
        <v>15787155</v>
      </c>
      <c r="C175" s="6">
        <v>514</v>
      </c>
      <c r="D175" s="5" t="s">
        <v>18</v>
      </c>
      <c r="E175" s="5" t="s">
        <v>23</v>
      </c>
      <c r="F175" s="6">
        <v>30</v>
      </c>
      <c r="G175" s="6">
        <v>7</v>
      </c>
      <c r="H175" s="7">
        <v>0</v>
      </c>
      <c r="I175" s="6">
        <v>1</v>
      </c>
      <c r="J175" s="6">
        <v>0</v>
      </c>
      <c r="K175" s="6">
        <v>1</v>
      </c>
      <c r="L175" s="8">
        <v>125010.24000000001</v>
      </c>
      <c r="M175" s="6">
        <v>0</v>
      </c>
    </row>
    <row r="176" spans="1:13" x14ac:dyDescent="0.35">
      <c r="A176" s="5">
        <v>223</v>
      </c>
      <c r="B176" s="6">
        <v>15727829</v>
      </c>
      <c r="C176" s="6">
        <v>567</v>
      </c>
      <c r="D176" s="5" t="s">
        <v>15</v>
      </c>
      <c r="E176" s="5" t="s">
        <v>23</v>
      </c>
      <c r="F176" s="6">
        <v>42</v>
      </c>
      <c r="G176" s="6">
        <v>2</v>
      </c>
      <c r="H176" s="7">
        <v>0</v>
      </c>
      <c r="I176" s="6">
        <v>2</v>
      </c>
      <c r="J176" s="6">
        <v>1</v>
      </c>
      <c r="K176" s="6">
        <v>1</v>
      </c>
      <c r="L176" s="8">
        <v>167984.61</v>
      </c>
      <c r="M176" s="6">
        <v>0</v>
      </c>
    </row>
    <row r="177" spans="1:13" x14ac:dyDescent="0.35">
      <c r="A177" s="5">
        <v>226</v>
      </c>
      <c r="B177" s="6">
        <v>15699029</v>
      </c>
      <c r="C177" s="6">
        <v>670</v>
      </c>
      <c r="D177" s="5" t="s">
        <v>15</v>
      </c>
      <c r="E177" s="5" t="s">
        <v>23</v>
      </c>
      <c r="F177" s="6">
        <v>37</v>
      </c>
      <c r="G177" s="6">
        <v>4</v>
      </c>
      <c r="H177" s="7">
        <v>170557.91</v>
      </c>
      <c r="I177" s="6">
        <v>2</v>
      </c>
      <c r="J177" s="6">
        <v>1</v>
      </c>
      <c r="K177" s="6">
        <v>0</v>
      </c>
      <c r="L177" s="8">
        <v>198252.88</v>
      </c>
      <c r="M177" s="6">
        <v>0</v>
      </c>
    </row>
    <row r="178" spans="1:13" x14ac:dyDescent="0.35">
      <c r="A178" s="5">
        <v>227</v>
      </c>
      <c r="B178" s="6">
        <v>15774393</v>
      </c>
      <c r="C178" s="6">
        <v>694</v>
      </c>
      <c r="D178" s="5" t="s">
        <v>15</v>
      </c>
      <c r="E178" s="5" t="s">
        <v>16</v>
      </c>
      <c r="F178" s="6">
        <v>30</v>
      </c>
      <c r="G178" s="6">
        <v>9</v>
      </c>
      <c r="H178" s="7">
        <v>0</v>
      </c>
      <c r="I178" s="6">
        <v>2</v>
      </c>
      <c r="J178" s="6">
        <v>1</v>
      </c>
      <c r="K178" s="6">
        <v>1</v>
      </c>
      <c r="L178" s="8">
        <v>26960.31</v>
      </c>
      <c r="M178" s="6">
        <v>0</v>
      </c>
    </row>
    <row r="179" spans="1:13" x14ac:dyDescent="0.35">
      <c r="A179" s="5">
        <v>230</v>
      </c>
      <c r="B179" s="6">
        <v>15605461</v>
      </c>
      <c r="C179" s="6">
        <v>594</v>
      </c>
      <c r="D179" s="5" t="s">
        <v>26</v>
      </c>
      <c r="E179" s="5" t="s">
        <v>16</v>
      </c>
      <c r="F179" s="6">
        <v>29</v>
      </c>
      <c r="G179" s="6">
        <v>3</v>
      </c>
      <c r="H179" s="7">
        <v>130830.22</v>
      </c>
      <c r="I179" s="6">
        <v>1</v>
      </c>
      <c r="J179" s="6">
        <v>1</v>
      </c>
      <c r="K179" s="6">
        <v>0</v>
      </c>
      <c r="L179" s="8">
        <v>61048.53</v>
      </c>
      <c r="M179" s="6">
        <v>0</v>
      </c>
    </row>
    <row r="180" spans="1:13" x14ac:dyDescent="0.35">
      <c r="A180" s="5">
        <v>231</v>
      </c>
      <c r="B180" s="6">
        <v>15808473</v>
      </c>
      <c r="C180" s="6">
        <v>673</v>
      </c>
      <c r="D180" s="5" t="s">
        <v>15</v>
      </c>
      <c r="E180" s="5" t="s">
        <v>23</v>
      </c>
      <c r="F180" s="6">
        <v>72</v>
      </c>
      <c r="G180" s="6">
        <v>1</v>
      </c>
      <c r="H180" s="7">
        <v>0</v>
      </c>
      <c r="I180" s="6">
        <v>2</v>
      </c>
      <c r="J180" s="6">
        <v>0</v>
      </c>
      <c r="K180" s="6">
        <v>1</v>
      </c>
      <c r="L180" s="8">
        <v>111981.19</v>
      </c>
      <c r="M180" s="6">
        <v>0</v>
      </c>
    </row>
    <row r="181" spans="1:13" x14ac:dyDescent="0.35">
      <c r="A181" s="5">
        <v>232</v>
      </c>
      <c r="B181" s="6">
        <v>15627000</v>
      </c>
      <c r="C181" s="6">
        <v>610</v>
      </c>
      <c r="D181" s="5" t="s">
        <v>15</v>
      </c>
      <c r="E181" s="5" t="s">
        <v>23</v>
      </c>
      <c r="F181" s="6">
        <v>40</v>
      </c>
      <c r="G181" s="6">
        <v>0</v>
      </c>
      <c r="H181" s="7">
        <v>0</v>
      </c>
      <c r="I181" s="6">
        <v>2</v>
      </c>
      <c r="J181" s="6">
        <v>1</v>
      </c>
      <c r="K181" s="6">
        <v>0</v>
      </c>
      <c r="L181" s="8">
        <v>62232.6</v>
      </c>
      <c r="M181" s="6">
        <v>0</v>
      </c>
    </row>
    <row r="182" spans="1:13" x14ac:dyDescent="0.35">
      <c r="A182" s="5">
        <v>233</v>
      </c>
      <c r="B182" s="6">
        <v>15787174</v>
      </c>
      <c r="C182" s="6">
        <v>512</v>
      </c>
      <c r="D182" s="5" t="s">
        <v>15</v>
      </c>
      <c r="E182" s="5" t="s">
        <v>16</v>
      </c>
      <c r="F182" s="6">
        <v>37</v>
      </c>
      <c r="G182" s="6">
        <v>1</v>
      </c>
      <c r="H182" s="7">
        <v>0</v>
      </c>
      <c r="I182" s="6">
        <v>2</v>
      </c>
      <c r="J182" s="6">
        <v>0</v>
      </c>
      <c r="K182" s="6">
        <v>1</v>
      </c>
      <c r="L182" s="8">
        <v>156105.03</v>
      </c>
      <c r="M182" s="6">
        <v>0</v>
      </c>
    </row>
    <row r="183" spans="1:13" x14ac:dyDescent="0.35">
      <c r="A183" s="5">
        <v>234</v>
      </c>
      <c r="B183" s="6">
        <v>15723886</v>
      </c>
      <c r="C183" s="6">
        <v>767</v>
      </c>
      <c r="D183" s="5" t="s">
        <v>26</v>
      </c>
      <c r="E183" s="5" t="s">
        <v>23</v>
      </c>
      <c r="F183" s="6">
        <v>20</v>
      </c>
      <c r="G183" s="6">
        <v>3</v>
      </c>
      <c r="H183" s="7">
        <v>119714.25</v>
      </c>
      <c r="I183" s="6">
        <v>2</v>
      </c>
      <c r="J183" s="6">
        <v>0</v>
      </c>
      <c r="K183" s="6">
        <v>1</v>
      </c>
      <c r="L183" s="8">
        <v>150135.38</v>
      </c>
      <c r="M183" s="6">
        <v>0</v>
      </c>
    </row>
    <row r="184" spans="1:13" x14ac:dyDescent="0.35">
      <c r="A184" s="5">
        <v>235</v>
      </c>
      <c r="B184" s="6">
        <v>15704769</v>
      </c>
      <c r="C184" s="6">
        <v>585</v>
      </c>
      <c r="D184" s="5" t="s">
        <v>15</v>
      </c>
      <c r="E184" s="5" t="s">
        <v>16</v>
      </c>
      <c r="F184" s="6">
        <v>67</v>
      </c>
      <c r="G184" s="6">
        <v>5</v>
      </c>
      <c r="H184" s="7">
        <v>113978.97</v>
      </c>
      <c r="I184" s="6">
        <v>2</v>
      </c>
      <c r="J184" s="6">
        <v>0</v>
      </c>
      <c r="K184" s="6">
        <v>1</v>
      </c>
      <c r="L184" s="8">
        <v>93146.11</v>
      </c>
      <c r="M184" s="6">
        <v>0</v>
      </c>
    </row>
    <row r="185" spans="1:13" x14ac:dyDescent="0.35">
      <c r="A185" s="5">
        <v>237</v>
      </c>
      <c r="B185" s="6">
        <v>15711540</v>
      </c>
      <c r="C185" s="6">
        <v>712</v>
      </c>
      <c r="D185" s="5" t="s">
        <v>15</v>
      </c>
      <c r="E185" s="5" t="s">
        <v>16</v>
      </c>
      <c r="F185" s="6">
        <v>29</v>
      </c>
      <c r="G185" s="6">
        <v>2</v>
      </c>
      <c r="H185" s="7">
        <v>0</v>
      </c>
      <c r="I185" s="6">
        <v>1</v>
      </c>
      <c r="J185" s="6">
        <v>1</v>
      </c>
      <c r="K185" s="6">
        <v>1</v>
      </c>
      <c r="L185" s="8">
        <v>144375</v>
      </c>
      <c r="M185" s="6">
        <v>0</v>
      </c>
    </row>
    <row r="186" spans="1:13" x14ac:dyDescent="0.35">
      <c r="A186" s="5">
        <v>240</v>
      </c>
      <c r="B186" s="6">
        <v>15795149</v>
      </c>
      <c r="C186" s="6">
        <v>703</v>
      </c>
      <c r="D186" s="5" t="s">
        <v>15</v>
      </c>
      <c r="E186" s="5" t="s">
        <v>23</v>
      </c>
      <c r="F186" s="6">
        <v>28</v>
      </c>
      <c r="G186" s="6">
        <v>2</v>
      </c>
      <c r="H186" s="7">
        <v>81173.83</v>
      </c>
      <c r="I186" s="6">
        <v>2</v>
      </c>
      <c r="J186" s="6">
        <v>0</v>
      </c>
      <c r="K186" s="6">
        <v>1</v>
      </c>
      <c r="L186" s="8">
        <v>162812.16</v>
      </c>
      <c r="M186" s="6">
        <v>0</v>
      </c>
    </row>
    <row r="187" spans="1:13" x14ac:dyDescent="0.35">
      <c r="A187" s="5">
        <v>241</v>
      </c>
      <c r="B187" s="6">
        <v>15812009</v>
      </c>
      <c r="C187" s="6">
        <v>662</v>
      </c>
      <c r="D187" s="5" t="s">
        <v>18</v>
      </c>
      <c r="E187" s="5" t="s">
        <v>23</v>
      </c>
      <c r="F187" s="6">
        <v>38</v>
      </c>
      <c r="G187" s="6">
        <v>4</v>
      </c>
      <c r="H187" s="7">
        <v>0</v>
      </c>
      <c r="I187" s="6">
        <v>2</v>
      </c>
      <c r="J187" s="6">
        <v>1</v>
      </c>
      <c r="K187" s="6">
        <v>0</v>
      </c>
      <c r="L187" s="8">
        <v>136259.65</v>
      </c>
      <c r="M187" s="6">
        <v>0</v>
      </c>
    </row>
    <row r="188" spans="1:13" x14ac:dyDescent="0.35">
      <c r="A188" s="5">
        <v>242</v>
      </c>
      <c r="B188" s="6">
        <v>15651001</v>
      </c>
      <c r="C188" s="6">
        <v>725</v>
      </c>
      <c r="D188" s="5" t="s">
        <v>26</v>
      </c>
      <c r="E188" s="5" t="s">
        <v>16</v>
      </c>
      <c r="F188" s="6">
        <v>39</v>
      </c>
      <c r="G188" s="6">
        <v>5</v>
      </c>
      <c r="H188" s="7">
        <v>116803.8</v>
      </c>
      <c r="I188" s="6">
        <v>1</v>
      </c>
      <c r="J188" s="6">
        <v>1</v>
      </c>
      <c r="K188" s="6">
        <v>0</v>
      </c>
      <c r="L188" s="8">
        <v>124052.97</v>
      </c>
      <c r="M188" s="6">
        <v>0</v>
      </c>
    </row>
    <row r="189" spans="1:13" x14ac:dyDescent="0.35">
      <c r="A189" s="5">
        <v>243</v>
      </c>
      <c r="B189" s="6">
        <v>15813844</v>
      </c>
      <c r="C189" s="6">
        <v>703</v>
      </c>
      <c r="D189" s="5" t="s">
        <v>15</v>
      </c>
      <c r="E189" s="5" t="s">
        <v>23</v>
      </c>
      <c r="F189" s="6">
        <v>37</v>
      </c>
      <c r="G189" s="6">
        <v>8</v>
      </c>
      <c r="H189" s="7">
        <v>105961.68</v>
      </c>
      <c r="I189" s="6">
        <v>2</v>
      </c>
      <c r="J189" s="6">
        <v>0</v>
      </c>
      <c r="K189" s="6">
        <v>1</v>
      </c>
      <c r="L189" s="8">
        <v>74158.8</v>
      </c>
      <c r="M189" s="6">
        <v>0</v>
      </c>
    </row>
    <row r="190" spans="1:13" x14ac:dyDescent="0.35">
      <c r="A190" s="5">
        <v>245</v>
      </c>
      <c r="B190" s="6">
        <v>15576269</v>
      </c>
      <c r="C190" s="6">
        <v>523</v>
      </c>
      <c r="D190" s="5" t="s">
        <v>18</v>
      </c>
      <c r="E190" s="5" t="s">
        <v>23</v>
      </c>
      <c r="F190" s="6">
        <v>34</v>
      </c>
      <c r="G190" s="6">
        <v>7</v>
      </c>
      <c r="H190" s="7">
        <v>0</v>
      </c>
      <c r="I190" s="6">
        <v>2</v>
      </c>
      <c r="J190" s="6">
        <v>1</v>
      </c>
      <c r="K190" s="6">
        <v>0</v>
      </c>
      <c r="L190" s="8">
        <v>62030.06</v>
      </c>
      <c r="M190" s="6">
        <v>0</v>
      </c>
    </row>
    <row r="191" spans="1:13" x14ac:dyDescent="0.35">
      <c r="A191" s="5">
        <v>247</v>
      </c>
      <c r="B191" s="6">
        <v>15685500</v>
      </c>
      <c r="C191" s="6">
        <v>772</v>
      </c>
      <c r="D191" s="5" t="s">
        <v>26</v>
      </c>
      <c r="E191" s="5" t="s">
        <v>23</v>
      </c>
      <c r="F191" s="6">
        <v>26</v>
      </c>
      <c r="G191" s="6">
        <v>7</v>
      </c>
      <c r="H191" s="7">
        <v>152400.51</v>
      </c>
      <c r="I191" s="6">
        <v>2</v>
      </c>
      <c r="J191" s="6">
        <v>1</v>
      </c>
      <c r="K191" s="6">
        <v>0</v>
      </c>
      <c r="L191" s="8">
        <v>79414</v>
      </c>
      <c r="M191" s="6">
        <v>0</v>
      </c>
    </row>
    <row r="192" spans="1:13" x14ac:dyDescent="0.35">
      <c r="A192" s="5">
        <v>248</v>
      </c>
      <c r="B192" s="6">
        <v>15599792</v>
      </c>
      <c r="C192" s="6">
        <v>545</v>
      </c>
      <c r="D192" s="5" t="s">
        <v>15</v>
      </c>
      <c r="E192" s="5" t="s">
        <v>16</v>
      </c>
      <c r="F192" s="6">
        <v>26</v>
      </c>
      <c r="G192" s="6">
        <v>1</v>
      </c>
      <c r="H192" s="7">
        <v>0</v>
      </c>
      <c r="I192" s="6">
        <v>2</v>
      </c>
      <c r="J192" s="6">
        <v>1</v>
      </c>
      <c r="K192" s="6">
        <v>1</v>
      </c>
      <c r="L192" s="8">
        <v>199638.56</v>
      </c>
      <c r="M192" s="6">
        <v>0</v>
      </c>
    </row>
    <row r="193" spans="1:13" x14ac:dyDescent="0.35">
      <c r="A193" s="5">
        <v>249</v>
      </c>
      <c r="B193" s="6">
        <v>15657566</v>
      </c>
      <c r="C193" s="6">
        <v>634</v>
      </c>
      <c r="D193" s="5" t="s">
        <v>26</v>
      </c>
      <c r="E193" s="5" t="s">
        <v>23</v>
      </c>
      <c r="F193" s="6">
        <v>24</v>
      </c>
      <c r="G193" s="6">
        <v>8</v>
      </c>
      <c r="H193" s="7">
        <v>103097.85</v>
      </c>
      <c r="I193" s="6">
        <v>1</v>
      </c>
      <c r="J193" s="6">
        <v>1</v>
      </c>
      <c r="K193" s="6">
        <v>1</v>
      </c>
      <c r="L193" s="8">
        <v>157577.29</v>
      </c>
      <c r="M193" s="6">
        <v>0</v>
      </c>
    </row>
    <row r="194" spans="1:13" x14ac:dyDescent="0.35">
      <c r="A194" s="5">
        <v>251</v>
      </c>
      <c r="B194" s="6">
        <v>15628112</v>
      </c>
      <c r="C194" s="6">
        <v>771</v>
      </c>
      <c r="D194" s="5" t="s">
        <v>26</v>
      </c>
      <c r="E194" s="5" t="s">
        <v>16</v>
      </c>
      <c r="F194" s="6">
        <v>36</v>
      </c>
      <c r="G194" s="6">
        <v>5</v>
      </c>
      <c r="H194" s="7">
        <v>77846.899999999994</v>
      </c>
      <c r="I194" s="6">
        <v>1</v>
      </c>
      <c r="J194" s="6">
        <v>0</v>
      </c>
      <c r="K194" s="6">
        <v>0</v>
      </c>
      <c r="L194" s="8">
        <v>99805.99</v>
      </c>
      <c r="M194" s="6">
        <v>0</v>
      </c>
    </row>
    <row r="195" spans="1:13" x14ac:dyDescent="0.35">
      <c r="A195" s="5">
        <v>252</v>
      </c>
      <c r="B195" s="6">
        <v>15753754</v>
      </c>
      <c r="C195" s="6">
        <v>587</v>
      </c>
      <c r="D195" s="5" t="s">
        <v>18</v>
      </c>
      <c r="E195" s="5" t="s">
        <v>16</v>
      </c>
      <c r="F195" s="6">
        <v>34</v>
      </c>
      <c r="G195" s="6">
        <v>1</v>
      </c>
      <c r="H195" s="7">
        <v>0</v>
      </c>
      <c r="I195" s="6">
        <v>2</v>
      </c>
      <c r="J195" s="6">
        <v>1</v>
      </c>
      <c r="K195" s="6">
        <v>1</v>
      </c>
      <c r="L195" s="8">
        <v>97932.68</v>
      </c>
      <c r="M195" s="6">
        <v>0</v>
      </c>
    </row>
    <row r="196" spans="1:13" x14ac:dyDescent="0.35">
      <c r="A196" s="5">
        <v>253</v>
      </c>
      <c r="B196" s="6">
        <v>15793726</v>
      </c>
      <c r="C196" s="6">
        <v>681</v>
      </c>
      <c r="D196" s="5" t="s">
        <v>15</v>
      </c>
      <c r="E196" s="5" t="s">
        <v>16</v>
      </c>
      <c r="F196" s="6">
        <v>79</v>
      </c>
      <c r="G196" s="6">
        <v>0</v>
      </c>
      <c r="H196" s="7">
        <v>0</v>
      </c>
      <c r="I196" s="6">
        <v>2</v>
      </c>
      <c r="J196" s="6">
        <v>0</v>
      </c>
      <c r="K196" s="6">
        <v>1</v>
      </c>
      <c r="L196" s="8">
        <v>170968.99</v>
      </c>
      <c r="M196" s="6">
        <v>0</v>
      </c>
    </row>
    <row r="197" spans="1:13" x14ac:dyDescent="0.35">
      <c r="A197" s="5">
        <v>254</v>
      </c>
      <c r="B197" s="6">
        <v>15694717</v>
      </c>
      <c r="C197" s="6">
        <v>544</v>
      </c>
      <c r="D197" s="5" t="s">
        <v>26</v>
      </c>
      <c r="E197" s="5" t="s">
        <v>23</v>
      </c>
      <c r="F197" s="6">
        <v>37</v>
      </c>
      <c r="G197" s="6">
        <v>2</v>
      </c>
      <c r="H197" s="7">
        <v>79731.91</v>
      </c>
      <c r="I197" s="6">
        <v>1</v>
      </c>
      <c r="J197" s="6">
        <v>1</v>
      </c>
      <c r="K197" s="6">
        <v>1</v>
      </c>
      <c r="L197" s="8">
        <v>57558.95</v>
      </c>
      <c r="M197" s="6">
        <v>0</v>
      </c>
    </row>
    <row r="198" spans="1:13" x14ac:dyDescent="0.35">
      <c r="A198" s="5">
        <v>255</v>
      </c>
      <c r="B198" s="6">
        <v>15665834</v>
      </c>
      <c r="C198" s="6">
        <v>696</v>
      </c>
      <c r="D198" s="5" t="s">
        <v>18</v>
      </c>
      <c r="E198" s="5" t="s">
        <v>23</v>
      </c>
      <c r="F198" s="6">
        <v>28</v>
      </c>
      <c r="G198" s="6">
        <v>8</v>
      </c>
      <c r="H198" s="7">
        <v>0</v>
      </c>
      <c r="I198" s="6">
        <v>1</v>
      </c>
      <c r="J198" s="6">
        <v>0</v>
      </c>
      <c r="K198" s="6">
        <v>0</v>
      </c>
      <c r="L198" s="8">
        <v>176713.47</v>
      </c>
      <c r="M198" s="6">
        <v>0</v>
      </c>
    </row>
    <row r="199" spans="1:13" x14ac:dyDescent="0.35">
      <c r="A199" s="5">
        <v>256</v>
      </c>
      <c r="B199" s="6">
        <v>15765297</v>
      </c>
      <c r="C199" s="6">
        <v>766</v>
      </c>
      <c r="D199" s="5" t="s">
        <v>18</v>
      </c>
      <c r="E199" s="5" t="s">
        <v>23</v>
      </c>
      <c r="F199" s="6">
        <v>41</v>
      </c>
      <c r="G199" s="6">
        <v>0</v>
      </c>
      <c r="H199" s="7">
        <v>0</v>
      </c>
      <c r="I199" s="6">
        <v>2</v>
      </c>
      <c r="J199" s="6">
        <v>0</v>
      </c>
      <c r="K199" s="6">
        <v>1</v>
      </c>
      <c r="L199" s="8">
        <v>34283.230000000003</v>
      </c>
      <c r="M199" s="6">
        <v>0</v>
      </c>
    </row>
    <row r="200" spans="1:13" x14ac:dyDescent="0.35">
      <c r="A200" s="5">
        <v>257</v>
      </c>
      <c r="B200" s="6">
        <v>15636684</v>
      </c>
      <c r="C200" s="6">
        <v>727</v>
      </c>
      <c r="D200" s="5" t="s">
        <v>15</v>
      </c>
      <c r="E200" s="5" t="s">
        <v>23</v>
      </c>
      <c r="F200" s="6">
        <v>34</v>
      </c>
      <c r="G200" s="6">
        <v>10</v>
      </c>
      <c r="H200" s="7">
        <v>0</v>
      </c>
      <c r="I200" s="6">
        <v>2</v>
      </c>
      <c r="J200" s="6">
        <v>1</v>
      </c>
      <c r="K200" s="6">
        <v>1</v>
      </c>
      <c r="L200" s="8">
        <v>198637.34</v>
      </c>
      <c r="M200" s="6">
        <v>0</v>
      </c>
    </row>
    <row r="201" spans="1:13" x14ac:dyDescent="0.35">
      <c r="A201" s="5">
        <v>258</v>
      </c>
      <c r="B201" s="6">
        <v>15592979</v>
      </c>
      <c r="C201" s="6">
        <v>671</v>
      </c>
      <c r="D201" s="5" t="s">
        <v>26</v>
      </c>
      <c r="E201" s="5" t="s">
        <v>16</v>
      </c>
      <c r="F201" s="6">
        <v>34</v>
      </c>
      <c r="G201" s="6">
        <v>6</v>
      </c>
      <c r="H201" s="7">
        <v>37266.67</v>
      </c>
      <c r="I201" s="6">
        <v>2</v>
      </c>
      <c r="J201" s="6">
        <v>0</v>
      </c>
      <c r="K201" s="6">
        <v>0</v>
      </c>
      <c r="L201" s="8">
        <v>156917.12</v>
      </c>
      <c r="M201" s="6">
        <v>0</v>
      </c>
    </row>
    <row r="202" spans="1:13" x14ac:dyDescent="0.35">
      <c r="A202" s="5">
        <v>259</v>
      </c>
      <c r="B202" s="6">
        <v>15750803</v>
      </c>
      <c r="C202" s="6">
        <v>693</v>
      </c>
      <c r="D202" s="5" t="s">
        <v>15</v>
      </c>
      <c r="E202" s="5" t="s">
        <v>16</v>
      </c>
      <c r="F202" s="6">
        <v>30</v>
      </c>
      <c r="G202" s="6">
        <v>6</v>
      </c>
      <c r="H202" s="7">
        <v>127992.25</v>
      </c>
      <c r="I202" s="6">
        <v>1</v>
      </c>
      <c r="J202" s="6">
        <v>1</v>
      </c>
      <c r="K202" s="6">
        <v>1</v>
      </c>
      <c r="L202" s="8">
        <v>50457.2</v>
      </c>
      <c r="M202" s="6">
        <v>0</v>
      </c>
    </row>
    <row r="203" spans="1:13" x14ac:dyDescent="0.35">
      <c r="A203" s="5">
        <v>260</v>
      </c>
      <c r="B203" s="6">
        <v>15607178</v>
      </c>
      <c r="C203" s="6">
        <v>850</v>
      </c>
      <c r="D203" s="5" t="s">
        <v>26</v>
      </c>
      <c r="E203" s="5" t="s">
        <v>23</v>
      </c>
      <c r="F203" s="6">
        <v>38</v>
      </c>
      <c r="G203" s="6">
        <v>3</v>
      </c>
      <c r="H203" s="7">
        <v>54901.01</v>
      </c>
      <c r="I203" s="6">
        <v>1</v>
      </c>
      <c r="J203" s="6">
        <v>1</v>
      </c>
      <c r="K203" s="6">
        <v>1</v>
      </c>
      <c r="L203" s="8">
        <v>140075.54999999999</v>
      </c>
      <c r="M203" s="6">
        <v>0</v>
      </c>
    </row>
    <row r="204" spans="1:13" x14ac:dyDescent="0.35">
      <c r="A204" s="5">
        <v>261</v>
      </c>
      <c r="B204" s="6">
        <v>15713853</v>
      </c>
      <c r="C204" s="6">
        <v>732</v>
      </c>
      <c r="D204" s="5" t="s">
        <v>26</v>
      </c>
      <c r="E204" s="5" t="s">
        <v>23</v>
      </c>
      <c r="F204" s="6">
        <v>42</v>
      </c>
      <c r="G204" s="6">
        <v>9</v>
      </c>
      <c r="H204" s="7">
        <v>108748.08</v>
      </c>
      <c r="I204" s="6">
        <v>2</v>
      </c>
      <c r="J204" s="6">
        <v>1</v>
      </c>
      <c r="K204" s="6">
        <v>1</v>
      </c>
      <c r="L204" s="8">
        <v>65323.11</v>
      </c>
      <c r="M204" s="6">
        <v>0</v>
      </c>
    </row>
    <row r="205" spans="1:13" x14ac:dyDescent="0.35">
      <c r="A205" s="5">
        <v>262</v>
      </c>
      <c r="B205" s="6">
        <v>15673481</v>
      </c>
      <c r="C205" s="6">
        <v>726</v>
      </c>
      <c r="D205" s="5" t="s">
        <v>18</v>
      </c>
      <c r="E205" s="5" t="s">
        <v>16</v>
      </c>
      <c r="F205" s="6">
        <v>48</v>
      </c>
      <c r="G205" s="6">
        <v>6</v>
      </c>
      <c r="H205" s="7">
        <v>99906.19</v>
      </c>
      <c r="I205" s="6">
        <v>1</v>
      </c>
      <c r="J205" s="6">
        <v>1</v>
      </c>
      <c r="K205" s="6">
        <v>0</v>
      </c>
      <c r="L205" s="8">
        <v>64323.24</v>
      </c>
      <c r="M205" s="6">
        <v>0</v>
      </c>
    </row>
    <row r="206" spans="1:13" x14ac:dyDescent="0.35">
      <c r="A206" s="5">
        <v>263</v>
      </c>
      <c r="B206" s="6">
        <v>15686776</v>
      </c>
      <c r="C206" s="6">
        <v>557</v>
      </c>
      <c r="D206" s="5" t="s">
        <v>15</v>
      </c>
      <c r="E206" s="5" t="s">
        <v>16</v>
      </c>
      <c r="F206" s="6">
        <v>32</v>
      </c>
      <c r="G206" s="6">
        <v>6</v>
      </c>
      <c r="H206" s="7">
        <v>184686.41</v>
      </c>
      <c r="I206" s="6">
        <v>2</v>
      </c>
      <c r="J206" s="6">
        <v>1</v>
      </c>
      <c r="K206" s="6">
        <v>0</v>
      </c>
      <c r="L206" s="8">
        <v>14956.44</v>
      </c>
      <c r="M206" s="6">
        <v>0</v>
      </c>
    </row>
    <row r="207" spans="1:13" x14ac:dyDescent="0.35">
      <c r="A207" s="5">
        <v>264</v>
      </c>
      <c r="B207" s="6">
        <v>15673693</v>
      </c>
      <c r="C207" s="6">
        <v>682</v>
      </c>
      <c r="D207" s="5" t="s">
        <v>15</v>
      </c>
      <c r="E207" s="5" t="s">
        <v>16</v>
      </c>
      <c r="F207" s="6">
        <v>26</v>
      </c>
      <c r="G207" s="6">
        <v>0</v>
      </c>
      <c r="H207" s="7">
        <v>110654.02</v>
      </c>
      <c r="I207" s="6">
        <v>1</v>
      </c>
      <c r="J207" s="6">
        <v>0</v>
      </c>
      <c r="K207" s="6">
        <v>1</v>
      </c>
      <c r="L207" s="8">
        <v>111879.21</v>
      </c>
      <c r="M207" s="6">
        <v>0</v>
      </c>
    </row>
    <row r="208" spans="1:13" x14ac:dyDescent="0.35">
      <c r="A208" s="5">
        <v>265</v>
      </c>
      <c r="B208" s="6">
        <v>15700696</v>
      </c>
      <c r="C208" s="6">
        <v>738</v>
      </c>
      <c r="D208" s="5" t="s">
        <v>18</v>
      </c>
      <c r="E208" s="5" t="s">
        <v>23</v>
      </c>
      <c r="F208" s="6">
        <v>31</v>
      </c>
      <c r="G208" s="6">
        <v>9</v>
      </c>
      <c r="H208" s="7">
        <v>79019.8</v>
      </c>
      <c r="I208" s="6">
        <v>1</v>
      </c>
      <c r="J208" s="6">
        <v>1</v>
      </c>
      <c r="K208" s="6">
        <v>1</v>
      </c>
      <c r="L208" s="8">
        <v>18606.23</v>
      </c>
      <c r="M208" s="6">
        <v>0</v>
      </c>
    </row>
    <row r="209" spans="1:13" x14ac:dyDescent="0.35">
      <c r="A209" s="5">
        <v>266</v>
      </c>
      <c r="B209" s="6">
        <v>15813163</v>
      </c>
      <c r="C209" s="6">
        <v>531</v>
      </c>
      <c r="D209" s="5" t="s">
        <v>18</v>
      </c>
      <c r="E209" s="5" t="s">
        <v>16</v>
      </c>
      <c r="F209" s="6">
        <v>36</v>
      </c>
      <c r="G209" s="6">
        <v>9</v>
      </c>
      <c r="H209" s="7">
        <v>99240.51</v>
      </c>
      <c r="I209" s="6">
        <v>1</v>
      </c>
      <c r="J209" s="6">
        <v>1</v>
      </c>
      <c r="K209" s="6">
        <v>0</v>
      </c>
      <c r="L209" s="8">
        <v>123137.01</v>
      </c>
      <c r="M209" s="6">
        <v>0</v>
      </c>
    </row>
    <row r="210" spans="1:13" x14ac:dyDescent="0.35">
      <c r="A210" s="5">
        <v>267</v>
      </c>
      <c r="B210" s="6">
        <v>15653857</v>
      </c>
      <c r="C210" s="6">
        <v>498</v>
      </c>
      <c r="D210" s="5" t="s">
        <v>15</v>
      </c>
      <c r="E210" s="5" t="s">
        <v>23</v>
      </c>
      <c r="F210" s="6">
        <v>34</v>
      </c>
      <c r="G210" s="6">
        <v>2</v>
      </c>
      <c r="H210" s="7">
        <v>0</v>
      </c>
      <c r="I210" s="6">
        <v>2</v>
      </c>
      <c r="J210" s="6">
        <v>1</v>
      </c>
      <c r="K210" s="6">
        <v>1</v>
      </c>
      <c r="L210" s="8">
        <v>148528.24</v>
      </c>
      <c r="M210" s="6">
        <v>0</v>
      </c>
    </row>
    <row r="211" spans="1:13" x14ac:dyDescent="0.35">
      <c r="A211" s="5">
        <v>268</v>
      </c>
      <c r="B211" s="6">
        <v>15777076</v>
      </c>
      <c r="C211" s="6">
        <v>651</v>
      </c>
      <c r="D211" s="5" t="s">
        <v>15</v>
      </c>
      <c r="E211" s="5" t="s">
        <v>23</v>
      </c>
      <c r="F211" s="6">
        <v>36</v>
      </c>
      <c r="G211" s="6">
        <v>7</v>
      </c>
      <c r="H211" s="7">
        <v>0</v>
      </c>
      <c r="I211" s="6">
        <v>2</v>
      </c>
      <c r="J211" s="6">
        <v>1</v>
      </c>
      <c r="K211" s="6">
        <v>0</v>
      </c>
      <c r="L211" s="8">
        <v>13898.31</v>
      </c>
      <c r="M211" s="6">
        <v>0</v>
      </c>
    </row>
    <row r="212" spans="1:13" x14ac:dyDescent="0.35">
      <c r="A212" s="5">
        <v>270</v>
      </c>
      <c r="B212" s="6">
        <v>15799217</v>
      </c>
      <c r="C212" s="6">
        <v>791</v>
      </c>
      <c r="D212" s="5" t="s">
        <v>26</v>
      </c>
      <c r="E212" s="5" t="s">
        <v>16</v>
      </c>
      <c r="F212" s="6">
        <v>35</v>
      </c>
      <c r="G212" s="6">
        <v>7</v>
      </c>
      <c r="H212" s="7">
        <v>52436.2</v>
      </c>
      <c r="I212" s="6">
        <v>1</v>
      </c>
      <c r="J212" s="6">
        <v>1</v>
      </c>
      <c r="K212" s="6">
        <v>0</v>
      </c>
      <c r="L212" s="8">
        <v>161051.75</v>
      </c>
      <c r="M212" s="6">
        <v>0</v>
      </c>
    </row>
    <row r="213" spans="1:13" x14ac:dyDescent="0.35">
      <c r="A213" s="5">
        <v>271</v>
      </c>
      <c r="B213" s="6">
        <v>15787071</v>
      </c>
      <c r="C213" s="6">
        <v>650</v>
      </c>
      <c r="D213" s="5" t="s">
        <v>18</v>
      </c>
      <c r="E213" s="5" t="s">
        <v>23</v>
      </c>
      <c r="F213" s="6">
        <v>41</v>
      </c>
      <c r="G213" s="6">
        <v>9</v>
      </c>
      <c r="H213" s="7">
        <v>0</v>
      </c>
      <c r="I213" s="6">
        <v>2</v>
      </c>
      <c r="J213" s="6">
        <v>0</v>
      </c>
      <c r="K213" s="6">
        <v>1</v>
      </c>
      <c r="L213" s="8">
        <v>191599.67</v>
      </c>
      <c r="M213" s="6">
        <v>0</v>
      </c>
    </row>
    <row r="214" spans="1:13" x14ac:dyDescent="0.35">
      <c r="A214" s="5">
        <v>273</v>
      </c>
      <c r="B214" s="6">
        <v>15796505</v>
      </c>
      <c r="C214" s="6">
        <v>811</v>
      </c>
      <c r="D214" s="5" t="s">
        <v>26</v>
      </c>
      <c r="E214" s="5" t="s">
        <v>16</v>
      </c>
      <c r="F214" s="6">
        <v>34</v>
      </c>
      <c r="G214" s="6">
        <v>1</v>
      </c>
      <c r="H214" s="7">
        <v>149297.19</v>
      </c>
      <c r="I214" s="6">
        <v>2</v>
      </c>
      <c r="J214" s="6">
        <v>1</v>
      </c>
      <c r="K214" s="6">
        <v>1</v>
      </c>
      <c r="L214" s="8">
        <v>186339.74</v>
      </c>
      <c r="M214" s="6">
        <v>0</v>
      </c>
    </row>
    <row r="215" spans="1:13" x14ac:dyDescent="0.35">
      <c r="A215" s="5">
        <v>274</v>
      </c>
      <c r="B215" s="6">
        <v>15725166</v>
      </c>
      <c r="C215" s="6">
        <v>707</v>
      </c>
      <c r="D215" s="5" t="s">
        <v>15</v>
      </c>
      <c r="E215" s="5" t="s">
        <v>23</v>
      </c>
      <c r="F215" s="6">
        <v>30</v>
      </c>
      <c r="G215" s="6">
        <v>8</v>
      </c>
      <c r="H215" s="7">
        <v>0</v>
      </c>
      <c r="I215" s="6">
        <v>2</v>
      </c>
      <c r="J215" s="6">
        <v>1</v>
      </c>
      <c r="K215" s="6">
        <v>0</v>
      </c>
      <c r="L215" s="8">
        <v>33159.370000000003</v>
      </c>
      <c r="M215" s="6">
        <v>0</v>
      </c>
    </row>
    <row r="216" spans="1:13" x14ac:dyDescent="0.35">
      <c r="A216" s="5">
        <v>275</v>
      </c>
      <c r="B216" s="6">
        <v>15800116</v>
      </c>
      <c r="C216" s="6">
        <v>712</v>
      </c>
      <c r="D216" s="5" t="s">
        <v>26</v>
      </c>
      <c r="E216" s="5" t="s">
        <v>23</v>
      </c>
      <c r="F216" s="6">
        <v>28</v>
      </c>
      <c r="G216" s="6">
        <v>4</v>
      </c>
      <c r="H216" s="7">
        <v>145605.44</v>
      </c>
      <c r="I216" s="6">
        <v>1</v>
      </c>
      <c r="J216" s="6">
        <v>0</v>
      </c>
      <c r="K216" s="6">
        <v>1</v>
      </c>
      <c r="L216" s="8">
        <v>93883.53</v>
      </c>
      <c r="M216" s="6">
        <v>0</v>
      </c>
    </row>
    <row r="217" spans="1:13" x14ac:dyDescent="0.35">
      <c r="A217" s="5">
        <v>276</v>
      </c>
      <c r="B217" s="6">
        <v>15758685</v>
      </c>
      <c r="C217" s="6">
        <v>706</v>
      </c>
      <c r="D217" s="5" t="s">
        <v>18</v>
      </c>
      <c r="E217" s="5" t="s">
        <v>16</v>
      </c>
      <c r="F217" s="6">
        <v>37</v>
      </c>
      <c r="G217" s="6">
        <v>7</v>
      </c>
      <c r="H217" s="7">
        <v>0</v>
      </c>
      <c r="I217" s="6">
        <v>2</v>
      </c>
      <c r="J217" s="6">
        <v>1</v>
      </c>
      <c r="K217" s="6">
        <v>1</v>
      </c>
      <c r="L217" s="8">
        <v>110899.3</v>
      </c>
      <c r="M217" s="6">
        <v>0</v>
      </c>
    </row>
    <row r="218" spans="1:13" x14ac:dyDescent="0.35">
      <c r="A218" s="5">
        <v>278</v>
      </c>
      <c r="B218" s="6">
        <v>15767339</v>
      </c>
      <c r="C218" s="6">
        <v>777</v>
      </c>
      <c r="D218" s="5" t="s">
        <v>15</v>
      </c>
      <c r="E218" s="5" t="s">
        <v>16</v>
      </c>
      <c r="F218" s="6">
        <v>53</v>
      </c>
      <c r="G218" s="6">
        <v>10</v>
      </c>
      <c r="H218" s="7">
        <v>0</v>
      </c>
      <c r="I218" s="6">
        <v>2</v>
      </c>
      <c r="J218" s="6">
        <v>1</v>
      </c>
      <c r="K218" s="6">
        <v>0</v>
      </c>
      <c r="L218" s="8">
        <v>189992.97</v>
      </c>
      <c r="M218" s="6">
        <v>0</v>
      </c>
    </row>
    <row r="219" spans="1:13" x14ac:dyDescent="0.35">
      <c r="A219" s="5">
        <v>279</v>
      </c>
      <c r="B219" s="6">
        <v>15683562</v>
      </c>
      <c r="C219" s="6">
        <v>646</v>
      </c>
      <c r="D219" s="5" t="s">
        <v>15</v>
      </c>
      <c r="E219" s="5" t="s">
        <v>23</v>
      </c>
      <c r="F219" s="6">
        <v>35</v>
      </c>
      <c r="G219" s="6">
        <v>6</v>
      </c>
      <c r="H219" s="7">
        <v>84026.86</v>
      </c>
      <c r="I219" s="6">
        <v>1</v>
      </c>
      <c r="J219" s="6">
        <v>0</v>
      </c>
      <c r="K219" s="6">
        <v>1</v>
      </c>
      <c r="L219" s="8">
        <v>164255.69</v>
      </c>
      <c r="M219" s="6">
        <v>0</v>
      </c>
    </row>
    <row r="220" spans="1:13" x14ac:dyDescent="0.35">
      <c r="A220" s="5">
        <v>281</v>
      </c>
      <c r="B220" s="6">
        <v>15668893</v>
      </c>
      <c r="C220" s="6">
        <v>782</v>
      </c>
      <c r="D220" s="5" t="s">
        <v>15</v>
      </c>
      <c r="E220" s="5" t="s">
        <v>23</v>
      </c>
      <c r="F220" s="6">
        <v>39</v>
      </c>
      <c r="G220" s="6">
        <v>8</v>
      </c>
      <c r="H220" s="7">
        <v>0</v>
      </c>
      <c r="I220" s="6">
        <v>2</v>
      </c>
      <c r="J220" s="6">
        <v>1</v>
      </c>
      <c r="K220" s="6">
        <v>1</v>
      </c>
      <c r="L220" s="8">
        <v>33949.67</v>
      </c>
      <c r="M220" s="6">
        <v>0</v>
      </c>
    </row>
    <row r="221" spans="1:13" x14ac:dyDescent="0.35">
      <c r="A221" s="5">
        <v>282</v>
      </c>
      <c r="B221" s="6">
        <v>15669169</v>
      </c>
      <c r="C221" s="6">
        <v>775</v>
      </c>
      <c r="D221" s="5" t="s">
        <v>18</v>
      </c>
      <c r="E221" s="5" t="s">
        <v>23</v>
      </c>
      <c r="F221" s="6">
        <v>29</v>
      </c>
      <c r="G221" s="6">
        <v>10</v>
      </c>
      <c r="H221" s="7">
        <v>0</v>
      </c>
      <c r="I221" s="6">
        <v>2</v>
      </c>
      <c r="J221" s="6">
        <v>1</v>
      </c>
      <c r="K221" s="6">
        <v>1</v>
      </c>
      <c r="L221" s="8">
        <v>68143.929999999993</v>
      </c>
      <c r="M221" s="6">
        <v>0</v>
      </c>
    </row>
    <row r="222" spans="1:13" x14ac:dyDescent="0.35">
      <c r="A222" s="5">
        <v>284</v>
      </c>
      <c r="B222" s="6">
        <v>15699389</v>
      </c>
      <c r="C222" s="6">
        <v>807</v>
      </c>
      <c r="D222" s="5" t="s">
        <v>15</v>
      </c>
      <c r="E222" s="5" t="s">
        <v>23</v>
      </c>
      <c r="F222" s="6">
        <v>42</v>
      </c>
      <c r="G222" s="6">
        <v>7</v>
      </c>
      <c r="H222" s="7">
        <v>118274.71</v>
      </c>
      <c r="I222" s="6">
        <v>1</v>
      </c>
      <c r="J222" s="6">
        <v>1</v>
      </c>
      <c r="K222" s="6">
        <v>1</v>
      </c>
      <c r="L222" s="8">
        <v>25885.72</v>
      </c>
      <c r="M222" s="6">
        <v>0</v>
      </c>
    </row>
    <row r="223" spans="1:13" x14ac:dyDescent="0.35">
      <c r="A223" s="5">
        <v>285</v>
      </c>
      <c r="B223" s="6">
        <v>15708608</v>
      </c>
      <c r="C223" s="6">
        <v>799</v>
      </c>
      <c r="D223" s="5" t="s">
        <v>15</v>
      </c>
      <c r="E223" s="5" t="s">
        <v>16</v>
      </c>
      <c r="F223" s="6">
        <v>22</v>
      </c>
      <c r="G223" s="6">
        <v>8</v>
      </c>
      <c r="H223" s="7">
        <v>174185.98</v>
      </c>
      <c r="I223" s="6">
        <v>2</v>
      </c>
      <c r="J223" s="6">
        <v>0</v>
      </c>
      <c r="K223" s="6">
        <v>1</v>
      </c>
      <c r="L223" s="8">
        <v>192633.85</v>
      </c>
      <c r="M223" s="6">
        <v>0</v>
      </c>
    </row>
    <row r="224" spans="1:13" x14ac:dyDescent="0.35">
      <c r="A224" s="5">
        <v>286</v>
      </c>
      <c r="B224" s="6">
        <v>15626144</v>
      </c>
      <c r="C224" s="6">
        <v>675</v>
      </c>
      <c r="D224" s="5" t="s">
        <v>15</v>
      </c>
      <c r="E224" s="5" t="s">
        <v>23</v>
      </c>
      <c r="F224" s="6">
        <v>40</v>
      </c>
      <c r="G224" s="6">
        <v>7</v>
      </c>
      <c r="H224" s="7">
        <v>113208.86</v>
      </c>
      <c r="I224" s="6">
        <v>2</v>
      </c>
      <c r="J224" s="6">
        <v>1</v>
      </c>
      <c r="K224" s="6">
        <v>0</v>
      </c>
      <c r="L224" s="8">
        <v>34577.360000000001</v>
      </c>
      <c r="M224" s="6">
        <v>0</v>
      </c>
    </row>
    <row r="225" spans="1:13" x14ac:dyDescent="0.35">
      <c r="A225" s="5">
        <v>287</v>
      </c>
      <c r="B225" s="6">
        <v>15573112</v>
      </c>
      <c r="C225" s="6">
        <v>602</v>
      </c>
      <c r="D225" s="5" t="s">
        <v>18</v>
      </c>
      <c r="E225" s="5" t="s">
        <v>23</v>
      </c>
      <c r="F225" s="6">
        <v>29</v>
      </c>
      <c r="G225" s="6">
        <v>5</v>
      </c>
      <c r="H225" s="7">
        <v>103907.28</v>
      </c>
      <c r="I225" s="6">
        <v>1</v>
      </c>
      <c r="J225" s="6">
        <v>1</v>
      </c>
      <c r="K225" s="6">
        <v>0</v>
      </c>
      <c r="L225" s="8">
        <v>161229.84</v>
      </c>
      <c r="M225" s="6">
        <v>0</v>
      </c>
    </row>
    <row r="226" spans="1:13" x14ac:dyDescent="0.35">
      <c r="A226" s="5">
        <v>288</v>
      </c>
      <c r="B226" s="6">
        <v>15790678</v>
      </c>
      <c r="C226" s="6">
        <v>475</v>
      </c>
      <c r="D226" s="5" t="s">
        <v>15</v>
      </c>
      <c r="E226" s="5" t="s">
        <v>16</v>
      </c>
      <c r="F226" s="6">
        <v>32</v>
      </c>
      <c r="G226" s="6">
        <v>8</v>
      </c>
      <c r="H226" s="7">
        <v>119023.28</v>
      </c>
      <c r="I226" s="6">
        <v>1</v>
      </c>
      <c r="J226" s="6">
        <v>1</v>
      </c>
      <c r="K226" s="6">
        <v>0</v>
      </c>
      <c r="L226" s="8">
        <v>100816.29</v>
      </c>
      <c r="M226" s="6">
        <v>0</v>
      </c>
    </row>
    <row r="227" spans="1:13" x14ac:dyDescent="0.35">
      <c r="A227" s="5">
        <v>289</v>
      </c>
      <c r="B227" s="6">
        <v>15727556</v>
      </c>
      <c r="C227" s="6">
        <v>744</v>
      </c>
      <c r="D227" s="5" t="s">
        <v>18</v>
      </c>
      <c r="E227" s="5" t="s">
        <v>16</v>
      </c>
      <c r="F227" s="6">
        <v>26</v>
      </c>
      <c r="G227" s="6">
        <v>5</v>
      </c>
      <c r="H227" s="7">
        <v>166297.89000000001</v>
      </c>
      <c r="I227" s="6">
        <v>1</v>
      </c>
      <c r="J227" s="6">
        <v>1</v>
      </c>
      <c r="K227" s="6">
        <v>1</v>
      </c>
      <c r="L227" s="8">
        <v>181694.44</v>
      </c>
      <c r="M227" s="6">
        <v>0</v>
      </c>
    </row>
    <row r="228" spans="1:13" x14ac:dyDescent="0.35">
      <c r="A228" s="5">
        <v>290</v>
      </c>
      <c r="B228" s="6">
        <v>15697307</v>
      </c>
      <c r="C228" s="6">
        <v>588</v>
      </c>
      <c r="D228" s="5" t="s">
        <v>18</v>
      </c>
      <c r="E228" s="5" t="s">
        <v>23</v>
      </c>
      <c r="F228" s="6">
        <v>34</v>
      </c>
      <c r="G228" s="6">
        <v>10</v>
      </c>
      <c r="H228" s="7">
        <v>0</v>
      </c>
      <c r="I228" s="6">
        <v>2</v>
      </c>
      <c r="J228" s="6">
        <v>1</v>
      </c>
      <c r="K228" s="6">
        <v>0</v>
      </c>
      <c r="L228" s="8">
        <v>79078.91</v>
      </c>
      <c r="M228" s="6">
        <v>0</v>
      </c>
    </row>
    <row r="229" spans="1:13" x14ac:dyDescent="0.35">
      <c r="A229" s="5">
        <v>291</v>
      </c>
      <c r="B229" s="6">
        <v>15652266</v>
      </c>
      <c r="C229" s="6">
        <v>703</v>
      </c>
      <c r="D229" s="5" t="s">
        <v>26</v>
      </c>
      <c r="E229" s="5" t="s">
        <v>23</v>
      </c>
      <c r="F229" s="6">
        <v>42</v>
      </c>
      <c r="G229" s="6">
        <v>9</v>
      </c>
      <c r="H229" s="7">
        <v>63227</v>
      </c>
      <c r="I229" s="6">
        <v>1</v>
      </c>
      <c r="J229" s="6">
        <v>0</v>
      </c>
      <c r="K229" s="6">
        <v>1</v>
      </c>
      <c r="L229" s="8">
        <v>137316.32</v>
      </c>
      <c r="M229" s="6">
        <v>0</v>
      </c>
    </row>
    <row r="230" spans="1:13" x14ac:dyDescent="0.35">
      <c r="A230" s="5">
        <v>292</v>
      </c>
      <c r="B230" s="6">
        <v>15607098</v>
      </c>
      <c r="C230" s="6">
        <v>747</v>
      </c>
      <c r="D230" s="5" t="s">
        <v>18</v>
      </c>
      <c r="E230" s="5" t="s">
        <v>16</v>
      </c>
      <c r="F230" s="6">
        <v>41</v>
      </c>
      <c r="G230" s="6">
        <v>5</v>
      </c>
      <c r="H230" s="7">
        <v>94521.17</v>
      </c>
      <c r="I230" s="6">
        <v>2</v>
      </c>
      <c r="J230" s="6">
        <v>1</v>
      </c>
      <c r="K230" s="6">
        <v>0</v>
      </c>
      <c r="L230" s="8">
        <v>194926.86</v>
      </c>
      <c r="M230" s="6">
        <v>0</v>
      </c>
    </row>
    <row r="231" spans="1:13" x14ac:dyDescent="0.35">
      <c r="A231" s="5">
        <v>293</v>
      </c>
      <c r="B231" s="6">
        <v>15655774</v>
      </c>
      <c r="C231" s="6">
        <v>583</v>
      </c>
      <c r="D231" s="5" t="s">
        <v>15</v>
      </c>
      <c r="E231" s="5" t="s">
        <v>23</v>
      </c>
      <c r="F231" s="6">
        <v>27</v>
      </c>
      <c r="G231" s="6">
        <v>7</v>
      </c>
      <c r="H231" s="7">
        <v>0</v>
      </c>
      <c r="I231" s="6">
        <v>2</v>
      </c>
      <c r="J231" s="6">
        <v>1</v>
      </c>
      <c r="K231" s="6">
        <v>0</v>
      </c>
      <c r="L231" s="8">
        <v>51285.49</v>
      </c>
      <c r="M231" s="6">
        <v>0</v>
      </c>
    </row>
    <row r="232" spans="1:13" x14ac:dyDescent="0.35">
      <c r="A232" s="5">
        <v>295</v>
      </c>
      <c r="B232" s="6">
        <v>15785819</v>
      </c>
      <c r="C232" s="6">
        <v>681</v>
      </c>
      <c r="D232" s="5" t="s">
        <v>15</v>
      </c>
      <c r="E232" s="5" t="s">
        <v>23</v>
      </c>
      <c r="F232" s="6">
        <v>38</v>
      </c>
      <c r="G232" s="6">
        <v>3</v>
      </c>
      <c r="H232" s="7">
        <v>0</v>
      </c>
      <c r="I232" s="6">
        <v>2</v>
      </c>
      <c r="J232" s="6">
        <v>1</v>
      </c>
      <c r="K232" s="6">
        <v>1</v>
      </c>
      <c r="L232" s="8">
        <v>112491.96</v>
      </c>
      <c r="M232" s="6">
        <v>0</v>
      </c>
    </row>
    <row r="233" spans="1:13" x14ac:dyDescent="0.35">
      <c r="A233" s="5">
        <v>296</v>
      </c>
      <c r="B233" s="6">
        <v>15723654</v>
      </c>
      <c r="C233" s="6">
        <v>773</v>
      </c>
      <c r="D233" s="5" t="s">
        <v>15</v>
      </c>
      <c r="E233" s="5" t="s">
        <v>23</v>
      </c>
      <c r="F233" s="6">
        <v>25</v>
      </c>
      <c r="G233" s="6">
        <v>2</v>
      </c>
      <c r="H233" s="7">
        <v>135903.32999999999</v>
      </c>
      <c r="I233" s="6">
        <v>1</v>
      </c>
      <c r="J233" s="6">
        <v>1</v>
      </c>
      <c r="K233" s="6">
        <v>0</v>
      </c>
      <c r="L233" s="8">
        <v>73656.38</v>
      </c>
      <c r="M233" s="6">
        <v>0</v>
      </c>
    </row>
    <row r="234" spans="1:13" x14ac:dyDescent="0.35">
      <c r="A234" s="5">
        <v>297</v>
      </c>
      <c r="B234" s="6">
        <v>15774510</v>
      </c>
      <c r="C234" s="6">
        <v>714</v>
      </c>
      <c r="D234" s="5" t="s">
        <v>15</v>
      </c>
      <c r="E234" s="5" t="s">
        <v>16</v>
      </c>
      <c r="F234" s="6">
        <v>31</v>
      </c>
      <c r="G234" s="6">
        <v>4</v>
      </c>
      <c r="H234" s="7">
        <v>125169.26</v>
      </c>
      <c r="I234" s="6">
        <v>1</v>
      </c>
      <c r="J234" s="6">
        <v>1</v>
      </c>
      <c r="K234" s="6">
        <v>1</v>
      </c>
      <c r="L234" s="8">
        <v>106636.89</v>
      </c>
      <c r="M234" s="6">
        <v>0</v>
      </c>
    </row>
    <row r="235" spans="1:13" x14ac:dyDescent="0.35">
      <c r="A235" s="5">
        <v>299</v>
      </c>
      <c r="B235" s="6">
        <v>15650068</v>
      </c>
      <c r="C235" s="6">
        <v>511</v>
      </c>
      <c r="D235" s="5" t="s">
        <v>15</v>
      </c>
      <c r="E235" s="5" t="s">
        <v>23</v>
      </c>
      <c r="F235" s="6">
        <v>58</v>
      </c>
      <c r="G235" s="6">
        <v>0</v>
      </c>
      <c r="H235" s="7">
        <v>149117.31</v>
      </c>
      <c r="I235" s="6">
        <v>1</v>
      </c>
      <c r="J235" s="6">
        <v>1</v>
      </c>
      <c r="K235" s="6">
        <v>1</v>
      </c>
      <c r="L235" s="8">
        <v>162599.51</v>
      </c>
      <c r="M235" s="6">
        <v>0</v>
      </c>
    </row>
    <row r="236" spans="1:13" x14ac:dyDescent="0.35">
      <c r="A236" s="5">
        <v>300</v>
      </c>
      <c r="B236" s="6">
        <v>15811490</v>
      </c>
      <c r="C236" s="6">
        <v>627</v>
      </c>
      <c r="D236" s="5" t="s">
        <v>15</v>
      </c>
      <c r="E236" s="5" t="s">
        <v>23</v>
      </c>
      <c r="F236" s="6">
        <v>33</v>
      </c>
      <c r="G236" s="6">
        <v>5</v>
      </c>
      <c r="H236" s="7">
        <v>0</v>
      </c>
      <c r="I236" s="6">
        <v>2</v>
      </c>
      <c r="J236" s="6">
        <v>1</v>
      </c>
      <c r="K236" s="6">
        <v>1</v>
      </c>
      <c r="L236" s="8">
        <v>103737.82</v>
      </c>
      <c r="M236" s="6">
        <v>0</v>
      </c>
    </row>
    <row r="237" spans="1:13" x14ac:dyDescent="0.35">
      <c r="A237" s="5">
        <v>301</v>
      </c>
      <c r="B237" s="6">
        <v>15803976</v>
      </c>
      <c r="C237" s="6">
        <v>694</v>
      </c>
      <c r="D237" s="5" t="s">
        <v>15</v>
      </c>
      <c r="E237" s="5" t="s">
        <v>16</v>
      </c>
      <c r="F237" s="6">
        <v>31</v>
      </c>
      <c r="G237" s="6">
        <v>10</v>
      </c>
      <c r="H237" s="7">
        <v>0</v>
      </c>
      <c r="I237" s="6">
        <v>2</v>
      </c>
      <c r="J237" s="6">
        <v>1</v>
      </c>
      <c r="K237" s="6">
        <v>0</v>
      </c>
      <c r="L237" s="8">
        <v>160990.26999999999</v>
      </c>
      <c r="M237" s="6">
        <v>0</v>
      </c>
    </row>
    <row r="238" spans="1:13" x14ac:dyDescent="0.35">
      <c r="A238" s="5">
        <v>302</v>
      </c>
      <c r="B238" s="6">
        <v>15682541</v>
      </c>
      <c r="C238" s="6">
        <v>616</v>
      </c>
      <c r="D238" s="5" t="s">
        <v>18</v>
      </c>
      <c r="E238" s="5" t="s">
        <v>16</v>
      </c>
      <c r="F238" s="6">
        <v>36</v>
      </c>
      <c r="G238" s="6">
        <v>6</v>
      </c>
      <c r="H238" s="7">
        <v>132311.71</v>
      </c>
      <c r="I238" s="6">
        <v>1</v>
      </c>
      <c r="J238" s="6">
        <v>0</v>
      </c>
      <c r="K238" s="6">
        <v>0</v>
      </c>
      <c r="L238" s="8">
        <v>15462.84</v>
      </c>
      <c r="M238" s="6">
        <v>0</v>
      </c>
    </row>
    <row r="239" spans="1:13" x14ac:dyDescent="0.35">
      <c r="A239" s="5">
        <v>303</v>
      </c>
      <c r="B239" s="6">
        <v>15695699</v>
      </c>
      <c r="C239" s="6">
        <v>687</v>
      </c>
      <c r="D239" s="5" t="s">
        <v>15</v>
      </c>
      <c r="E239" s="5" t="s">
        <v>23</v>
      </c>
      <c r="F239" s="6">
        <v>35</v>
      </c>
      <c r="G239" s="6">
        <v>8</v>
      </c>
      <c r="H239" s="7">
        <v>0</v>
      </c>
      <c r="I239" s="6">
        <v>2</v>
      </c>
      <c r="J239" s="6">
        <v>1</v>
      </c>
      <c r="K239" s="6">
        <v>0</v>
      </c>
      <c r="L239" s="8">
        <v>10334.049999999999</v>
      </c>
      <c r="M239" s="6">
        <v>0</v>
      </c>
    </row>
    <row r="240" spans="1:13" x14ac:dyDescent="0.35">
      <c r="A240" s="5">
        <v>304</v>
      </c>
      <c r="B240" s="6">
        <v>15624188</v>
      </c>
      <c r="C240" s="6">
        <v>712</v>
      </c>
      <c r="D240" s="5" t="s">
        <v>15</v>
      </c>
      <c r="E240" s="5" t="s">
        <v>16</v>
      </c>
      <c r="F240" s="6">
        <v>33</v>
      </c>
      <c r="G240" s="6">
        <v>6</v>
      </c>
      <c r="H240" s="7">
        <v>0</v>
      </c>
      <c r="I240" s="6">
        <v>2</v>
      </c>
      <c r="J240" s="6">
        <v>1</v>
      </c>
      <c r="K240" s="6">
        <v>1</v>
      </c>
      <c r="L240" s="8">
        <v>190686.16</v>
      </c>
      <c r="M240" s="6">
        <v>0</v>
      </c>
    </row>
    <row r="241" spans="1:13" x14ac:dyDescent="0.35">
      <c r="A241" s="5">
        <v>305</v>
      </c>
      <c r="B241" s="6">
        <v>15812191</v>
      </c>
      <c r="C241" s="6">
        <v>553</v>
      </c>
      <c r="D241" s="5" t="s">
        <v>15</v>
      </c>
      <c r="E241" s="5" t="s">
        <v>23</v>
      </c>
      <c r="F241" s="6">
        <v>33</v>
      </c>
      <c r="G241" s="6">
        <v>4</v>
      </c>
      <c r="H241" s="7">
        <v>118082.89</v>
      </c>
      <c r="I241" s="6">
        <v>1</v>
      </c>
      <c r="J241" s="6">
        <v>0</v>
      </c>
      <c r="K241" s="6">
        <v>0</v>
      </c>
      <c r="L241" s="8">
        <v>94440.45</v>
      </c>
      <c r="M241" s="6">
        <v>0</v>
      </c>
    </row>
    <row r="242" spans="1:13" x14ac:dyDescent="0.35">
      <c r="A242" s="5">
        <v>306</v>
      </c>
      <c r="B242" s="6">
        <v>15636673</v>
      </c>
      <c r="C242" s="6">
        <v>667</v>
      </c>
      <c r="D242" s="5" t="s">
        <v>15</v>
      </c>
      <c r="E242" s="5" t="s">
        <v>23</v>
      </c>
      <c r="F242" s="6">
        <v>31</v>
      </c>
      <c r="G242" s="6">
        <v>1</v>
      </c>
      <c r="H242" s="7">
        <v>119266.69</v>
      </c>
      <c r="I242" s="6">
        <v>1</v>
      </c>
      <c r="J242" s="6">
        <v>1</v>
      </c>
      <c r="K242" s="6">
        <v>1</v>
      </c>
      <c r="L242" s="8">
        <v>28257.63</v>
      </c>
      <c r="M242" s="6">
        <v>0</v>
      </c>
    </row>
    <row r="243" spans="1:13" x14ac:dyDescent="0.35">
      <c r="A243" s="5">
        <v>308</v>
      </c>
      <c r="B243" s="6">
        <v>15660211</v>
      </c>
      <c r="C243" s="6">
        <v>629</v>
      </c>
      <c r="D243" s="5" t="s">
        <v>26</v>
      </c>
      <c r="E243" s="5" t="s">
        <v>23</v>
      </c>
      <c r="F243" s="6">
        <v>35</v>
      </c>
      <c r="G243" s="6">
        <v>7</v>
      </c>
      <c r="H243" s="7">
        <v>156847.29</v>
      </c>
      <c r="I243" s="6">
        <v>2</v>
      </c>
      <c r="J243" s="6">
        <v>1</v>
      </c>
      <c r="K243" s="6">
        <v>0</v>
      </c>
      <c r="L243" s="8">
        <v>31824.29</v>
      </c>
      <c r="M243" s="6">
        <v>0</v>
      </c>
    </row>
    <row r="244" spans="1:13" x14ac:dyDescent="0.35">
      <c r="A244" s="5">
        <v>310</v>
      </c>
      <c r="B244" s="6">
        <v>15746726</v>
      </c>
      <c r="C244" s="6">
        <v>438</v>
      </c>
      <c r="D244" s="5" t="s">
        <v>26</v>
      </c>
      <c r="E244" s="5" t="s">
        <v>23</v>
      </c>
      <c r="F244" s="6">
        <v>31</v>
      </c>
      <c r="G244" s="6">
        <v>8</v>
      </c>
      <c r="H244" s="7">
        <v>78398.69</v>
      </c>
      <c r="I244" s="6">
        <v>1</v>
      </c>
      <c r="J244" s="6">
        <v>1</v>
      </c>
      <c r="K244" s="6">
        <v>0</v>
      </c>
      <c r="L244" s="8">
        <v>44937.01</v>
      </c>
      <c r="M244" s="6">
        <v>0</v>
      </c>
    </row>
    <row r="245" spans="1:13" x14ac:dyDescent="0.35">
      <c r="A245" s="5">
        <v>311</v>
      </c>
      <c r="B245" s="6">
        <v>15712287</v>
      </c>
      <c r="C245" s="6">
        <v>652</v>
      </c>
      <c r="D245" s="5" t="s">
        <v>15</v>
      </c>
      <c r="E245" s="5" t="s">
        <v>16</v>
      </c>
      <c r="F245" s="6">
        <v>80</v>
      </c>
      <c r="G245" s="6">
        <v>4</v>
      </c>
      <c r="H245" s="7">
        <v>0</v>
      </c>
      <c r="I245" s="6">
        <v>2</v>
      </c>
      <c r="J245" s="6">
        <v>1</v>
      </c>
      <c r="K245" s="6">
        <v>1</v>
      </c>
      <c r="L245" s="8">
        <v>188603.07</v>
      </c>
      <c r="M245" s="6">
        <v>0</v>
      </c>
    </row>
    <row r="246" spans="1:13" x14ac:dyDescent="0.35">
      <c r="A246" s="5">
        <v>312</v>
      </c>
      <c r="B246" s="6">
        <v>15702919</v>
      </c>
      <c r="C246" s="6">
        <v>729</v>
      </c>
      <c r="D246" s="5" t="s">
        <v>26</v>
      </c>
      <c r="E246" s="5" t="s">
        <v>23</v>
      </c>
      <c r="F246" s="6">
        <v>30</v>
      </c>
      <c r="G246" s="6">
        <v>6</v>
      </c>
      <c r="H246" s="7">
        <v>63669.42</v>
      </c>
      <c r="I246" s="6">
        <v>1</v>
      </c>
      <c r="J246" s="6">
        <v>1</v>
      </c>
      <c r="K246" s="6">
        <v>0</v>
      </c>
      <c r="L246" s="8">
        <v>145111.37</v>
      </c>
      <c r="M246" s="6">
        <v>0</v>
      </c>
    </row>
    <row r="247" spans="1:13" x14ac:dyDescent="0.35">
      <c r="A247" s="5">
        <v>313</v>
      </c>
      <c r="B247" s="6">
        <v>15674398</v>
      </c>
      <c r="C247" s="6">
        <v>642</v>
      </c>
      <c r="D247" s="5" t="s">
        <v>15</v>
      </c>
      <c r="E247" s="5" t="s">
        <v>23</v>
      </c>
      <c r="F247" s="6">
        <v>38</v>
      </c>
      <c r="G247" s="6">
        <v>3</v>
      </c>
      <c r="H247" s="7">
        <v>0</v>
      </c>
      <c r="I247" s="6">
        <v>2</v>
      </c>
      <c r="J247" s="6">
        <v>0</v>
      </c>
      <c r="K247" s="6">
        <v>0</v>
      </c>
      <c r="L247" s="8">
        <v>171463.83</v>
      </c>
      <c r="M247" s="6">
        <v>0</v>
      </c>
    </row>
    <row r="248" spans="1:13" x14ac:dyDescent="0.35">
      <c r="A248" s="5">
        <v>314</v>
      </c>
      <c r="B248" s="6">
        <v>15797960</v>
      </c>
      <c r="C248" s="6">
        <v>806</v>
      </c>
      <c r="D248" s="5" t="s">
        <v>26</v>
      </c>
      <c r="E248" s="5" t="s">
        <v>16</v>
      </c>
      <c r="F248" s="6">
        <v>59</v>
      </c>
      <c r="G248" s="6">
        <v>0</v>
      </c>
      <c r="H248" s="7">
        <v>135296.32999999999</v>
      </c>
      <c r="I248" s="6">
        <v>1</v>
      </c>
      <c r="J248" s="6">
        <v>1</v>
      </c>
      <c r="K248" s="6">
        <v>0</v>
      </c>
      <c r="L248" s="8">
        <v>182822.5</v>
      </c>
      <c r="M248" s="6">
        <v>0</v>
      </c>
    </row>
    <row r="249" spans="1:13" x14ac:dyDescent="0.35">
      <c r="A249" s="5">
        <v>315</v>
      </c>
      <c r="B249" s="6">
        <v>15631868</v>
      </c>
      <c r="C249" s="6">
        <v>744</v>
      </c>
      <c r="D249" s="5" t="s">
        <v>18</v>
      </c>
      <c r="E249" s="5" t="s">
        <v>23</v>
      </c>
      <c r="F249" s="6">
        <v>36</v>
      </c>
      <c r="G249" s="6">
        <v>2</v>
      </c>
      <c r="H249" s="7">
        <v>153804.44</v>
      </c>
      <c r="I249" s="6">
        <v>1</v>
      </c>
      <c r="J249" s="6">
        <v>1</v>
      </c>
      <c r="K249" s="6">
        <v>1</v>
      </c>
      <c r="L249" s="8">
        <v>87213.33</v>
      </c>
      <c r="M249" s="6">
        <v>0</v>
      </c>
    </row>
    <row r="250" spans="1:13" x14ac:dyDescent="0.35">
      <c r="A250" s="5">
        <v>316</v>
      </c>
      <c r="B250" s="6">
        <v>15581539</v>
      </c>
      <c r="C250" s="6">
        <v>474</v>
      </c>
      <c r="D250" s="5" t="s">
        <v>18</v>
      </c>
      <c r="E250" s="5" t="s">
        <v>23</v>
      </c>
      <c r="F250" s="6">
        <v>37</v>
      </c>
      <c r="G250" s="6">
        <v>3</v>
      </c>
      <c r="H250" s="7">
        <v>0</v>
      </c>
      <c r="I250" s="6">
        <v>2</v>
      </c>
      <c r="J250" s="6">
        <v>0</v>
      </c>
      <c r="K250" s="6">
        <v>0</v>
      </c>
      <c r="L250" s="8">
        <v>57175.32</v>
      </c>
      <c r="M250" s="6">
        <v>0</v>
      </c>
    </row>
    <row r="251" spans="1:13" x14ac:dyDescent="0.35">
      <c r="A251" s="5">
        <v>318</v>
      </c>
      <c r="B251" s="6">
        <v>15666252</v>
      </c>
      <c r="C251" s="6">
        <v>706</v>
      </c>
      <c r="D251" s="5" t="s">
        <v>18</v>
      </c>
      <c r="E251" s="5" t="s">
        <v>23</v>
      </c>
      <c r="F251" s="6">
        <v>42</v>
      </c>
      <c r="G251" s="6">
        <v>9</v>
      </c>
      <c r="H251" s="7">
        <v>0</v>
      </c>
      <c r="I251" s="6">
        <v>2</v>
      </c>
      <c r="J251" s="6">
        <v>1</v>
      </c>
      <c r="K251" s="6">
        <v>1</v>
      </c>
      <c r="L251" s="8">
        <v>28714.34</v>
      </c>
      <c r="M251" s="6">
        <v>0</v>
      </c>
    </row>
    <row r="252" spans="1:13" x14ac:dyDescent="0.35">
      <c r="A252" s="5">
        <v>319</v>
      </c>
      <c r="B252" s="6">
        <v>15677512</v>
      </c>
      <c r="C252" s="6">
        <v>628</v>
      </c>
      <c r="D252" s="5" t="s">
        <v>18</v>
      </c>
      <c r="E252" s="5" t="s">
        <v>16</v>
      </c>
      <c r="F252" s="6">
        <v>22</v>
      </c>
      <c r="G252" s="6">
        <v>3</v>
      </c>
      <c r="H252" s="7">
        <v>0</v>
      </c>
      <c r="I252" s="6">
        <v>1</v>
      </c>
      <c r="J252" s="6">
        <v>1</v>
      </c>
      <c r="K252" s="6">
        <v>0</v>
      </c>
      <c r="L252" s="8">
        <v>85426.28</v>
      </c>
      <c r="M252" s="6">
        <v>0</v>
      </c>
    </row>
    <row r="253" spans="1:13" x14ac:dyDescent="0.35">
      <c r="A253" s="5">
        <v>320</v>
      </c>
      <c r="B253" s="6">
        <v>15626114</v>
      </c>
      <c r="C253" s="6">
        <v>429</v>
      </c>
      <c r="D253" s="5" t="s">
        <v>15</v>
      </c>
      <c r="E253" s="5" t="s">
        <v>23</v>
      </c>
      <c r="F253" s="6">
        <v>24</v>
      </c>
      <c r="G253" s="6">
        <v>4</v>
      </c>
      <c r="H253" s="7">
        <v>95741.75</v>
      </c>
      <c r="I253" s="6">
        <v>1</v>
      </c>
      <c r="J253" s="6">
        <v>1</v>
      </c>
      <c r="K253" s="6">
        <v>0</v>
      </c>
      <c r="L253" s="8">
        <v>46170.75</v>
      </c>
      <c r="M253" s="6">
        <v>0</v>
      </c>
    </row>
    <row r="254" spans="1:13" x14ac:dyDescent="0.35">
      <c r="A254" s="5">
        <v>321</v>
      </c>
      <c r="B254" s="6">
        <v>15810834</v>
      </c>
      <c r="C254" s="6">
        <v>525</v>
      </c>
      <c r="D254" s="5" t="s">
        <v>18</v>
      </c>
      <c r="E254" s="5" t="s">
        <v>16</v>
      </c>
      <c r="F254" s="6">
        <v>57</v>
      </c>
      <c r="G254" s="6">
        <v>2</v>
      </c>
      <c r="H254" s="7">
        <v>145965.32999999999</v>
      </c>
      <c r="I254" s="6">
        <v>1</v>
      </c>
      <c r="J254" s="6">
        <v>1</v>
      </c>
      <c r="K254" s="6">
        <v>1</v>
      </c>
      <c r="L254" s="8">
        <v>64448.36</v>
      </c>
      <c r="M254" s="6">
        <v>0</v>
      </c>
    </row>
    <row r="255" spans="1:13" x14ac:dyDescent="0.35">
      <c r="A255" s="5">
        <v>322</v>
      </c>
      <c r="B255" s="6">
        <v>15678910</v>
      </c>
      <c r="C255" s="6">
        <v>680</v>
      </c>
      <c r="D255" s="5" t="s">
        <v>15</v>
      </c>
      <c r="E255" s="5" t="s">
        <v>16</v>
      </c>
      <c r="F255" s="6">
        <v>30</v>
      </c>
      <c r="G255" s="6">
        <v>8</v>
      </c>
      <c r="H255" s="7">
        <v>141441.75</v>
      </c>
      <c r="I255" s="6">
        <v>1</v>
      </c>
      <c r="J255" s="6">
        <v>1</v>
      </c>
      <c r="K255" s="6">
        <v>1</v>
      </c>
      <c r="L255" s="8">
        <v>16278.97</v>
      </c>
      <c r="M255" s="6">
        <v>0</v>
      </c>
    </row>
    <row r="256" spans="1:13" x14ac:dyDescent="0.35">
      <c r="A256" s="5">
        <v>324</v>
      </c>
      <c r="B256" s="6">
        <v>15585215</v>
      </c>
      <c r="C256" s="6">
        <v>763</v>
      </c>
      <c r="D256" s="5" t="s">
        <v>15</v>
      </c>
      <c r="E256" s="5" t="s">
        <v>16</v>
      </c>
      <c r="F256" s="6">
        <v>31</v>
      </c>
      <c r="G256" s="6">
        <v>4</v>
      </c>
      <c r="H256" s="7">
        <v>0</v>
      </c>
      <c r="I256" s="6">
        <v>2</v>
      </c>
      <c r="J256" s="6">
        <v>0</v>
      </c>
      <c r="K256" s="6">
        <v>0</v>
      </c>
      <c r="L256" s="8">
        <v>50404.72</v>
      </c>
      <c r="M256" s="6">
        <v>0</v>
      </c>
    </row>
    <row r="257" spans="1:13" x14ac:dyDescent="0.35">
      <c r="A257" s="5">
        <v>325</v>
      </c>
      <c r="B257" s="6">
        <v>15682757</v>
      </c>
      <c r="C257" s="6">
        <v>734</v>
      </c>
      <c r="D257" s="5" t="s">
        <v>15</v>
      </c>
      <c r="E257" s="5" t="s">
        <v>23</v>
      </c>
      <c r="F257" s="6">
        <v>30</v>
      </c>
      <c r="G257" s="6">
        <v>3</v>
      </c>
      <c r="H257" s="7">
        <v>0</v>
      </c>
      <c r="I257" s="6">
        <v>2</v>
      </c>
      <c r="J257" s="6">
        <v>1</v>
      </c>
      <c r="K257" s="6">
        <v>0</v>
      </c>
      <c r="L257" s="8">
        <v>107640.25</v>
      </c>
      <c r="M257" s="6">
        <v>0</v>
      </c>
    </row>
    <row r="258" spans="1:13" x14ac:dyDescent="0.35">
      <c r="A258" s="5">
        <v>326</v>
      </c>
      <c r="B258" s="6">
        <v>15736601</v>
      </c>
      <c r="C258" s="6">
        <v>716</v>
      </c>
      <c r="D258" s="5" t="s">
        <v>15</v>
      </c>
      <c r="E258" s="5" t="s">
        <v>23</v>
      </c>
      <c r="F258" s="6">
        <v>35</v>
      </c>
      <c r="G258" s="6">
        <v>4</v>
      </c>
      <c r="H258" s="7">
        <v>144428.87</v>
      </c>
      <c r="I258" s="6">
        <v>1</v>
      </c>
      <c r="J258" s="6">
        <v>1</v>
      </c>
      <c r="K258" s="6">
        <v>0</v>
      </c>
      <c r="L258" s="8">
        <v>134132.65</v>
      </c>
      <c r="M258" s="6">
        <v>0</v>
      </c>
    </row>
    <row r="259" spans="1:13" x14ac:dyDescent="0.35">
      <c r="A259" s="5">
        <v>327</v>
      </c>
      <c r="B259" s="6">
        <v>15601848</v>
      </c>
      <c r="C259" s="6">
        <v>594</v>
      </c>
      <c r="D259" s="5" t="s">
        <v>15</v>
      </c>
      <c r="E259" s="5" t="s">
        <v>23</v>
      </c>
      <c r="F259" s="6">
        <v>35</v>
      </c>
      <c r="G259" s="6">
        <v>2</v>
      </c>
      <c r="H259" s="7">
        <v>0</v>
      </c>
      <c r="I259" s="6">
        <v>2</v>
      </c>
      <c r="J259" s="6">
        <v>1</v>
      </c>
      <c r="K259" s="6">
        <v>0</v>
      </c>
      <c r="L259" s="8">
        <v>103480.69</v>
      </c>
      <c r="M259" s="6">
        <v>0</v>
      </c>
    </row>
    <row r="260" spans="1:13" x14ac:dyDescent="0.35">
      <c r="A260" s="5">
        <v>329</v>
      </c>
      <c r="B260" s="6">
        <v>15669064</v>
      </c>
      <c r="C260" s="6">
        <v>671</v>
      </c>
      <c r="D260" s="5" t="s">
        <v>26</v>
      </c>
      <c r="E260" s="5" t="s">
        <v>23</v>
      </c>
      <c r="F260" s="6">
        <v>35</v>
      </c>
      <c r="G260" s="6">
        <v>1</v>
      </c>
      <c r="H260" s="7">
        <v>144848.74</v>
      </c>
      <c r="I260" s="6">
        <v>1</v>
      </c>
      <c r="J260" s="6">
        <v>1</v>
      </c>
      <c r="K260" s="6">
        <v>1</v>
      </c>
      <c r="L260" s="8">
        <v>179012.3</v>
      </c>
      <c r="M260" s="6">
        <v>0</v>
      </c>
    </row>
    <row r="261" spans="1:13" x14ac:dyDescent="0.35">
      <c r="A261" s="5">
        <v>330</v>
      </c>
      <c r="B261" s="6">
        <v>15624528</v>
      </c>
      <c r="C261" s="6">
        <v>664</v>
      </c>
      <c r="D261" s="5" t="s">
        <v>26</v>
      </c>
      <c r="E261" s="5" t="s">
        <v>23</v>
      </c>
      <c r="F261" s="6">
        <v>26</v>
      </c>
      <c r="G261" s="6">
        <v>7</v>
      </c>
      <c r="H261" s="7">
        <v>116244.14</v>
      </c>
      <c r="I261" s="6">
        <v>2</v>
      </c>
      <c r="J261" s="6">
        <v>1</v>
      </c>
      <c r="K261" s="6">
        <v>1</v>
      </c>
      <c r="L261" s="8">
        <v>95145.14</v>
      </c>
      <c r="M261" s="6">
        <v>0</v>
      </c>
    </row>
    <row r="262" spans="1:13" x14ac:dyDescent="0.35">
      <c r="A262" s="5">
        <v>331</v>
      </c>
      <c r="B262" s="6">
        <v>15598493</v>
      </c>
      <c r="C262" s="6">
        <v>656</v>
      </c>
      <c r="D262" s="5" t="s">
        <v>15</v>
      </c>
      <c r="E262" s="5" t="s">
        <v>23</v>
      </c>
      <c r="F262" s="6">
        <v>50</v>
      </c>
      <c r="G262" s="6">
        <v>7</v>
      </c>
      <c r="H262" s="7">
        <v>0</v>
      </c>
      <c r="I262" s="6">
        <v>2</v>
      </c>
      <c r="J262" s="6">
        <v>0</v>
      </c>
      <c r="K262" s="6">
        <v>1</v>
      </c>
      <c r="L262" s="8">
        <v>72143.44</v>
      </c>
      <c r="M262" s="6">
        <v>0</v>
      </c>
    </row>
    <row r="263" spans="1:13" x14ac:dyDescent="0.35">
      <c r="A263" s="5">
        <v>332</v>
      </c>
      <c r="B263" s="6">
        <v>15601274</v>
      </c>
      <c r="C263" s="6">
        <v>667</v>
      </c>
      <c r="D263" s="5" t="s">
        <v>18</v>
      </c>
      <c r="E263" s="5" t="s">
        <v>16</v>
      </c>
      <c r="F263" s="6">
        <v>40</v>
      </c>
      <c r="G263" s="6">
        <v>1</v>
      </c>
      <c r="H263" s="7">
        <v>146502.07</v>
      </c>
      <c r="I263" s="6">
        <v>1</v>
      </c>
      <c r="J263" s="6">
        <v>1</v>
      </c>
      <c r="K263" s="6">
        <v>0</v>
      </c>
      <c r="L263" s="8">
        <v>19162.89</v>
      </c>
      <c r="M263" s="6">
        <v>0</v>
      </c>
    </row>
    <row r="264" spans="1:13" x14ac:dyDescent="0.35">
      <c r="A264" s="5">
        <v>333</v>
      </c>
      <c r="B264" s="6">
        <v>15702669</v>
      </c>
      <c r="C264" s="6">
        <v>663</v>
      </c>
      <c r="D264" s="5" t="s">
        <v>26</v>
      </c>
      <c r="E264" s="5" t="s">
        <v>23</v>
      </c>
      <c r="F264" s="6">
        <v>44</v>
      </c>
      <c r="G264" s="6">
        <v>2</v>
      </c>
      <c r="H264" s="7">
        <v>117028.6</v>
      </c>
      <c r="I264" s="6">
        <v>2</v>
      </c>
      <c r="J264" s="6">
        <v>0</v>
      </c>
      <c r="K264" s="6">
        <v>1</v>
      </c>
      <c r="L264" s="8">
        <v>144680.18</v>
      </c>
      <c r="M264" s="6">
        <v>0</v>
      </c>
    </row>
    <row r="265" spans="1:13" x14ac:dyDescent="0.35">
      <c r="A265" s="5">
        <v>335</v>
      </c>
      <c r="B265" s="6">
        <v>15742668</v>
      </c>
      <c r="C265" s="6">
        <v>626</v>
      </c>
      <c r="D265" s="5" t="s">
        <v>18</v>
      </c>
      <c r="E265" s="5" t="s">
        <v>16</v>
      </c>
      <c r="F265" s="6">
        <v>37</v>
      </c>
      <c r="G265" s="6">
        <v>6</v>
      </c>
      <c r="H265" s="7">
        <v>108269.37</v>
      </c>
      <c r="I265" s="6">
        <v>1</v>
      </c>
      <c r="J265" s="6">
        <v>1</v>
      </c>
      <c r="K265" s="6">
        <v>0</v>
      </c>
      <c r="L265" s="8">
        <v>5597.94</v>
      </c>
      <c r="M265" s="6">
        <v>0</v>
      </c>
    </row>
    <row r="266" spans="1:13" x14ac:dyDescent="0.35">
      <c r="A266" s="5">
        <v>337</v>
      </c>
      <c r="B266" s="6">
        <v>15740476</v>
      </c>
      <c r="C266" s="6">
        <v>659</v>
      </c>
      <c r="D266" s="5" t="s">
        <v>26</v>
      </c>
      <c r="E266" s="5" t="s">
        <v>16</v>
      </c>
      <c r="F266" s="6">
        <v>32</v>
      </c>
      <c r="G266" s="6">
        <v>3</v>
      </c>
      <c r="H266" s="7">
        <v>150923.74</v>
      </c>
      <c r="I266" s="6">
        <v>2</v>
      </c>
      <c r="J266" s="6">
        <v>0</v>
      </c>
      <c r="K266" s="6">
        <v>1</v>
      </c>
      <c r="L266" s="8">
        <v>174652.51</v>
      </c>
      <c r="M266" s="6">
        <v>0</v>
      </c>
    </row>
    <row r="267" spans="1:13" x14ac:dyDescent="0.35">
      <c r="A267" s="5">
        <v>338</v>
      </c>
      <c r="B267" s="6">
        <v>15648064</v>
      </c>
      <c r="C267" s="6">
        <v>649</v>
      </c>
      <c r="D267" s="5" t="s">
        <v>15</v>
      </c>
      <c r="E267" s="5" t="s">
        <v>23</v>
      </c>
      <c r="F267" s="6">
        <v>33</v>
      </c>
      <c r="G267" s="6">
        <v>2</v>
      </c>
      <c r="H267" s="7">
        <v>0</v>
      </c>
      <c r="I267" s="6">
        <v>2</v>
      </c>
      <c r="J267" s="6">
        <v>1</v>
      </c>
      <c r="K267" s="6">
        <v>0</v>
      </c>
      <c r="L267" s="8">
        <v>2010.98</v>
      </c>
      <c r="M267" s="6">
        <v>0</v>
      </c>
    </row>
    <row r="268" spans="1:13" x14ac:dyDescent="0.35">
      <c r="A268" s="5">
        <v>342</v>
      </c>
      <c r="B268" s="6">
        <v>15786170</v>
      </c>
      <c r="C268" s="6">
        <v>659</v>
      </c>
      <c r="D268" s="5" t="s">
        <v>15</v>
      </c>
      <c r="E268" s="5" t="s">
        <v>23</v>
      </c>
      <c r="F268" s="6">
        <v>31</v>
      </c>
      <c r="G268" s="6">
        <v>4</v>
      </c>
      <c r="H268" s="7">
        <v>118342.26</v>
      </c>
      <c r="I268" s="6">
        <v>1</v>
      </c>
      <c r="J268" s="6">
        <v>0</v>
      </c>
      <c r="K268" s="6">
        <v>0</v>
      </c>
      <c r="L268" s="8">
        <v>161574.19</v>
      </c>
      <c r="M268" s="6">
        <v>0</v>
      </c>
    </row>
    <row r="269" spans="1:13" x14ac:dyDescent="0.35">
      <c r="A269" s="5">
        <v>343</v>
      </c>
      <c r="B269" s="6">
        <v>15681081</v>
      </c>
      <c r="C269" s="6">
        <v>545</v>
      </c>
      <c r="D269" s="5" t="s">
        <v>18</v>
      </c>
      <c r="E269" s="5" t="s">
        <v>16</v>
      </c>
      <c r="F269" s="6">
        <v>47</v>
      </c>
      <c r="G269" s="6">
        <v>5</v>
      </c>
      <c r="H269" s="7">
        <v>0</v>
      </c>
      <c r="I269" s="6">
        <v>2</v>
      </c>
      <c r="J269" s="6">
        <v>1</v>
      </c>
      <c r="K269" s="6">
        <v>1</v>
      </c>
      <c r="L269" s="8">
        <v>38970.14</v>
      </c>
      <c r="M269" s="6">
        <v>0</v>
      </c>
    </row>
    <row r="270" spans="1:13" x14ac:dyDescent="0.35">
      <c r="A270" s="5">
        <v>344</v>
      </c>
      <c r="B270" s="6">
        <v>15684484</v>
      </c>
      <c r="C270" s="6">
        <v>543</v>
      </c>
      <c r="D270" s="5" t="s">
        <v>15</v>
      </c>
      <c r="E270" s="5" t="s">
        <v>23</v>
      </c>
      <c r="F270" s="6">
        <v>22</v>
      </c>
      <c r="G270" s="6">
        <v>8</v>
      </c>
      <c r="H270" s="7">
        <v>0</v>
      </c>
      <c r="I270" s="6">
        <v>2</v>
      </c>
      <c r="J270" s="6">
        <v>0</v>
      </c>
      <c r="K270" s="6">
        <v>0</v>
      </c>
      <c r="L270" s="8">
        <v>127587.22</v>
      </c>
      <c r="M270" s="6">
        <v>0</v>
      </c>
    </row>
    <row r="271" spans="1:13" x14ac:dyDescent="0.35">
      <c r="A271" s="5">
        <v>345</v>
      </c>
      <c r="B271" s="6">
        <v>15785869</v>
      </c>
      <c r="C271" s="6">
        <v>718</v>
      </c>
      <c r="D271" s="5" t="s">
        <v>15</v>
      </c>
      <c r="E271" s="5" t="s">
        <v>16</v>
      </c>
      <c r="F271" s="6">
        <v>25</v>
      </c>
      <c r="G271" s="6">
        <v>7</v>
      </c>
      <c r="H271" s="7">
        <v>0</v>
      </c>
      <c r="I271" s="6">
        <v>2</v>
      </c>
      <c r="J271" s="6">
        <v>1</v>
      </c>
      <c r="K271" s="6">
        <v>0</v>
      </c>
      <c r="L271" s="8">
        <v>30380.12</v>
      </c>
      <c r="M271" s="6">
        <v>0</v>
      </c>
    </row>
    <row r="272" spans="1:13" x14ac:dyDescent="0.35">
      <c r="A272" s="5">
        <v>346</v>
      </c>
      <c r="B272" s="6">
        <v>15763859</v>
      </c>
      <c r="C272" s="6">
        <v>840</v>
      </c>
      <c r="D272" s="5" t="s">
        <v>15</v>
      </c>
      <c r="E272" s="5" t="s">
        <v>16</v>
      </c>
      <c r="F272" s="6">
        <v>43</v>
      </c>
      <c r="G272" s="6">
        <v>7</v>
      </c>
      <c r="H272" s="7">
        <v>0</v>
      </c>
      <c r="I272" s="6">
        <v>2</v>
      </c>
      <c r="J272" s="6">
        <v>1</v>
      </c>
      <c r="K272" s="6">
        <v>0</v>
      </c>
      <c r="L272" s="8">
        <v>90908.95</v>
      </c>
      <c r="M272" s="6">
        <v>0</v>
      </c>
    </row>
    <row r="273" spans="1:13" x14ac:dyDescent="0.35">
      <c r="A273" s="5">
        <v>347</v>
      </c>
      <c r="B273" s="6">
        <v>15658935</v>
      </c>
      <c r="C273" s="6">
        <v>630</v>
      </c>
      <c r="D273" s="5" t="s">
        <v>26</v>
      </c>
      <c r="E273" s="5" t="s">
        <v>16</v>
      </c>
      <c r="F273" s="6">
        <v>34</v>
      </c>
      <c r="G273" s="6">
        <v>9</v>
      </c>
      <c r="H273" s="7">
        <v>106937.05</v>
      </c>
      <c r="I273" s="6">
        <v>2</v>
      </c>
      <c r="J273" s="6">
        <v>1</v>
      </c>
      <c r="K273" s="6">
        <v>0</v>
      </c>
      <c r="L273" s="8">
        <v>138275.01</v>
      </c>
      <c r="M273" s="6">
        <v>0</v>
      </c>
    </row>
    <row r="274" spans="1:13" x14ac:dyDescent="0.35">
      <c r="A274" s="5">
        <v>348</v>
      </c>
      <c r="B274" s="6">
        <v>15747358</v>
      </c>
      <c r="C274" s="6">
        <v>643</v>
      </c>
      <c r="D274" s="5" t="s">
        <v>26</v>
      </c>
      <c r="E274" s="5" t="s">
        <v>23</v>
      </c>
      <c r="F274" s="6">
        <v>59</v>
      </c>
      <c r="G274" s="6">
        <v>3</v>
      </c>
      <c r="H274" s="7">
        <v>170331.37</v>
      </c>
      <c r="I274" s="6">
        <v>1</v>
      </c>
      <c r="J274" s="6">
        <v>1</v>
      </c>
      <c r="K274" s="6">
        <v>1</v>
      </c>
      <c r="L274" s="8">
        <v>32171.79</v>
      </c>
      <c r="M274" s="6">
        <v>0</v>
      </c>
    </row>
    <row r="275" spans="1:13" x14ac:dyDescent="0.35">
      <c r="A275" s="5">
        <v>349</v>
      </c>
      <c r="B275" s="6">
        <v>15735203</v>
      </c>
      <c r="C275" s="6">
        <v>654</v>
      </c>
      <c r="D275" s="5" t="s">
        <v>26</v>
      </c>
      <c r="E275" s="5" t="s">
        <v>16</v>
      </c>
      <c r="F275" s="6">
        <v>32</v>
      </c>
      <c r="G275" s="6">
        <v>1</v>
      </c>
      <c r="H275" s="7">
        <v>114510.85</v>
      </c>
      <c r="I275" s="6">
        <v>1</v>
      </c>
      <c r="J275" s="6">
        <v>1</v>
      </c>
      <c r="K275" s="6">
        <v>1</v>
      </c>
      <c r="L275" s="8">
        <v>126143.23</v>
      </c>
      <c r="M275" s="6">
        <v>0</v>
      </c>
    </row>
    <row r="276" spans="1:13" x14ac:dyDescent="0.35">
      <c r="A276" s="5">
        <v>350</v>
      </c>
      <c r="B276" s="6">
        <v>15576256</v>
      </c>
      <c r="C276" s="6">
        <v>582</v>
      </c>
      <c r="D276" s="5" t="s">
        <v>15</v>
      </c>
      <c r="E276" s="5" t="s">
        <v>23</v>
      </c>
      <c r="F276" s="6">
        <v>39</v>
      </c>
      <c r="G276" s="6">
        <v>5</v>
      </c>
      <c r="H276" s="7">
        <v>0</v>
      </c>
      <c r="I276" s="6">
        <v>2</v>
      </c>
      <c r="J276" s="6">
        <v>1</v>
      </c>
      <c r="K276" s="6">
        <v>1</v>
      </c>
      <c r="L276" s="8">
        <v>129892.93</v>
      </c>
      <c r="M276" s="6">
        <v>0</v>
      </c>
    </row>
    <row r="277" spans="1:13" x14ac:dyDescent="0.35">
      <c r="A277" s="5">
        <v>351</v>
      </c>
      <c r="B277" s="6">
        <v>15659420</v>
      </c>
      <c r="C277" s="6">
        <v>659</v>
      </c>
      <c r="D277" s="5" t="s">
        <v>18</v>
      </c>
      <c r="E277" s="5" t="s">
        <v>23</v>
      </c>
      <c r="F277" s="6">
        <v>32</v>
      </c>
      <c r="G277" s="6">
        <v>3</v>
      </c>
      <c r="H277" s="7">
        <v>107594.11</v>
      </c>
      <c r="I277" s="6">
        <v>2</v>
      </c>
      <c r="J277" s="6">
        <v>1</v>
      </c>
      <c r="K277" s="6">
        <v>1</v>
      </c>
      <c r="L277" s="8">
        <v>102416.84</v>
      </c>
      <c r="M277" s="6">
        <v>0</v>
      </c>
    </row>
    <row r="278" spans="1:13" x14ac:dyDescent="0.35">
      <c r="A278" s="5">
        <v>352</v>
      </c>
      <c r="B278" s="6">
        <v>15593365</v>
      </c>
      <c r="C278" s="6">
        <v>762</v>
      </c>
      <c r="D278" s="5" t="s">
        <v>18</v>
      </c>
      <c r="E278" s="5" t="s">
        <v>23</v>
      </c>
      <c r="F278" s="6">
        <v>39</v>
      </c>
      <c r="G278" s="6">
        <v>2</v>
      </c>
      <c r="H278" s="7">
        <v>81273.13</v>
      </c>
      <c r="I278" s="6">
        <v>1</v>
      </c>
      <c r="J278" s="6">
        <v>1</v>
      </c>
      <c r="K278" s="6">
        <v>1</v>
      </c>
      <c r="L278" s="8">
        <v>18719.669999999998</v>
      </c>
      <c r="M278" s="6">
        <v>0</v>
      </c>
    </row>
    <row r="279" spans="1:13" x14ac:dyDescent="0.35">
      <c r="A279" s="5">
        <v>353</v>
      </c>
      <c r="B279" s="6">
        <v>15777352</v>
      </c>
      <c r="C279" s="6">
        <v>568</v>
      </c>
      <c r="D279" s="5" t="s">
        <v>18</v>
      </c>
      <c r="E279" s="5" t="s">
        <v>16</v>
      </c>
      <c r="F279" s="6">
        <v>32</v>
      </c>
      <c r="G279" s="6">
        <v>7</v>
      </c>
      <c r="H279" s="7">
        <v>169399.6</v>
      </c>
      <c r="I279" s="6">
        <v>1</v>
      </c>
      <c r="J279" s="6">
        <v>1</v>
      </c>
      <c r="K279" s="6">
        <v>0</v>
      </c>
      <c r="L279" s="8">
        <v>61936.22</v>
      </c>
      <c r="M279" s="6">
        <v>0</v>
      </c>
    </row>
    <row r="280" spans="1:13" x14ac:dyDescent="0.35">
      <c r="A280" s="5">
        <v>354</v>
      </c>
      <c r="B280" s="6">
        <v>15812007</v>
      </c>
      <c r="C280" s="6">
        <v>670</v>
      </c>
      <c r="D280" s="5" t="s">
        <v>18</v>
      </c>
      <c r="E280" s="5" t="s">
        <v>23</v>
      </c>
      <c r="F280" s="6">
        <v>25</v>
      </c>
      <c r="G280" s="6">
        <v>6</v>
      </c>
      <c r="H280" s="7">
        <v>0</v>
      </c>
      <c r="I280" s="6">
        <v>2</v>
      </c>
      <c r="J280" s="6">
        <v>1</v>
      </c>
      <c r="K280" s="6">
        <v>1</v>
      </c>
      <c r="L280" s="8">
        <v>78358.94</v>
      </c>
      <c r="M280" s="6">
        <v>0</v>
      </c>
    </row>
    <row r="281" spans="1:13" x14ac:dyDescent="0.35">
      <c r="A281" s="5">
        <v>355</v>
      </c>
      <c r="B281" s="6">
        <v>15625461</v>
      </c>
      <c r="C281" s="6">
        <v>613</v>
      </c>
      <c r="D281" s="5" t="s">
        <v>15</v>
      </c>
      <c r="E281" s="5" t="s">
        <v>16</v>
      </c>
      <c r="F281" s="6">
        <v>45</v>
      </c>
      <c r="G281" s="6">
        <v>1</v>
      </c>
      <c r="H281" s="7">
        <v>187841.99</v>
      </c>
      <c r="I281" s="6">
        <v>2</v>
      </c>
      <c r="J281" s="6">
        <v>1</v>
      </c>
      <c r="K281" s="6">
        <v>1</v>
      </c>
      <c r="L281" s="8">
        <v>147224.26999999999</v>
      </c>
      <c r="M281" s="6">
        <v>0</v>
      </c>
    </row>
    <row r="282" spans="1:13" x14ac:dyDescent="0.35">
      <c r="A282" s="5">
        <v>356</v>
      </c>
      <c r="B282" s="6">
        <v>15739438</v>
      </c>
      <c r="C282" s="6">
        <v>539</v>
      </c>
      <c r="D282" s="5" t="s">
        <v>15</v>
      </c>
      <c r="E282" s="5" t="s">
        <v>23</v>
      </c>
      <c r="F282" s="6">
        <v>30</v>
      </c>
      <c r="G282" s="6">
        <v>0</v>
      </c>
      <c r="H282" s="7">
        <v>0</v>
      </c>
      <c r="I282" s="6">
        <v>2</v>
      </c>
      <c r="J282" s="6">
        <v>1</v>
      </c>
      <c r="K282" s="6">
        <v>0</v>
      </c>
      <c r="L282" s="8">
        <v>160979.66</v>
      </c>
      <c r="M282" s="6">
        <v>0</v>
      </c>
    </row>
    <row r="283" spans="1:13" x14ac:dyDescent="0.35">
      <c r="A283" s="5">
        <v>357</v>
      </c>
      <c r="B283" s="6">
        <v>15611759</v>
      </c>
      <c r="C283" s="6">
        <v>850</v>
      </c>
      <c r="D283" s="5" t="s">
        <v>18</v>
      </c>
      <c r="E283" s="5" t="s">
        <v>16</v>
      </c>
      <c r="F283" s="6">
        <v>57</v>
      </c>
      <c r="G283" s="6">
        <v>8</v>
      </c>
      <c r="H283" s="7">
        <v>126776.3</v>
      </c>
      <c r="I283" s="6">
        <v>2</v>
      </c>
      <c r="J283" s="6">
        <v>1</v>
      </c>
      <c r="K283" s="6">
        <v>1</v>
      </c>
      <c r="L283" s="8">
        <v>132298.49</v>
      </c>
      <c r="M283" s="6">
        <v>0</v>
      </c>
    </row>
    <row r="284" spans="1:13" x14ac:dyDescent="0.35">
      <c r="A284" s="5">
        <v>359</v>
      </c>
      <c r="B284" s="6">
        <v>15633950</v>
      </c>
      <c r="C284" s="6">
        <v>737</v>
      </c>
      <c r="D284" s="5" t="s">
        <v>15</v>
      </c>
      <c r="E284" s="5" t="s">
        <v>23</v>
      </c>
      <c r="F284" s="6">
        <v>41</v>
      </c>
      <c r="G284" s="6">
        <v>1</v>
      </c>
      <c r="H284" s="7">
        <v>101960.74</v>
      </c>
      <c r="I284" s="6">
        <v>1</v>
      </c>
      <c r="J284" s="6">
        <v>1</v>
      </c>
      <c r="K284" s="6">
        <v>1</v>
      </c>
      <c r="L284" s="8">
        <v>123547.28</v>
      </c>
      <c r="M284" s="6">
        <v>0</v>
      </c>
    </row>
    <row r="285" spans="1:13" x14ac:dyDescent="0.35">
      <c r="A285" s="5">
        <v>360</v>
      </c>
      <c r="B285" s="6">
        <v>15592386</v>
      </c>
      <c r="C285" s="6">
        <v>520</v>
      </c>
      <c r="D285" s="5" t="s">
        <v>15</v>
      </c>
      <c r="E285" s="5" t="s">
        <v>23</v>
      </c>
      <c r="F285" s="6">
        <v>58</v>
      </c>
      <c r="G285" s="6">
        <v>3</v>
      </c>
      <c r="H285" s="7">
        <v>0</v>
      </c>
      <c r="I285" s="6">
        <v>2</v>
      </c>
      <c r="J285" s="6">
        <v>0</v>
      </c>
      <c r="K285" s="6">
        <v>1</v>
      </c>
      <c r="L285" s="8">
        <v>32790.019999999997</v>
      </c>
      <c r="M285" s="6">
        <v>0</v>
      </c>
    </row>
    <row r="286" spans="1:13" x14ac:dyDescent="0.35">
      <c r="A286" s="5">
        <v>361</v>
      </c>
      <c r="B286" s="6">
        <v>15803716</v>
      </c>
      <c r="C286" s="6">
        <v>706</v>
      </c>
      <c r="D286" s="5" t="s">
        <v>18</v>
      </c>
      <c r="E286" s="5" t="s">
        <v>23</v>
      </c>
      <c r="F286" s="6">
        <v>28</v>
      </c>
      <c r="G286" s="6">
        <v>3</v>
      </c>
      <c r="H286" s="7">
        <v>0</v>
      </c>
      <c r="I286" s="6">
        <v>2</v>
      </c>
      <c r="J286" s="6">
        <v>0</v>
      </c>
      <c r="K286" s="6">
        <v>1</v>
      </c>
      <c r="L286" s="8">
        <v>181543.67</v>
      </c>
      <c r="M286" s="6">
        <v>0</v>
      </c>
    </row>
    <row r="287" spans="1:13" x14ac:dyDescent="0.35">
      <c r="A287" s="5">
        <v>363</v>
      </c>
      <c r="B287" s="6">
        <v>15706365</v>
      </c>
      <c r="C287" s="6">
        <v>648</v>
      </c>
      <c r="D287" s="5" t="s">
        <v>15</v>
      </c>
      <c r="E287" s="5" t="s">
        <v>16</v>
      </c>
      <c r="F287" s="6">
        <v>50</v>
      </c>
      <c r="G287" s="6">
        <v>9</v>
      </c>
      <c r="H287" s="7">
        <v>102535.57</v>
      </c>
      <c r="I287" s="6">
        <v>1</v>
      </c>
      <c r="J287" s="6">
        <v>1</v>
      </c>
      <c r="K287" s="6">
        <v>1</v>
      </c>
      <c r="L287" s="8">
        <v>189543.19</v>
      </c>
      <c r="M287" s="6">
        <v>0</v>
      </c>
    </row>
    <row r="288" spans="1:13" x14ac:dyDescent="0.35">
      <c r="A288" s="5">
        <v>364</v>
      </c>
      <c r="B288" s="6">
        <v>15745088</v>
      </c>
      <c r="C288" s="6">
        <v>443</v>
      </c>
      <c r="D288" s="5" t="s">
        <v>26</v>
      </c>
      <c r="E288" s="5" t="s">
        <v>16</v>
      </c>
      <c r="F288" s="6">
        <v>29</v>
      </c>
      <c r="G288" s="6">
        <v>9</v>
      </c>
      <c r="H288" s="7">
        <v>99027.61</v>
      </c>
      <c r="I288" s="6">
        <v>2</v>
      </c>
      <c r="J288" s="6">
        <v>1</v>
      </c>
      <c r="K288" s="6">
        <v>0</v>
      </c>
      <c r="L288" s="8">
        <v>10940.4</v>
      </c>
      <c r="M288" s="6">
        <v>0</v>
      </c>
    </row>
    <row r="289" spans="1:13" x14ac:dyDescent="0.35">
      <c r="A289" s="5">
        <v>365</v>
      </c>
      <c r="B289" s="6">
        <v>15676715</v>
      </c>
      <c r="C289" s="6">
        <v>640</v>
      </c>
      <c r="D289" s="5" t="s">
        <v>15</v>
      </c>
      <c r="E289" s="5" t="s">
        <v>23</v>
      </c>
      <c r="F289" s="6">
        <v>68</v>
      </c>
      <c r="G289" s="6">
        <v>9</v>
      </c>
      <c r="H289" s="7">
        <v>0</v>
      </c>
      <c r="I289" s="6">
        <v>2</v>
      </c>
      <c r="J289" s="6">
        <v>1</v>
      </c>
      <c r="K289" s="6">
        <v>1</v>
      </c>
      <c r="L289" s="8">
        <v>199493.38</v>
      </c>
      <c r="M289" s="6">
        <v>0</v>
      </c>
    </row>
    <row r="290" spans="1:13" x14ac:dyDescent="0.35">
      <c r="A290" s="5">
        <v>366</v>
      </c>
      <c r="B290" s="6">
        <v>15613085</v>
      </c>
      <c r="C290" s="6">
        <v>628</v>
      </c>
      <c r="D290" s="5" t="s">
        <v>18</v>
      </c>
      <c r="E290" s="5" t="s">
        <v>16</v>
      </c>
      <c r="F290" s="6">
        <v>33</v>
      </c>
      <c r="G290" s="6">
        <v>3</v>
      </c>
      <c r="H290" s="7">
        <v>0</v>
      </c>
      <c r="I290" s="6">
        <v>1</v>
      </c>
      <c r="J290" s="6">
        <v>1</v>
      </c>
      <c r="K290" s="6">
        <v>1</v>
      </c>
      <c r="L290" s="8">
        <v>188193.25</v>
      </c>
      <c r="M290" s="6">
        <v>0</v>
      </c>
    </row>
    <row r="291" spans="1:13" x14ac:dyDescent="0.35">
      <c r="A291" s="5">
        <v>367</v>
      </c>
      <c r="B291" s="6">
        <v>15633537</v>
      </c>
      <c r="C291" s="6">
        <v>540</v>
      </c>
      <c r="D291" s="5" t="s">
        <v>26</v>
      </c>
      <c r="E291" s="5" t="s">
        <v>16</v>
      </c>
      <c r="F291" s="6">
        <v>42</v>
      </c>
      <c r="G291" s="6">
        <v>9</v>
      </c>
      <c r="H291" s="7">
        <v>87271.41</v>
      </c>
      <c r="I291" s="6">
        <v>2</v>
      </c>
      <c r="J291" s="6">
        <v>1</v>
      </c>
      <c r="K291" s="6">
        <v>0</v>
      </c>
      <c r="L291" s="8">
        <v>172572.64</v>
      </c>
      <c r="M291" s="6">
        <v>0</v>
      </c>
    </row>
    <row r="292" spans="1:13" x14ac:dyDescent="0.35">
      <c r="A292" s="5">
        <v>368</v>
      </c>
      <c r="B292" s="6">
        <v>15594720</v>
      </c>
      <c r="C292" s="6">
        <v>460</v>
      </c>
      <c r="D292" s="5" t="s">
        <v>26</v>
      </c>
      <c r="E292" s="5" t="s">
        <v>16</v>
      </c>
      <c r="F292" s="6">
        <v>35</v>
      </c>
      <c r="G292" s="6">
        <v>8</v>
      </c>
      <c r="H292" s="7">
        <v>102742.91</v>
      </c>
      <c r="I292" s="6">
        <v>2</v>
      </c>
      <c r="J292" s="6">
        <v>1</v>
      </c>
      <c r="K292" s="6">
        <v>1</v>
      </c>
      <c r="L292" s="8">
        <v>189339.6</v>
      </c>
      <c r="M292" s="6">
        <v>0</v>
      </c>
    </row>
    <row r="293" spans="1:13" x14ac:dyDescent="0.35">
      <c r="A293" s="5">
        <v>369</v>
      </c>
      <c r="B293" s="6">
        <v>15684042</v>
      </c>
      <c r="C293" s="6">
        <v>636</v>
      </c>
      <c r="D293" s="5" t="s">
        <v>26</v>
      </c>
      <c r="E293" s="5" t="s">
        <v>23</v>
      </c>
      <c r="F293" s="6">
        <v>34</v>
      </c>
      <c r="G293" s="6">
        <v>2</v>
      </c>
      <c r="H293" s="7">
        <v>40105.51</v>
      </c>
      <c r="I293" s="6">
        <v>2</v>
      </c>
      <c r="J293" s="6">
        <v>0</v>
      </c>
      <c r="K293" s="6">
        <v>1</v>
      </c>
      <c r="L293" s="8">
        <v>53512.160000000003</v>
      </c>
      <c r="M293" s="6">
        <v>0</v>
      </c>
    </row>
    <row r="294" spans="1:13" x14ac:dyDescent="0.35">
      <c r="A294" s="5">
        <v>370</v>
      </c>
      <c r="B294" s="6">
        <v>15583303</v>
      </c>
      <c r="C294" s="6">
        <v>593</v>
      </c>
      <c r="D294" s="5" t="s">
        <v>15</v>
      </c>
      <c r="E294" s="5" t="s">
        <v>16</v>
      </c>
      <c r="F294" s="6">
        <v>29</v>
      </c>
      <c r="G294" s="6">
        <v>2</v>
      </c>
      <c r="H294" s="7">
        <v>152265.43</v>
      </c>
      <c r="I294" s="6">
        <v>1</v>
      </c>
      <c r="J294" s="6">
        <v>1</v>
      </c>
      <c r="K294" s="6">
        <v>0</v>
      </c>
      <c r="L294" s="8">
        <v>34004.44</v>
      </c>
      <c r="M294" s="6">
        <v>0</v>
      </c>
    </row>
    <row r="295" spans="1:13" x14ac:dyDescent="0.35">
      <c r="A295" s="5">
        <v>371</v>
      </c>
      <c r="B295" s="6">
        <v>15611579</v>
      </c>
      <c r="C295" s="6">
        <v>801</v>
      </c>
      <c r="D295" s="5" t="s">
        <v>18</v>
      </c>
      <c r="E295" s="5" t="s">
        <v>23</v>
      </c>
      <c r="F295" s="6">
        <v>42</v>
      </c>
      <c r="G295" s="6">
        <v>4</v>
      </c>
      <c r="H295" s="7">
        <v>141947.67000000001</v>
      </c>
      <c r="I295" s="6">
        <v>1</v>
      </c>
      <c r="J295" s="6">
        <v>1</v>
      </c>
      <c r="K295" s="6">
        <v>1</v>
      </c>
      <c r="L295" s="8">
        <v>10598.29</v>
      </c>
      <c r="M295" s="6">
        <v>0</v>
      </c>
    </row>
    <row r="296" spans="1:13" x14ac:dyDescent="0.35">
      <c r="A296" s="5">
        <v>372</v>
      </c>
      <c r="B296" s="6">
        <v>15774696</v>
      </c>
      <c r="C296" s="6">
        <v>640</v>
      </c>
      <c r="D296" s="5" t="s">
        <v>26</v>
      </c>
      <c r="E296" s="5" t="s">
        <v>16</v>
      </c>
      <c r="F296" s="6">
        <v>75</v>
      </c>
      <c r="G296" s="6">
        <v>1</v>
      </c>
      <c r="H296" s="7">
        <v>106307.91</v>
      </c>
      <c r="I296" s="6">
        <v>2</v>
      </c>
      <c r="J296" s="6">
        <v>0</v>
      </c>
      <c r="K296" s="6">
        <v>1</v>
      </c>
      <c r="L296" s="8">
        <v>113428.77</v>
      </c>
      <c r="M296" s="6">
        <v>0</v>
      </c>
    </row>
    <row r="297" spans="1:13" x14ac:dyDescent="0.35">
      <c r="A297" s="5">
        <v>373</v>
      </c>
      <c r="B297" s="6">
        <v>15694506</v>
      </c>
      <c r="C297" s="6">
        <v>611</v>
      </c>
      <c r="D297" s="5" t="s">
        <v>26</v>
      </c>
      <c r="E297" s="5" t="s">
        <v>23</v>
      </c>
      <c r="F297" s="6">
        <v>31</v>
      </c>
      <c r="G297" s="6">
        <v>0</v>
      </c>
      <c r="H297" s="7">
        <v>107884.81</v>
      </c>
      <c r="I297" s="6">
        <v>2</v>
      </c>
      <c r="J297" s="6">
        <v>1</v>
      </c>
      <c r="K297" s="6">
        <v>1</v>
      </c>
      <c r="L297" s="8">
        <v>183487.98</v>
      </c>
      <c r="M297" s="6">
        <v>0</v>
      </c>
    </row>
    <row r="298" spans="1:13" x14ac:dyDescent="0.35">
      <c r="A298" s="5">
        <v>374</v>
      </c>
      <c r="B298" s="6">
        <v>15688074</v>
      </c>
      <c r="C298" s="6">
        <v>802</v>
      </c>
      <c r="D298" s="5" t="s">
        <v>26</v>
      </c>
      <c r="E298" s="5" t="s">
        <v>23</v>
      </c>
      <c r="F298" s="6">
        <v>31</v>
      </c>
      <c r="G298" s="6">
        <v>1</v>
      </c>
      <c r="H298" s="7">
        <v>125013.72</v>
      </c>
      <c r="I298" s="6">
        <v>1</v>
      </c>
      <c r="J298" s="6">
        <v>1</v>
      </c>
      <c r="K298" s="6">
        <v>1</v>
      </c>
      <c r="L298" s="8">
        <v>187658.09</v>
      </c>
      <c r="M298" s="6">
        <v>0</v>
      </c>
    </row>
    <row r="299" spans="1:13" x14ac:dyDescent="0.35">
      <c r="A299" s="5">
        <v>375</v>
      </c>
      <c r="B299" s="6">
        <v>15759537</v>
      </c>
      <c r="C299" s="6">
        <v>717</v>
      </c>
      <c r="D299" s="5" t="s">
        <v>26</v>
      </c>
      <c r="E299" s="5" t="s">
        <v>23</v>
      </c>
      <c r="F299" s="6">
        <v>35</v>
      </c>
      <c r="G299" s="6">
        <v>7</v>
      </c>
      <c r="H299" s="7">
        <v>58469.37</v>
      </c>
      <c r="I299" s="6">
        <v>2</v>
      </c>
      <c r="J299" s="6">
        <v>1</v>
      </c>
      <c r="K299" s="6">
        <v>1</v>
      </c>
      <c r="L299" s="8">
        <v>172459.39</v>
      </c>
      <c r="M299" s="6">
        <v>0</v>
      </c>
    </row>
    <row r="300" spans="1:13" x14ac:dyDescent="0.35">
      <c r="A300" s="5">
        <v>376</v>
      </c>
      <c r="B300" s="6">
        <v>15758449</v>
      </c>
      <c r="C300" s="6">
        <v>769</v>
      </c>
      <c r="D300" s="5" t="s">
        <v>15</v>
      </c>
      <c r="E300" s="5" t="s">
        <v>16</v>
      </c>
      <c r="F300" s="6">
        <v>39</v>
      </c>
      <c r="G300" s="6">
        <v>8</v>
      </c>
      <c r="H300" s="7">
        <v>0</v>
      </c>
      <c r="I300" s="6">
        <v>1</v>
      </c>
      <c r="J300" s="6">
        <v>0</v>
      </c>
      <c r="K300" s="6">
        <v>1</v>
      </c>
      <c r="L300" s="8">
        <v>21016</v>
      </c>
      <c r="M300" s="6">
        <v>0</v>
      </c>
    </row>
    <row r="301" spans="1:13" x14ac:dyDescent="0.35">
      <c r="A301" s="5">
        <v>378</v>
      </c>
      <c r="B301" s="6">
        <v>15667871</v>
      </c>
      <c r="C301" s="6">
        <v>572</v>
      </c>
      <c r="D301" s="5" t="s">
        <v>18</v>
      </c>
      <c r="E301" s="5" t="s">
        <v>23</v>
      </c>
      <c r="F301" s="6">
        <v>35</v>
      </c>
      <c r="G301" s="6">
        <v>4</v>
      </c>
      <c r="H301" s="7">
        <v>152390.26</v>
      </c>
      <c r="I301" s="6">
        <v>1</v>
      </c>
      <c r="J301" s="6">
        <v>1</v>
      </c>
      <c r="K301" s="6">
        <v>0</v>
      </c>
      <c r="L301" s="8">
        <v>128123.66</v>
      </c>
      <c r="M301" s="6">
        <v>0</v>
      </c>
    </row>
    <row r="302" spans="1:13" x14ac:dyDescent="0.35">
      <c r="A302" s="5">
        <v>379</v>
      </c>
      <c r="B302" s="6">
        <v>15677371</v>
      </c>
      <c r="C302" s="6">
        <v>629</v>
      </c>
      <c r="D302" s="5" t="s">
        <v>18</v>
      </c>
      <c r="E302" s="5" t="s">
        <v>16</v>
      </c>
      <c r="F302" s="6">
        <v>30</v>
      </c>
      <c r="G302" s="6">
        <v>2</v>
      </c>
      <c r="H302" s="7">
        <v>34013.629999999997</v>
      </c>
      <c r="I302" s="6">
        <v>1</v>
      </c>
      <c r="J302" s="6">
        <v>1</v>
      </c>
      <c r="K302" s="6">
        <v>0</v>
      </c>
      <c r="L302" s="8">
        <v>19570.63</v>
      </c>
      <c r="M302" s="6">
        <v>0</v>
      </c>
    </row>
    <row r="303" spans="1:13" x14ac:dyDescent="0.35">
      <c r="A303" s="5">
        <v>381</v>
      </c>
      <c r="B303" s="6">
        <v>15713578</v>
      </c>
      <c r="C303" s="6">
        <v>483</v>
      </c>
      <c r="D303" s="5" t="s">
        <v>15</v>
      </c>
      <c r="E303" s="5" t="s">
        <v>16</v>
      </c>
      <c r="F303" s="6">
        <v>50</v>
      </c>
      <c r="G303" s="6">
        <v>9</v>
      </c>
      <c r="H303" s="7">
        <v>0</v>
      </c>
      <c r="I303" s="6">
        <v>2</v>
      </c>
      <c r="J303" s="6">
        <v>1</v>
      </c>
      <c r="K303" s="6">
        <v>1</v>
      </c>
      <c r="L303" s="8">
        <v>111020.24</v>
      </c>
      <c r="M303" s="6">
        <v>0</v>
      </c>
    </row>
    <row r="304" spans="1:13" x14ac:dyDescent="0.35">
      <c r="A304" s="5">
        <v>382</v>
      </c>
      <c r="B304" s="6">
        <v>15591509</v>
      </c>
      <c r="C304" s="6">
        <v>690</v>
      </c>
      <c r="D304" s="5" t="s">
        <v>15</v>
      </c>
      <c r="E304" s="5" t="s">
        <v>23</v>
      </c>
      <c r="F304" s="6">
        <v>36</v>
      </c>
      <c r="G304" s="6">
        <v>7</v>
      </c>
      <c r="H304" s="7">
        <v>101583.11</v>
      </c>
      <c r="I304" s="6">
        <v>2</v>
      </c>
      <c r="J304" s="6">
        <v>1</v>
      </c>
      <c r="K304" s="6">
        <v>0</v>
      </c>
      <c r="L304" s="8">
        <v>123775.15</v>
      </c>
      <c r="M304" s="6">
        <v>0</v>
      </c>
    </row>
    <row r="305" spans="1:13" x14ac:dyDescent="0.35">
      <c r="A305" s="5">
        <v>383</v>
      </c>
      <c r="B305" s="6">
        <v>15568240</v>
      </c>
      <c r="C305" s="6">
        <v>492</v>
      </c>
      <c r="D305" s="5" t="s">
        <v>26</v>
      </c>
      <c r="E305" s="5" t="s">
        <v>16</v>
      </c>
      <c r="F305" s="6">
        <v>30</v>
      </c>
      <c r="G305" s="6">
        <v>10</v>
      </c>
      <c r="H305" s="7">
        <v>77168.87</v>
      </c>
      <c r="I305" s="6">
        <v>2</v>
      </c>
      <c r="J305" s="6">
        <v>0</v>
      </c>
      <c r="K305" s="6">
        <v>1</v>
      </c>
      <c r="L305" s="8">
        <v>146700.22</v>
      </c>
      <c r="M305" s="6">
        <v>0</v>
      </c>
    </row>
    <row r="306" spans="1:13" x14ac:dyDescent="0.35">
      <c r="A306" s="5">
        <v>384</v>
      </c>
      <c r="B306" s="6">
        <v>15622993</v>
      </c>
      <c r="C306" s="6">
        <v>709</v>
      </c>
      <c r="D306" s="5" t="s">
        <v>26</v>
      </c>
      <c r="E306" s="5" t="s">
        <v>23</v>
      </c>
      <c r="F306" s="6">
        <v>28</v>
      </c>
      <c r="G306" s="6">
        <v>8</v>
      </c>
      <c r="H306" s="7">
        <v>124695.72</v>
      </c>
      <c r="I306" s="6">
        <v>2</v>
      </c>
      <c r="J306" s="6">
        <v>1</v>
      </c>
      <c r="K306" s="6">
        <v>0</v>
      </c>
      <c r="L306" s="8">
        <v>145251.35</v>
      </c>
      <c r="M306" s="6">
        <v>0</v>
      </c>
    </row>
    <row r="307" spans="1:13" x14ac:dyDescent="0.35">
      <c r="A307" s="5">
        <v>385</v>
      </c>
      <c r="B307" s="6">
        <v>15689294</v>
      </c>
      <c r="C307" s="6">
        <v>705</v>
      </c>
      <c r="D307" s="5" t="s">
        <v>26</v>
      </c>
      <c r="E307" s="5" t="s">
        <v>23</v>
      </c>
      <c r="F307" s="6">
        <v>44</v>
      </c>
      <c r="G307" s="6">
        <v>3</v>
      </c>
      <c r="H307" s="7">
        <v>105934.96</v>
      </c>
      <c r="I307" s="6">
        <v>1</v>
      </c>
      <c r="J307" s="6">
        <v>1</v>
      </c>
      <c r="K307" s="6">
        <v>0</v>
      </c>
      <c r="L307" s="8">
        <v>82463.69</v>
      </c>
      <c r="M307" s="6">
        <v>0</v>
      </c>
    </row>
    <row r="308" spans="1:13" x14ac:dyDescent="0.35">
      <c r="A308" s="5">
        <v>386</v>
      </c>
      <c r="B308" s="6">
        <v>15720910</v>
      </c>
      <c r="C308" s="6">
        <v>560</v>
      </c>
      <c r="D308" s="5" t="s">
        <v>15</v>
      </c>
      <c r="E308" s="5" t="s">
        <v>16</v>
      </c>
      <c r="F308" s="6">
        <v>66</v>
      </c>
      <c r="G308" s="6">
        <v>9</v>
      </c>
      <c r="H308" s="7">
        <v>0</v>
      </c>
      <c r="I308" s="6">
        <v>1</v>
      </c>
      <c r="J308" s="6">
        <v>1</v>
      </c>
      <c r="K308" s="6">
        <v>1</v>
      </c>
      <c r="L308" s="8">
        <v>15928.49</v>
      </c>
      <c r="M308" s="6">
        <v>0</v>
      </c>
    </row>
    <row r="309" spans="1:13" x14ac:dyDescent="0.35">
      <c r="A309" s="5">
        <v>387</v>
      </c>
      <c r="B309" s="6">
        <v>15721181</v>
      </c>
      <c r="C309" s="6">
        <v>611</v>
      </c>
      <c r="D309" s="5" t="s">
        <v>18</v>
      </c>
      <c r="E309" s="5" t="s">
        <v>23</v>
      </c>
      <c r="F309" s="6">
        <v>46</v>
      </c>
      <c r="G309" s="6">
        <v>6</v>
      </c>
      <c r="H309" s="7">
        <v>0</v>
      </c>
      <c r="I309" s="6">
        <v>2</v>
      </c>
      <c r="J309" s="6">
        <v>1</v>
      </c>
      <c r="K309" s="6">
        <v>0</v>
      </c>
      <c r="L309" s="8">
        <v>45886.33</v>
      </c>
      <c r="M309" s="6">
        <v>0</v>
      </c>
    </row>
    <row r="310" spans="1:13" x14ac:dyDescent="0.35">
      <c r="A310" s="5">
        <v>388</v>
      </c>
      <c r="B310" s="6">
        <v>15776433</v>
      </c>
      <c r="C310" s="6">
        <v>730</v>
      </c>
      <c r="D310" s="5" t="s">
        <v>18</v>
      </c>
      <c r="E310" s="5" t="s">
        <v>23</v>
      </c>
      <c r="F310" s="6">
        <v>62</v>
      </c>
      <c r="G310" s="6">
        <v>2</v>
      </c>
      <c r="H310" s="7">
        <v>0</v>
      </c>
      <c r="I310" s="6">
        <v>2</v>
      </c>
      <c r="J310" s="6">
        <v>1</v>
      </c>
      <c r="K310" s="6">
        <v>1</v>
      </c>
      <c r="L310" s="8">
        <v>186489.95</v>
      </c>
      <c r="M310" s="6">
        <v>0</v>
      </c>
    </row>
    <row r="311" spans="1:13" x14ac:dyDescent="0.35">
      <c r="A311" s="5">
        <v>389</v>
      </c>
      <c r="B311" s="6">
        <v>15748936</v>
      </c>
      <c r="C311" s="6">
        <v>709</v>
      </c>
      <c r="D311" s="5" t="s">
        <v>18</v>
      </c>
      <c r="E311" s="5" t="s">
        <v>16</v>
      </c>
      <c r="F311" s="6">
        <v>45</v>
      </c>
      <c r="G311" s="6">
        <v>2</v>
      </c>
      <c r="H311" s="7">
        <v>0</v>
      </c>
      <c r="I311" s="6">
        <v>2</v>
      </c>
      <c r="J311" s="6">
        <v>0</v>
      </c>
      <c r="K311" s="6">
        <v>1</v>
      </c>
      <c r="L311" s="8">
        <v>162922.65</v>
      </c>
      <c r="M311" s="6">
        <v>0</v>
      </c>
    </row>
    <row r="312" spans="1:13" x14ac:dyDescent="0.35">
      <c r="A312" s="5">
        <v>390</v>
      </c>
      <c r="B312" s="6">
        <v>15717225</v>
      </c>
      <c r="C312" s="6">
        <v>544</v>
      </c>
      <c r="D312" s="5" t="s">
        <v>15</v>
      </c>
      <c r="E312" s="5" t="s">
        <v>16</v>
      </c>
      <c r="F312" s="6">
        <v>21</v>
      </c>
      <c r="G312" s="6">
        <v>10</v>
      </c>
      <c r="H312" s="7">
        <v>161525.96</v>
      </c>
      <c r="I312" s="6">
        <v>2</v>
      </c>
      <c r="J312" s="6">
        <v>1</v>
      </c>
      <c r="K312" s="6">
        <v>0</v>
      </c>
      <c r="L312" s="8">
        <v>9262.77</v>
      </c>
      <c r="M312" s="6">
        <v>0</v>
      </c>
    </row>
    <row r="313" spans="1:13" x14ac:dyDescent="0.35">
      <c r="A313" s="5">
        <v>391</v>
      </c>
      <c r="B313" s="6">
        <v>15685226</v>
      </c>
      <c r="C313" s="6">
        <v>712</v>
      </c>
      <c r="D313" s="5" t="s">
        <v>26</v>
      </c>
      <c r="E313" s="5" t="s">
        <v>16</v>
      </c>
      <c r="F313" s="6">
        <v>29</v>
      </c>
      <c r="G313" s="6">
        <v>7</v>
      </c>
      <c r="H313" s="7">
        <v>147199.07</v>
      </c>
      <c r="I313" s="6">
        <v>1</v>
      </c>
      <c r="J313" s="6">
        <v>1</v>
      </c>
      <c r="K313" s="6">
        <v>1</v>
      </c>
      <c r="L313" s="8">
        <v>84932.4</v>
      </c>
      <c r="M313" s="6">
        <v>0</v>
      </c>
    </row>
    <row r="314" spans="1:13" x14ac:dyDescent="0.35">
      <c r="A314" s="5">
        <v>392</v>
      </c>
      <c r="B314" s="6">
        <v>15785611</v>
      </c>
      <c r="C314" s="6">
        <v>752</v>
      </c>
      <c r="D314" s="5" t="s">
        <v>26</v>
      </c>
      <c r="E314" s="5" t="s">
        <v>23</v>
      </c>
      <c r="F314" s="6">
        <v>38</v>
      </c>
      <c r="G314" s="6">
        <v>3</v>
      </c>
      <c r="H314" s="7">
        <v>183102.29</v>
      </c>
      <c r="I314" s="6">
        <v>1</v>
      </c>
      <c r="J314" s="6">
        <v>1</v>
      </c>
      <c r="K314" s="6">
        <v>1</v>
      </c>
      <c r="L314" s="8">
        <v>71557.119999999995</v>
      </c>
      <c r="M314" s="6">
        <v>0</v>
      </c>
    </row>
    <row r="315" spans="1:13" x14ac:dyDescent="0.35">
      <c r="A315" s="5">
        <v>395</v>
      </c>
      <c r="B315" s="6">
        <v>15620505</v>
      </c>
      <c r="C315" s="6">
        <v>594</v>
      </c>
      <c r="D315" s="5" t="s">
        <v>18</v>
      </c>
      <c r="E315" s="5" t="s">
        <v>16</v>
      </c>
      <c r="F315" s="6">
        <v>24</v>
      </c>
      <c r="G315" s="6">
        <v>0</v>
      </c>
      <c r="H315" s="7">
        <v>97378.54</v>
      </c>
      <c r="I315" s="6">
        <v>1</v>
      </c>
      <c r="J315" s="6">
        <v>1</v>
      </c>
      <c r="K315" s="6">
        <v>1</v>
      </c>
      <c r="L315" s="8">
        <v>71405.17</v>
      </c>
      <c r="M315" s="6">
        <v>0</v>
      </c>
    </row>
    <row r="316" spans="1:13" x14ac:dyDescent="0.35">
      <c r="A316" s="5">
        <v>396</v>
      </c>
      <c r="B316" s="6">
        <v>15807432</v>
      </c>
      <c r="C316" s="6">
        <v>645</v>
      </c>
      <c r="D316" s="5" t="s">
        <v>26</v>
      </c>
      <c r="E316" s="5" t="s">
        <v>16</v>
      </c>
      <c r="F316" s="6">
        <v>37</v>
      </c>
      <c r="G316" s="6">
        <v>2</v>
      </c>
      <c r="H316" s="7">
        <v>136925.09</v>
      </c>
      <c r="I316" s="6">
        <v>2</v>
      </c>
      <c r="J316" s="6">
        <v>0</v>
      </c>
      <c r="K316" s="6">
        <v>1</v>
      </c>
      <c r="L316" s="8">
        <v>153400.24</v>
      </c>
      <c r="M316" s="6">
        <v>0</v>
      </c>
    </row>
    <row r="317" spans="1:13" x14ac:dyDescent="0.35">
      <c r="A317" s="5">
        <v>397</v>
      </c>
      <c r="B317" s="6">
        <v>15584766</v>
      </c>
      <c r="C317" s="6">
        <v>557</v>
      </c>
      <c r="D317" s="5" t="s">
        <v>15</v>
      </c>
      <c r="E317" s="5" t="s">
        <v>23</v>
      </c>
      <c r="F317" s="6">
        <v>33</v>
      </c>
      <c r="G317" s="6">
        <v>3</v>
      </c>
      <c r="H317" s="7">
        <v>54503.55</v>
      </c>
      <c r="I317" s="6">
        <v>1</v>
      </c>
      <c r="J317" s="6">
        <v>1</v>
      </c>
      <c r="K317" s="6">
        <v>1</v>
      </c>
      <c r="L317" s="8">
        <v>371.05</v>
      </c>
      <c r="M317" s="6">
        <v>0</v>
      </c>
    </row>
    <row r="318" spans="1:13" x14ac:dyDescent="0.35">
      <c r="A318" s="5">
        <v>398</v>
      </c>
      <c r="B318" s="6">
        <v>15612187</v>
      </c>
      <c r="C318" s="6">
        <v>547</v>
      </c>
      <c r="D318" s="5" t="s">
        <v>26</v>
      </c>
      <c r="E318" s="5" t="s">
        <v>23</v>
      </c>
      <c r="F318" s="6">
        <v>32</v>
      </c>
      <c r="G318" s="6">
        <v>8</v>
      </c>
      <c r="H318" s="7">
        <v>155726.85</v>
      </c>
      <c r="I318" s="6">
        <v>1</v>
      </c>
      <c r="J318" s="6">
        <v>1</v>
      </c>
      <c r="K318" s="6">
        <v>0</v>
      </c>
      <c r="L318" s="8">
        <v>67789.990000000005</v>
      </c>
      <c r="M318" s="6">
        <v>0</v>
      </c>
    </row>
    <row r="319" spans="1:13" x14ac:dyDescent="0.35">
      <c r="A319" s="5">
        <v>399</v>
      </c>
      <c r="B319" s="6">
        <v>15762218</v>
      </c>
      <c r="C319" s="6">
        <v>701</v>
      </c>
      <c r="D319" s="5" t="s">
        <v>15</v>
      </c>
      <c r="E319" s="5" t="s">
        <v>16</v>
      </c>
      <c r="F319" s="6">
        <v>39</v>
      </c>
      <c r="G319" s="6">
        <v>9</v>
      </c>
      <c r="H319" s="7">
        <v>0</v>
      </c>
      <c r="I319" s="6">
        <v>2</v>
      </c>
      <c r="J319" s="6">
        <v>0</v>
      </c>
      <c r="K319" s="6">
        <v>1</v>
      </c>
      <c r="L319" s="8">
        <v>145894.9</v>
      </c>
      <c r="M319" s="6">
        <v>0</v>
      </c>
    </row>
    <row r="320" spans="1:13" x14ac:dyDescent="0.35">
      <c r="A320" s="5">
        <v>401</v>
      </c>
      <c r="B320" s="6">
        <v>15690452</v>
      </c>
      <c r="C320" s="6">
        <v>605</v>
      </c>
      <c r="D320" s="5" t="s">
        <v>15</v>
      </c>
      <c r="E320" s="5" t="s">
        <v>23</v>
      </c>
      <c r="F320" s="6">
        <v>52</v>
      </c>
      <c r="G320" s="6">
        <v>1</v>
      </c>
      <c r="H320" s="7">
        <v>63349.75</v>
      </c>
      <c r="I320" s="6">
        <v>1</v>
      </c>
      <c r="J320" s="6">
        <v>1</v>
      </c>
      <c r="K320" s="6">
        <v>0</v>
      </c>
      <c r="L320" s="8">
        <v>108887.44</v>
      </c>
      <c r="M320" s="6">
        <v>0</v>
      </c>
    </row>
    <row r="321" spans="1:13" x14ac:dyDescent="0.35">
      <c r="A321" s="5">
        <v>402</v>
      </c>
      <c r="B321" s="6">
        <v>15747795</v>
      </c>
      <c r="C321" s="6">
        <v>593</v>
      </c>
      <c r="D321" s="5" t="s">
        <v>26</v>
      </c>
      <c r="E321" s="5" t="s">
        <v>16</v>
      </c>
      <c r="F321" s="6">
        <v>38</v>
      </c>
      <c r="G321" s="6">
        <v>4</v>
      </c>
      <c r="H321" s="7">
        <v>129499.42</v>
      </c>
      <c r="I321" s="6">
        <v>1</v>
      </c>
      <c r="J321" s="6">
        <v>1</v>
      </c>
      <c r="K321" s="6">
        <v>1</v>
      </c>
      <c r="L321" s="8">
        <v>154071.26999999999</v>
      </c>
      <c r="M321" s="6">
        <v>0</v>
      </c>
    </row>
    <row r="322" spans="1:13" x14ac:dyDescent="0.35">
      <c r="A322" s="5">
        <v>403</v>
      </c>
      <c r="B322" s="6">
        <v>15781589</v>
      </c>
      <c r="C322" s="6">
        <v>751</v>
      </c>
      <c r="D322" s="5" t="s">
        <v>18</v>
      </c>
      <c r="E322" s="5" t="s">
        <v>23</v>
      </c>
      <c r="F322" s="6">
        <v>52</v>
      </c>
      <c r="G322" s="6">
        <v>8</v>
      </c>
      <c r="H322" s="7">
        <v>0</v>
      </c>
      <c r="I322" s="6">
        <v>2</v>
      </c>
      <c r="J322" s="6">
        <v>0</v>
      </c>
      <c r="K322" s="6">
        <v>1</v>
      </c>
      <c r="L322" s="8">
        <v>179291.85</v>
      </c>
      <c r="M322" s="6">
        <v>0</v>
      </c>
    </row>
    <row r="323" spans="1:13" x14ac:dyDescent="0.35">
      <c r="A323" s="5">
        <v>404</v>
      </c>
      <c r="B323" s="6">
        <v>15732674</v>
      </c>
      <c r="C323" s="6">
        <v>443</v>
      </c>
      <c r="D323" s="5" t="s">
        <v>18</v>
      </c>
      <c r="E323" s="5" t="s">
        <v>23</v>
      </c>
      <c r="F323" s="6">
        <v>36</v>
      </c>
      <c r="G323" s="6">
        <v>6</v>
      </c>
      <c r="H323" s="7">
        <v>70438.009999999995</v>
      </c>
      <c r="I323" s="6">
        <v>2</v>
      </c>
      <c r="J323" s="6">
        <v>0</v>
      </c>
      <c r="K323" s="6">
        <v>1</v>
      </c>
      <c r="L323" s="8">
        <v>56937.43</v>
      </c>
      <c r="M323" s="6">
        <v>0</v>
      </c>
    </row>
    <row r="324" spans="1:13" x14ac:dyDescent="0.35">
      <c r="A324" s="5">
        <v>405</v>
      </c>
      <c r="B324" s="6">
        <v>15642291</v>
      </c>
      <c r="C324" s="6">
        <v>685</v>
      </c>
      <c r="D324" s="5" t="s">
        <v>15</v>
      </c>
      <c r="E324" s="5" t="s">
        <v>23</v>
      </c>
      <c r="F324" s="6">
        <v>23</v>
      </c>
      <c r="G324" s="6">
        <v>8</v>
      </c>
      <c r="H324" s="7">
        <v>0</v>
      </c>
      <c r="I324" s="6">
        <v>2</v>
      </c>
      <c r="J324" s="6">
        <v>1</v>
      </c>
      <c r="K324" s="6">
        <v>1</v>
      </c>
      <c r="L324" s="8">
        <v>112239.03</v>
      </c>
      <c r="M324" s="6">
        <v>0</v>
      </c>
    </row>
    <row r="325" spans="1:13" x14ac:dyDescent="0.35">
      <c r="A325" s="5">
        <v>406</v>
      </c>
      <c r="B325" s="6">
        <v>15692761</v>
      </c>
      <c r="C325" s="6">
        <v>718</v>
      </c>
      <c r="D325" s="5" t="s">
        <v>15</v>
      </c>
      <c r="E325" s="5" t="s">
        <v>23</v>
      </c>
      <c r="F325" s="6">
        <v>36</v>
      </c>
      <c r="G325" s="6">
        <v>9</v>
      </c>
      <c r="H325" s="7">
        <v>0</v>
      </c>
      <c r="I325" s="6">
        <v>1</v>
      </c>
      <c r="J325" s="6">
        <v>1</v>
      </c>
      <c r="K325" s="6">
        <v>0</v>
      </c>
      <c r="L325" s="8">
        <v>45909.87</v>
      </c>
      <c r="M325" s="6">
        <v>0</v>
      </c>
    </row>
    <row r="326" spans="1:13" x14ac:dyDescent="0.35">
      <c r="A326" s="5">
        <v>408</v>
      </c>
      <c r="B326" s="6">
        <v>15745354</v>
      </c>
      <c r="C326" s="6">
        <v>611</v>
      </c>
      <c r="D326" s="5" t="s">
        <v>18</v>
      </c>
      <c r="E326" s="5" t="s">
        <v>16</v>
      </c>
      <c r="F326" s="6">
        <v>37</v>
      </c>
      <c r="G326" s="6">
        <v>4</v>
      </c>
      <c r="H326" s="7">
        <v>0</v>
      </c>
      <c r="I326" s="6">
        <v>2</v>
      </c>
      <c r="J326" s="6">
        <v>1</v>
      </c>
      <c r="K326" s="6">
        <v>0</v>
      </c>
      <c r="L326" s="8">
        <v>125696.26</v>
      </c>
      <c r="M326" s="6">
        <v>0</v>
      </c>
    </row>
    <row r="327" spans="1:13" x14ac:dyDescent="0.35">
      <c r="A327" s="5">
        <v>409</v>
      </c>
      <c r="B327" s="6">
        <v>15701376</v>
      </c>
      <c r="C327" s="6">
        <v>668</v>
      </c>
      <c r="D327" s="5" t="s">
        <v>26</v>
      </c>
      <c r="E327" s="5" t="s">
        <v>23</v>
      </c>
      <c r="F327" s="6">
        <v>37</v>
      </c>
      <c r="G327" s="6">
        <v>10</v>
      </c>
      <c r="H327" s="7">
        <v>152958.29</v>
      </c>
      <c r="I327" s="6">
        <v>2</v>
      </c>
      <c r="J327" s="6">
        <v>1</v>
      </c>
      <c r="K327" s="6">
        <v>1</v>
      </c>
      <c r="L327" s="8">
        <v>159585.60999999999</v>
      </c>
      <c r="M327" s="6">
        <v>0</v>
      </c>
    </row>
    <row r="328" spans="1:13" x14ac:dyDescent="0.35">
      <c r="A328" s="5">
        <v>410</v>
      </c>
      <c r="B328" s="6">
        <v>15691625</v>
      </c>
      <c r="C328" s="6">
        <v>537</v>
      </c>
      <c r="D328" s="5" t="s">
        <v>26</v>
      </c>
      <c r="E328" s="5" t="s">
        <v>16</v>
      </c>
      <c r="F328" s="6">
        <v>41</v>
      </c>
      <c r="G328" s="6">
        <v>3</v>
      </c>
      <c r="H328" s="7">
        <v>138306.34</v>
      </c>
      <c r="I328" s="6">
        <v>1</v>
      </c>
      <c r="J328" s="6">
        <v>1</v>
      </c>
      <c r="K328" s="6">
        <v>0</v>
      </c>
      <c r="L328" s="8">
        <v>106761.47</v>
      </c>
      <c r="M328" s="6">
        <v>0</v>
      </c>
    </row>
    <row r="329" spans="1:13" x14ac:dyDescent="0.35">
      <c r="A329" s="5">
        <v>411</v>
      </c>
      <c r="B329" s="6">
        <v>15566594</v>
      </c>
      <c r="C329" s="6">
        <v>709</v>
      </c>
      <c r="D329" s="5" t="s">
        <v>18</v>
      </c>
      <c r="E329" s="5" t="s">
        <v>23</v>
      </c>
      <c r="F329" s="6">
        <v>23</v>
      </c>
      <c r="G329" s="6">
        <v>10</v>
      </c>
      <c r="H329" s="7">
        <v>0</v>
      </c>
      <c r="I329" s="6">
        <v>2</v>
      </c>
      <c r="J329" s="6">
        <v>0</v>
      </c>
      <c r="K329" s="6">
        <v>0</v>
      </c>
      <c r="L329" s="8">
        <v>129590.18</v>
      </c>
      <c r="M329" s="6">
        <v>0</v>
      </c>
    </row>
    <row r="330" spans="1:13" x14ac:dyDescent="0.35">
      <c r="A330" s="5">
        <v>412</v>
      </c>
      <c r="B330" s="6">
        <v>15760431</v>
      </c>
      <c r="C330" s="6">
        <v>850</v>
      </c>
      <c r="D330" s="5" t="s">
        <v>15</v>
      </c>
      <c r="E330" s="5" t="s">
        <v>23</v>
      </c>
      <c r="F330" s="6">
        <v>38</v>
      </c>
      <c r="G330" s="6">
        <v>1</v>
      </c>
      <c r="H330" s="7">
        <v>0</v>
      </c>
      <c r="I330" s="6">
        <v>2</v>
      </c>
      <c r="J330" s="6">
        <v>1</v>
      </c>
      <c r="K330" s="6">
        <v>1</v>
      </c>
      <c r="L330" s="8">
        <v>80006.649999999994</v>
      </c>
      <c r="M330" s="6">
        <v>0</v>
      </c>
    </row>
    <row r="331" spans="1:13" x14ac:dyDescent="0.35">
      <c r="A331" s="5">
        <v>413</v>
      </c>
      <c r="B331" s="6">
        <v>15686302</v>
      </c>
      <c r="C331" s="6">
        <v>745</v>
      </c>
      <c r="D331" s="5" t="s">
        <v>18</v>
      </c>
      <c r="E331" s="5" t="s">
        <v>16</v>
      </c>
      <c r="F331" s="6">
        <v>31</v>
      </c>
      <c r="G331" s="6">
        <v>3</v>
      </c>
      <c r="H331" s="7">
        <v>124328.84</v>
      </c>
      <c r="I331" s="6">
        <v>1</v>
      </c>
      <c r="J331" s="6">
        <v>1</v>
      </c>
      <c r="K331" s="6">
        <v>1</v>
      </c>
      <c r="L331" s="8">
        <v>140451.51999999999</v>
      </c>
      <c r="M331" s="6">
        <v>0</v>
      </c>
    </row>
    <row r="332" spans="1:13" x14ac:dyDescent="0.35">
      <c r="A332" s="5">
        <v>415</v>
      </c>
      <c r="B332" s="6">
        <v>15810432</v>
      </c>
      <c r="C332" s="6">
        <v>795</v>
      </c>
      <c r="D332" s="5" t="s">
        <v>18</v>
      </c>
      <c r="E332" s="5" t="s">
        <v>23</v>
      </c>
      <c r="F332" s="6">
        <v>35</v>
      </c>
      <c r="G332" s="6">
        <v>8</v>
      </c>
      <c r="H332" s="7">
        <v>0</v>
      </c>
      <c r="I332" s="6">
        <v>2</v>
      </c>
      <c r="J332" s="6">
        <v>1</v>
      </c>
      <c r="K332" s="6">
        <v>0</v>
      </c>
      <c r="L332" s="8">
        <v>167155.35999999999</v>
      </c>
      <c r="M332" s="6">
        <v>0</v>
      </c>
    </row>
    <row r="333" spans="1:13" x14ac:dyDescent="0.35">
      <c r="A333" s="5">
        <v>416</v>
      </c>
      <c r="B333" s="6">
        <v>15809616</v>
      </c>
      <c r="C333" s="6">
        <v>626</v>
      </c>
      <c r="D333" s="5" t="s">
        <v>18</v>
      </c>
      <c r="E333" s="5" t="s">
        <v>23</v>
      </c>
      <c r="F333" s="6">
        <v>26</v>
      </c>
      <c r="G333" s="6">
        <v>8</v>
      </c>
      <c r="H333" s="7">
        <v>0</v>
      </c>
      <c r="I333" s="6">
        <v>2</v>
      </c>
      <c r="J333" s="6">
        <v>0</v>
      </c>
      <c r="K333" s="6">
        <v>0</v>
      </c>
      <c r="L333" s="8">
        <v>191420.71</v>
      </c>
      <c r="M333" s="6">
        <v>0</v>
      </c>
    </row>
    <row r="334" spans="1:13" x14ac:dyDescent="0.35">
      <c r="A334" s="5">
        <v>418</v>
      </c>
      <c r="B334" s="6">
        <v>15695632</v>
      </c>
      <c r="C334" s="6">
        <v>556</v>
      </c>
      <c r="D334" s="5" t="s">
        <v>15</v>
      </c>
      <c r="E334" s="5" t="s">
        <v>16</v>
      </c>
      <c r="F334" s="6">
        <v>39</v>
      </c>
      <c r="G334" s="6">
        <v>9</v>
      </c>
      <c r="H334" s="7">
        <v>89588.35</v>
      </c>
      <c r="I334" s="6">
        <v>1</v>
      </c>
      <c r="J334" s="6">
        <v>1</v>
      </c>
      <c r="K334" s="6">
        <v>1</v>
      </c>
      <c r="L334" s="8">
        <v>94898.1</v>
      </c>
      <c r="M334" s="6">
        <v>0</v>
      </c>
    </row>
    <row r="335" spans="1:13" x14ac:dyDescent="0.35">
      <c r="A335" s="5">
        <v>419</v>
      </c>
      <c r="B335" s="6">
        <v>15659843</v>
      </c>
      <c r="C335" s="6">
        <v>643</v>
      </c>
      <c r="D335" s="5" t="s">
        <v>15</v>
      </c>
      <c r="E335" s="5" t="s">
        <v>16</v>
      </c>
      <c r="F335" s="6">
        <v>46</v>
      </c>
      <c r="G335" s="6">
        <v>6</v>
      </c>
      <c r="H335" s="7">
        <v>0</v>
      </c>
      <c r="I335" s="6">
        <v>2</v>
      </c>
      <c r="J335" s="6">
        <v>0</v>
      </c>
      <c r="K335" s="6">
        <v>0</v>
      </c>
      <c r="L335" s="8">
        <v>106781.59</v>
      </c>
      <c r="M335" s="6">
        <v>0</v>
      </c>
    </row>
    <row r="336" spans="1:13" x14ac:dyDescent="0.35">
      <c r="A336" s="5">
        <v>420</v>
      </c>
      <c r="B336" s="6">
        <v>15615624</v>
      </c>
      <c r="C336" s="6">
        <v>605</v>
      </c>
      <c r="D336" s="5" t="s">
        <v>15</v>
      </c>
      <c r="E336" s="5" t="s">
        <v>16</v>
      </c>
      <c r="F336" s="6">
        <v>28</v>
      </c>
      <c r="G336" s="6">
        <v>6</v>
      </c>
      <c r="H336" s="7">
        <v>0</v>
      </c>
      <c r="I336" s="6">
        <v>2</v>
      </c>
      <c r="J336" s="6">
        <v>0</v>
      </c>
      <c r="K336" s="6">
        <v>0</v>
      </c>
      <c r="L336" s="8">
        <v>159508.51999999999</v>
      </c>
      <c r="M336" s="6">
        <v>0</v>
      </c>
    </row>
    <row r="337" spans="1:13" x14ac:dyDescent="0.35">
      <c r="A337" s="5">
        <v>422</v>
      </c>
      <c r="B337" s="6">
        <v>15716186</v>
      </c>
      <c r="C337" s="6">
        <v>586</v>
      </c>
      <c r="D337" s="5" t="s">
        <v>15</v>
      </c>
      <c r="E337" s="5" t="s">
        <v>16</v>
      </c>
      <c r="F337" s="6">
        <v>38</v>
      </c>
      <c r="G337" s="6">
        <v>2</v>
      </c>
      <c r="H337" s="7">
        <v>0</v>
      </c>
      <c r="I337" s="6">
        <v>2</v>
      </c>
      <c r="J337" s="6">
        <v>1</v>
      </c>
      <c r="K337" s="6">
        <v>0</v>
      </c>
      <c r="L337" s="8">
        <v>87168.46</v>
      </c>
      <c r="M337" s="6">
        <v>0</v>
      </c>
    </row>
    <row r="338" spans="1:13" x14ac:dyDescent="0.35">
      <c r="A338" s="5">
        <v>424</v>
      </c>
      <c r="B338" s="6">
        <v>15622834</v>
      </c>
      <c r="C338" s="6">
        <v>678</v>
      </c>
      <c r="D338" s="5" t="s">
        <v>15</v>
      </c>
      <c r="E338" s="5" t="s">
        <v>16</v>
      </c>
      <c r="F338" s="6">
        <v>35</v>
      </c>
      <c r="G338" s="6">
        <v>4</v>
      </c>
      <c r="H338" s="7">
        <v>0</v>
      </c>
      <c r="I338" s="6">
        <v>1</v>
      </c>
      <c r="J338" s="6">
        <v>1</v>
      </c>
      <c r="K338" s="6">
        <v>0</v>
      </c>
      <c r="L338" s="8">
        <v>125518.32</v>
      </c>
      <c r="M338" s="6">
        <v>0</v>
      </c>
    </row>
    <row r="339" spans="1:13" x14ac:dyDescent="0.35">
      <c r="A339" s="5">
        <v>425</v>
      </c>
      <c r="B339" s="6">
        <v>15566111</v>
      </c>
      <c r="C339" s="6">
        <v>596</v>
      </c>
      <c r="D339" s="5" t="s">
        <v>15</v>
      </c>
      <c r="E339" s="5" t="s">
        <v>23</v>
      </c>
      <c r="F339" s="6">
        <v>39</v>
      </c>
      <c r="G339" s="6">
        <v>9</v>
      </c>
      <c r="H339" s="7">
        <v>0</v>
      </c>
      <c r="I339" s="6">
        <v>1</v>
      </c>
      <c r="J339" s="6">
        <v>1</v>
      </c>
      <c r="K339" s="6">
        <v>0</v>
      </c>
      <c r="L339" s="8">
        <v>48963.59</v>
      </c>
      <c r="M339" s="6">
        <v>0</v>
      </c>
    </row>
    <row r="340" spans="1:13" x14ac:dyDescent="0.35">
      <c r="A340" s="5">
        <v>426</v>
      </c>
      <c r="B340" s="6">
        <v>15784597</v>
      </c>
      <c r="C340" s="6">
        <v>648</v>
      </c>
      <c r="D340" s="5" t="s">
        <v>15</v>
      </c>
      <c r="E340" s="5" t="s">
        <v>23</v>
      </c>
      <c r="F340" s="6">
        <v>26</v>
      </c>
      <c r="G340" s="6">
        <v>9</v>
      </c>
      <c r="H340" s="7">
        <v>162923.85</v>
      </c>
      <c r="I340" s="6">
        <v>1</v>
      </c>
      <c r="J340" s="6">
        <v>1</v>
      </c>
      <c r="K340" s="6">
        <v>0</v>
      </c>
      <c r="L340" s="8">
        <v>98368.24</v>
      </c>
      <c r="M340" s="6">
        <v>0</v>
      </c>
    </row>
    <row r="341" spans="1:13" x14ac:dyDescent="0.35">
      <c r="A341" s="5">
        <v>427</v>
      </c>
      <c r="B341" s="6">
        <v>15652883</v>
      </c>
      <c r="C341" s="6">
        <v>492</v>
      </c>
      <c r="D341" s="5" t="s">
        <v>26</v>
      </c>
      <c r="E341" s="5" t="s">
        <v>23</v>
      </c>
      <c r="F341" s="6">
        <v>39</v>
      </c>
      <c r="G341" s="6">
        <v>10</v>
      </c>
      <c r="H341" s="7">
        <v>124576.65</v>
      </c>
      <c r="I341" s="6">
        <v>2</v>
      </c>
      <c r="J341" s="6">
        <v>1</v>
      </c>
      <c r="K341" s="6">
        <v>0</v>
      </c>
      <c r="L341" s="8">
        <v>148584.60999999999</v>
      </c>
      <c r="M341" s="6">
        <v>0</v>
      </c>
    </row>
    <row r="342" spans="1:13" x14ac:dyDescent="0.35">
      <c r="A342" s="5">
        <v>428</v>
      </c>
      <c r="B342" s="6">
        <v>15806964</v>
      </c>
      <c r="C342" s="6">
        <v>702</v>
      </c>
      <c r="D342" s="5" t="s">
        <v>15</v>
      </c>
      <c r="E342" s="5" t="s">
        <v>23</v>
      </c>
      <c r="F342" s="6">
        <v>45</v>
      </c>
      <c r="G342" s="6">
        <v>0</v>
      </c>
      <c r="H342" s="7">
        <v>80793.58</v>
      </c>
      <c r="I342" s="6">
        <v>1</v>
      </c>
      <c r="J342" s="6">
        <v>1</v>
      </c>
      <c r="K342" s="6">
        <v>1</v>
      </c>
      <c r="L342" s="8">
        <v>27474.81</v>
      </c>
      <c r="M342" s="6">
        <v>0</v>
      </c>
    </row>
    <row r="343" spans="1:13" x14ac:dyDescent="0.35">
      <c r="A343" s="5">
        <v>429</v>
      </c>
      <c r="B343" s="6">
        <v>15576313</v>
      </c>
      <c r="C343" s="6">
        <v>486</v>
      </c>
      <c r="D343" s="5" t="s">
        <v>26</v>
      </c>
      <c r="E343" s="5" t="s">
        <v>16</v>
      </c>
      <c r="F343" s="6">
        <v>40</v>
      </c>
      <c r="G343" s="6">
        <v>9</v>
      </c>
      <c r="H343" s="7">
        <v>71340.09</v>
      </c>
      <c r="I343" s="6">
        <v>1</v>
      </c>
      <c r="J343" s="6">
        <v>1</v>
      </c>
      <c r="K343" s="6">
        <v>0</v>
      </c>
      <c r="L343" s="8">
        <v>76192.210000000006</v>
      </c>
      <c r="M343" s="6">
        <v>0</v>
      </c>
    </row>
    <row r="344" spans="1:13" x14ac:dyDescent="0.35">
      <c r="A344" s="5">
        <v>432</v>
      </c>
      <c r="B344" s="6">
        <v>15743040</v>
      </c>
      <c r="C344" s="6">
        <v>724</v>
      </c>
      <c r="D344" s="5" t="s">
        <v>26</v>
      </c>
      <c r="E344" s="5" t="s">
        <v>23</v>
      </c>
      <c r="F344" s="6">
        <v>41</v>
      </c>
      <c r="G344" s="6">
        <v>2</v>
      </c>
      <c r="H344" s="7">
        <v>127892.57</v>
      </c>
      <c r="I344" s="6">
        <v>2</v>
      </c>
      <c r="J344" s="6">
        <v>0</v>
      </c>
      <c r="K344" s="6">
        <v>1</v>
      </c>
      <c r="L344" s="8">
        <v>199645.45</v>
      </c>
      <c r="M344" s="6">
        <v>0</v>
      </c>
    </row>
    <row r="345" spans="1:13" x14ac:dyDescent="0.35">
      <c r="A345" s="5">
        <v>433</v>
      </c>
      <c r="B345" s="6">
        <v>15705521</v>
      </c>
      <c r="C345" s="6">
        <v>548</v>
      </c>
      <c r="D345" s="5" t="s">
        <v>26</v>
      </c>
      <c r="E345" s="5" t="s">
        <v>16</v>
      </c>
      <c r="F345" s="6">
        <v>33</v>
      </c>
      <c r="G345" s="6">
        <v>0</v>
      </c>
      <c r="H345" s="7">
        <v>101084.36</v>
      </c>
      <c r="I345" s="6">
        <v>1</v>
      </c>
      <c r="J345" s="6">
        <v>1</v>
      </c>
      <c r="K345" s="6">
        <v>0</v>
      </c>
      <c r="L345" s="8">
        <v>42749.85</v>
      </c>
      <c r="M345" s="6">
        <v>0</v>
      </c>
    </row>
    <row r="346" spans="1:13" x14ac:dyDescent="0.35">
      <c r="A346" s="5">
        <v>435</v>
      </c>
      <c r="B346" s="6">
        <v>15799384</v>
      </c>
      <c r="C346" s="6">
        <v>683</v>
      </c>
      <c r="D346" s="5" t="s">
        <v>15</v>
      </c>
      <c r="E346" s="5" t="s">
        <v>23</v>
      </c>
      <c r="F346" s="6">
        <v>33</v>
      </c>
      <c r="G346" s="6">
        <v>8</v>
      </c>
      <c r="H346" s="7">
        <v>0</v>
      </c>
      <c r="I346" s="6">
        <v>1</v>
      </c>
      <c r="J346" s="6">
        <v>0</v>
      </c>
      <c r="K346" s="6">
        <v>0</v>
      </c>
      <c r="L346" s="8">
        <v>73564.44</v>
      </c>
      <c r="M346" s="6">
        <v>0</v>
      </c>
    </row>
    <row r="347" spans="1:13" x14ac:dyDescent="0.35">
      <c r="A347" s="5">
        <v>436</v>
      </c>
      <c r="B347" s="6">
        <v>15581197</v>
      </c>
      <c r="C347" s="6">
        <v>762</v>
      </c>
      <c r="D347" s="5" t="s">
        <v>15</v>
      </c>
      <c r="E347" s="5" t="s">
        <v>16</v>
      </c>
      <c r="F347" s="6">
        <v>51</v>
      </c>
      <c r="G347" s="6">
        <v>3</v>
      </c>
      <c r="H347" s="7">
        <v>99286.98</v>
      </c>
      <c r="I347" s="6">
        <v>1</v>
      </c>
      <c r="J347" s="6">
        <v>0</v>
      </c>
      <c r="K347" s="6">
        <v>1</v>
      </c>
      <c r="L347" s="8">
        <v>85578.63</v>
      </c>
      <c r="M347" s="6">
        <v>0</v>
      </c>
    </row>
    <row r="348" spans="1:13" x14ac:dyDescent="0.35">
      <c r="A348" s="5">
        <v>437</v>
      </c>
      <c r="B348" s="6">
        <v>15693737</v>
      </c>
      <c r="C348" s="6">
        <v>627</v>
      </c>
      <c r="D348" s="5" t="s">
        <v>26</v>
      </c>
      <c r="E348" s="5" t="s">
        <v>16</v>
      </c>
      <c r="F348" s="6">
        <v>30</v>
      </c>
      <c r="G348" s="6">
        <v>4</v>
      </c>
      <c r="H348" s="7">
        <v>79871.02</v>
      </c>
      <c r="I348" s="6">
        <v>2</v>
      </c>
      <c r="J348" s="6">
        <v>1</v>
      </c>
      <c r="K348" s="6">
        <v>0</v>
      </c>
      <c r="L348" s="8">
        <v>129826.89</v>
      </c>
      <c r="M348" s="6">
        <v>0</v>
      </c>
    </row>
    <row r="349" spans="1:13" x14ac:dyDescent="0.35">
      <c r="A349" s="5">
        <v>438</v>
      </c>
      <c r="B349" s="6">
        <v>15624623</v>
      </c>
      <c r="C349" s="6">
        <v>516</v>
      </c>
      <c r="D349" s="5" t="s">
        <v>15</v>
      </c>
      <c r="E349" s="5" t="s">
        <v>23</v>
      </c>
      <c r="F349" s="6">
        <v>35</v>
      </c>
      <c r="G349" s="6">
        <v>10</v>
      </c>
      <c r="H349" s="7">
        <v>104088.59</v>
      </c>
      <c r="I349" s="6">
        <v>2</v>
      </c>
      <c r="J349" s="6">
        <v>0</v>
      </c>
      <c r="K349" s="6">
        <v>0</v>
      </c>
      <c r="L349" s="8">
        <v>119666</v>
      </c>
      <c r="M349" s="6">
        <v>0</v>
      </c>
    </row>
    <row r="350" spans="1:13" x14ac:dyDescent="0.35">
      <c r="A350" s="5">
        <v>439</v>
      </c>
      <c r="B350" s="6">
        <v>15783501</v>
      </c>
      <c r="C350" s="6">
        <v>800</v>
      </c>
      <c r="D350" s="5" t="s">
        <v>15</v>
      </c>
      <c r="E350" s="5" t="s">
        <v>16</v>
      </c>
      <c r="F350" s="6">
        <v>38</v>
      </c>
      <c r="G350" s="6">
        <v>2</v>
      </c>
      <c r="H350" s="7">
        <v>168190.33</v>
      </c>
      <c r="I350" s="6">
        <v>2</v>
      </c>
      <c r="J350" s="6">
        <v>1</v>
      </c>
      <c r="K350" s="6">
        <v>0</v>
      </c>
      <c r="L350" s="8">
        <v>68052.08</v>
      </c>
      <c r="M350" s="6">
        <v>0</v>
      </c>
    </row>
    <row r="351" spans="1:13" x14ac:dyDescent="0.35">
      <c r="A351" s="5">
        <v>440</v>
      </c>
      <c r="B351" s="6">
        <v>15690134</v>
      </c>
      <c r="C351" s="6">
        <v>464</v>
      </c>
      <c r="D351" s="5" t="s">
        <v>26</v>
      </c>
      <c r="E351" s="5" t="s">
        <v>16</v>
      </c>
      <c r="F351" s="6">
        <v>42</v>
      </c>
      <c r="G351" s="6">
        <v>3</v>
      </c>
      <c r="H351" s="7">
        <v>85679.25</v>
      </c>
      <c r="I351" s="6">
        <v>1</v>
      </c>
      <c r="J351" s="6">
        <v>1</v>
      </c>
      <c r="K351" s="6">
        <v>1</v>
      </c>
      <c r="L351" s="8">
        <v>164104.74</v>
      </c>
      <c r="M351" s="6">
        <v>0</v>
      </c>
    </row>
    <row r="352" spans="1:13" x14ac:dyDescent="0.35">
      <c r="A352" s="5">
        <v>441</v>
      </c>
      <c r="B352" s="6">
        <v>15782735</v>
      </c>
      <c r="C352" s="6">
        <v>626</v>
      </c>
      <c r="D352" s="5" t="s">
        <v>15</v>
      </c>
      <c r="E352" s="5" t="s">
        <v>16</v>
      </c>
      <c r="F352" s="6">
        <v>35</v>
      </c>
      <c r="G352" s="6">
        <v>3</v>
      </c>
      <c r="H352" s="7">
        <v>0</v>
      </c>
      <c r="I352" s="6">
        <v>1</v>
      </c>
      <c r="J352" s="6">
        <v>0</v>
      </c>
      <c r="K352" s="6">
        <v>0</v>
      </c>
      <c r="L352" s="8">
        <v>80190.36</v>
      </c>
      <c r="M352" s="6">
        <v>0</v>
      </c>
    </row>
    <row r="353" spans="1:13" x14ac:dyDescent="0.35">
      <c r="A353" s="5">
        <v>442</v>
      </c>
      <c r="B353" s="6">
        <v>15611088</v>
      </c>
      <c r="C353" s="6">
        <v>790</v>
      </c>
      <c r="D353" s="5" t="s">
        <v>15</v>
      </c>
      <c r="E353" s="5" t="s">
        <v>16</v>
      </c>
      <c r="F353" s="6">
        <v>31</v>
      </c>
      <c r="G353" s="6">
        <v>9</v>
      </c>
      <c r="H353" s="7">
        <v>0</v>
      </c>
      <c r="I353" s="6">
        <v>2</v>
      </c>
      <c r="J353" s="6">
        <v>1</v>
      </c>
      <c r="K353" s="6">
        <v>0</v>
      </c>
      <c r="L353" s="8">
        <v>84126.75</v>
      </c>
      <c r="M353" s="6">
        <v>0</v>
      </c>
    </row>
    <row r="354" spans="1:13" x14ac:dyDescent="0.35">
      <c r="A354" s="5">
        <v>443</v>
      </c>
      <c r="B354" s="6">
        <v>15672145</v>
      </c>
      <c r="C354" s="6">
        <v>534</v>
      </c>
      <c r="D354" s="5" t="s">
        <v>15</v>
      </c>
      <c r="E354" s="5" t="s">
        <v>16</v>
      </c>
      <c r="F354" s="6">
        <v>34</v>
      </c>
      <c r="G354" s="6">
        <v>7</v>
      </c>
      <c r="H354" s="7">
        <v>121551.58</v>
      </c>
      <c r="I354" s="6">
        <v>2</v>
      </c>
      <c r="J354" s="6">
        <v>1</v>
      </c>
      <c r="K354" s="6">
        <v>1</v>
      </c>
      <c r="L354" s="8">
        <v>70179</v>
      </c>
      <c r="M354" s="6">
        <v>0</v>
      </c>
    </row>
    <row r="355" spans="1:13" x14ac:dyDescent="0.35">
      <c r="A355" s="5">
        <v>444</v>
      </c>
      <c r="B355" s="6">
        <v>15732628</v>
      </c>
      <c r="C355" s="6">
        <v>745</v>
      </c>
      <c r="D355" s="5" t="s">
        <v>15</v>
      </c>
      <c r="E355" s="5" t="s">
        <v>23</v>
      </c>
      <c r="F355" s="6">
        <v>46</v>
      </c>
      <c r="G355" s="6">
        <v>2</v>
      </c>
      <c r="H355" s="7">
        <v>122220.19</v>
      </c>
      <c r="I355" s="6">
        <v>1</v>
      </c>
      <c r="J355" s="6">
        <v>1</v>
      </c>
      <c r="K355" s="6">
        <v>1</v>
      </c>
      <c r="L355" s="8">
        <v>118024.1</v>
      </c>
      <c r="M355" s="6">
        <v>0</v>
      </c>
    </row>
    <row r="356" spans="1:13" x14ac:dyDescent="0.35">
      <c r="A356" s="5">
        <v>446</v>
      </c>
      <c r="B356" s="6">
        <v>15803406</v>
      </c>
      <c r="C356" s="6">
        <v>748</v>
      </c>
      <c r="D356" s="5" t="s">
        <v>15</v>
      </c>
      <c r="E356" s="5" t="s">
        <v>16</v>
      </c>
      <c r="F356" s="6">
        <v>26</v>
      </c>
      <c r="G356" s="6">
        <v>1</v>
      </c>
      <c r="H356" s="7">
        <v>77780.289999999994</v>
      </c>
      <c r="I356" s="6">
        <v>1</v>
      </c>
      <c r="J356" s="6">
        <v>0</v>
      </c>
      <c r="K356" s="6">
        <v>1</v>
      </c>
      <c r="L356" s="8">
        <v>183049.41</v>
      </c>
      <c r="M356" s="6">
        <v>0</v>
      </c>
    </row>
    <row r="357" spans="1:13" x14ac:dyDescent="0.35">
      <c r="A357" s="5">
        <v>447</v>
      </c>
      <c r="B357" s="6">
        <v>15730460</v>
      </c>
      <c r="C357" s="6">
        <v>722</v>
      </c>
      <c r="D357" s="5" t="s">
        <v>15</v>
      </c>
      <c r="E357" s="5" t="s">
        <v>23</v>
      </c>
      <c r="F357" s="6">
        <v>37</v>
      </c>
      <c r="G357" s="6">
        <v>2</v>
      </c>
      <c r="H357" s="7">
        <v>0</v>
      </c>
      <c r="I357" s="6">
        <v>1</v>
      </c>
      <c r="J357" s="6">
        <v>0</v>
      </c>
      <c r="K357" s="6">
        <v>0</v>
      </c>
      <c r="L357" s="8">
        <v>120906.83</v>
      </c>
      <c r="M357" s="6">
        <v>0</v>
      </c>
    </row>
    <row r="358" spans="1:13" x14ac:dyDescent="0.35">
      <c r="A358" s="5">
        <v>448</v>
      </c>
      <c r="B358" s="6">
        <v>15644572</v>
      </c>
      <c r="C358" s="6">
        <v>501</v>
      </c>
      <c r="D358" s="5" t="s">
        <v>15</v>
      </c>
      <c r="E358" s="5" t="s">
        <v>23</v>
      </c>
      <c r="F358" s="6">
        <v>40</v>
      </c>
      <c r="G358" s="6">
        <v>4</v>
      </c>
      <c r="H358" s="7">
        <v>125832.2</v>
      </c>
      <c r="I358" s="6">
        <v>1</v>
      </c>
      <c r="J358" s="6">
        <v>1</v>
      </c>
      <c r="K358" s="6">
        <v>1</v>
      </c>
      <c r="L358" s="8">
        <v>100433.83</v>
      </c>
      <c r="M358" s="6">
        <v>0</v>
      </c>
    </row>
    <row r="359" spans="1:13" x14ac:dyDescent="0.35">
      <c r="A359" s="5">
        <v>450</v>
      </c>
      <c r="B359" s="6">
        <v>15658169</v>
      </c>
      <c r="C359" s="6">
        <v>778</v>
      </c>
      <c r="D359" s="5" t="s">
        <v>18</v>
      </c>
      <c r="E359" s="5" t="s">
        <v>16</v>
      </c>
      <c r="F359" s="6">
        <v>47</v>
      </c>
      <c r="G359" s="6">
        <v>6</v>
      </c>
      <c r="H359" s="7">
        <v>127299.34</v>
      </c>
      <c r="I359" s="6">
        <v>2</v>
      </c>
      <c r="J359" s="6">
        <v>1</v>
      </c>
      <c r="K359" s="6">
        <v>0</v>
      </c>
      <c r="L359" s="8">
        <v>124694.99</v>
      </c>
      <c r="M359" s="6">
        <v>0</v>
      </c>
    </row>
    <row r="360" spans="1:13" x14ac:dyDescent="0.35">
      <c r="A360" s="5">
        <v>451</v>
      </c>
      <c r="B360" s="6">
        <v>15794396</v>
      </c>
      <c r="C360" s="6">
        <v>494</v>
      </c>
      <c r="D360" s="5" t="s">
        <v>26</v>
      </c>
      <c r="E360" s="5" t="s">
        <v>16</v>
      </c>
      <c r="F360" s="6">
        <v>38</v>
      </c>
      <c r="G360" s="6">
        <v>7</v>
      </c>
      <c r="H360" s="7">
        <v>174937.64</v>
      </c>
      <c r="I360" s="6">
        <v>1</v>
      </c>
      <c r="J360" s="6">
        <v>1</v>
      </c>
      <c r="K360" s="6">
        <v>0</v>
      </c>
      <c r="L360" s="8">
        <v>40084.32</v>
      </c>
      <c r="M360" s="6">
        <v>0</v>
      </c>
    </row>
    <row r="361" spans="1:13" x14ac:dyDescent="0.35">
      <c r="A361" s="5">
        <v>452</v>
      </c>
      <c r="B361" s="6">
        <v>15785798</v>
      </c>
      <c r="C361" s="6">
        <v>850</v>
      </c>
      <c r="D361" s="5" t="s">
        <v>15</v>
      </c>
      <c r="E361" s="5" t="s">
        <v>23</v>
      </c>
      <c r="F361" s="6">
        <v>40</v>
      </c>
      <c r="G361" s="6">
        <v>9</v>
      </c>
      <c r="H361" s="7">
        <v>0</v>
      </c>
      <c r="I361" s="6">
        <v>2</v>
      </c>
      <c r="J361" s="6">
        <v>0</v>
      </c>
      <c r="K361" s="6">
        <v>1</v>
      </c>
      <c r="L361" s="8">
        <v>119232.33</v>
      </c>
      <c r="M361" s="6">
        <v>0</v>
      </c>
    </row>
    <row r="362" spans="1:13" x14ac:dyDescent="0.35">
      <c r="A362" s="5">
        <v>453</v>
      </c>
      <c r="B362" s="6">
        <v>15710825</v>
      </c>
      <c r="C362" s="6">
        <v>592</v>
      </c>
      <c r="D362" s="5" t="s">
        <v>18</v>
      </c>
      <c r="E362" s="5" t="s">
        <v>23</v>
      </c>
      <c r="F362" s="6">
        <v>31</v>
      </c>
      <c r="G362" s="6">
        <v>7</v>
      </c>
      <c r="H362" s="7">
        <v>110071.1</v>
      </c>
      <c r="I362" s="6">
        <v>1</v>
      </c>
      <c r="J362" s="6">
        <v>0</v>
      </c>
      <c r="K362" s="6">
        <v>0</v>
      </c>
      <c r="L362" s="8">
        <v>43921.36</v>
      </c>
      <c r="M362" s="6">
        <v>0</v>
      </c>
    </row>
    <row r="363" spans="1:13" x14ac:dyDescent="0.35">
      <c r="A363" s="5">
        <v>454</v>
      </c>
      <c r="B363" s="6">
        <v>15668444</v>
      </c>
      <c r="C363" s="6">
        <v>590</v>
      </c>
      <c r="D363" s="5" t="s">
        <v>18</v>
      </c>
      <c r="E363" s="5" t="s">
        <v>16</v>
      </c>
      <c r="F363" s="6">
        <v>44</v>
      </c>
      <c r="G363" s="6">
        <v>3</v>
      </c>
      <c r="H363" s="7">
        <v>139432.37</v>
      </c>
      <c r="I363" s="6">
        <v>1</v>
      </c>
      <c r="J363" s="6">
        <v>1</v>
      </c>
      <c r="K363" s="6">
        <v>0</v>
      </c>
      <c r="L363" s="8">
        <v>62222.81</v>
      </c>
      <c r="M363" s="6">
        <v>0</v>
      </c>
    </row>
    <row r="364" spans="1:13" x14ac:dyDescent="0.35">
      <c r="A364" s="5">
        <v>455</v>
      </c>
      <c r="B364" s="6">
        <v>15726631</v>
      </c>
      <c r="C364" s="6">
        <v>758</v>
      </c>
      <c r="D364" s="5" t="s">
        <v>15</v>
      </c>
      <c r="E364" s="5" t="s">
        <v>16</v>
      </c>
      <c r="F364" s="6">
        <v>39</v>
      </c>
      <c r="G364" s="6">
        <v>6</v>
      </c>
      <c r="H364" s="7">
        <v>127357.75999999999</v>
      </c>
      <c r="I364" s="6">
        <v>1</v>
      </c>
      <c r="J364" s="6">
        <v>0</v>
      </c>
      <c r="K364" s="6">
        <v>1</v>
      </c>
      <c r="L364" s="8">
        <v>56577</v>
      </c>
      <c r="M364" s="6">
        <v>0</v>
      </c>
    </row>
    <row r="365" spans="1:13" x14ac:dyDescent="0.35">
      <c r="A365" s="5">
        <v>456</v>
      </c>
      <c r="B365" s="6">
        <v>15733797</v>
      </c>
      <c r="C365" s="6">
        <v>506</v>
      </c>
      <c r="D365" s="5" t="s">
        <v>15</v>
      </c>
      <c r="E365" s="5" t="s">
        <v>23</v>
      </c>
      <c r="F365" s="6">
        <v>36</v>
      </c>
      <c r="G365" s="6">
        <v>5</v>
      </c>
      <c r="H365" s="7">
        <v>0</v>
      </c>
      <c r="I365" s="6">
        <v>2</v>
      </c>
      <c r="J365" s="6">
        <v>1</v>
      </c>
      <c r="K365" s="6">
        <v>0</v>
      </c>
      <c r="L365" s="8">
        <v>164253.35</v>
      </c>
      <c r="M365" s="6">
        <v>0</v>
      </c>
    </row>
    <row r="366" spans="1:13" x14ac:dyDescent="0.35">
      <c r="A366" s="5">
        <v>457</v>
      </c>
      <c r="B366" s="6">
        <v>15747960</v>
      </c>
      <c r="C366" s="6">
        <v>733</v>
      </c>
      <c r="D366" s="5" t="s">
        <v>15</v>
      </c>
      <c r="E366" s="5" t="s">
        <v>23</v>
      </c>
      <c r="F366" s="6">
        <v>33</v>
      </c>
      <c r="G366" s="6">
        <v>3</v>
      </c>
      <c r="H366" s="7">
        <v>0</v>
      </c>
      <c r="I366" s="6">
        <v>1</v>
      </c>
      <c r="J366" s="6">
        <v>1</v>
      </c>
      <c r="K366" s="6">
        <v>1</v>
      </c>
      <c r="L366" s="8">
        <v>7666.73</v>
      </c>
      <c r="M366" s="6">
        <v>0</v>
      </c>
    </row>
    <row r="367" spans="1:13" x14ac:dyDescent="0.35">
      <c r="A367" s="5">
        <v>458</v>
      </c>
      <c r="B367" s="6">
        <v>15634632</v>
      </c>
      <c r="C367" s="6">
        <v>711</v>
      </c>
      <c r="D367" s="5" t="s">
        <v>15</v>
      </c>
      <c r="E367" s="5" t="s">
        <v>23</v>
      </c>
      <c r="F367" s="6">
        <v>38</v>
      </c>
      <c r="G367" s="6">
        <v>3</v>
      </c>
      <c r="H367" s="7">
        <v>0</v>
      </c>
      <c r="I367" s="6">
        <v>2</v>
      </c>
      <c r="J367" s="6">
        <v>1</v>
      </c>
      <c r="K367" s="6">
        <v>0</v>
      </c>
      <c r="L367" s="8">
        <v>68487.509999999995</v>
      </c>
      <c r="M367" s="6">
        <v>0</v>
      </c>
    </row>
    <row r="368" spans="1:13" x14ac:dyDescent="0.35">
      <c r="A368" s="5">
        <v>460</v>
      </c>
      <c r="B368" s="6">
        <v>15662976</v>
      </c>
      <c r="C368" s="6">
        <v>637</v>
      </c>
      <c r="D368" s="5" t="s">
        <v>18</v>
      </c>
      <c r="E368" s="5" t="s">
        <v>23</v>
      </c>
      <c r="F368" s="6">
        <v>37</v>
      </c>
      <c r="G368" s="6">
        <v>8</v>
      </c>
      <c r="H368" s="7">
        <v>0</v>
      </c>
      <c r="I368" s="6">
        <v>1</v>
      </c>
      <c r="J368" s="6">
        <v>1</v>
      </c>
      <c r="K368" s="6">
        <v>1</v>
      </c>
      <c r="L368" s="8">
        <v>186062.36</v>
      </c>
      <c r="M368" s="6">
        <v>0</v>
      </c>
    </row>
    <row r="369" spans="1:13" x14ac:dyDescent="0.35">
      <c r="A369" s="5">
        <v>461</v>
      </c>
      <c r="B369" s="6">
        <v>15732778</v>
      </c>
      <c r="C369" s="6">
        <v>468</v>
      </c>
      <c r="D369" s="5" t="s">
        <v>26</v>
      </c>
      <c r="E369" s="5" t="s">
        <v>23</v>
      </c>
      <c r="F369" s="6">
        <v>29</v>
      </c>
      <c r="G369" s="6">
        <v>1</v>
      </c>
      <c r="H369" s="7">
        <v>111681.98</v>
      </c>
      <c r="I369" s="6">
        <v>2</v>
      </c>
      <c r="J369" s="6">
        <v>1</v>
      </c>
      <c r="K369" s="6">
        <v>1</v>
      </c>
      <c r="L369" s="8">
        <v>195711.16</v>
      </c>
      <c r="M369" s="6">
        <v>0</v>
      </c>
    </row>
    <row r="370" spans="1:13" x14ac:dyDescent="0.35">
      <c r="A370" s="5">
        <v>462</v>
      </c>
      <c r="B370" s="6">
        <v>15718443</v>
      </c>
      <c r="C370" s="6">
        <v>539</v>
      </c>
      <c r="D370" s="5" t="s">
        <v>15</v>
      </c>
      <c r="E370" s="5" t="s">
        <v>23</v>
      </c>
      <c r="F370" s="6">
        <v>39</v>
      </c>
      <c r="G370" s="6">
        <v>3</v>
      </c>
      <c r="H370" s="7">
        <v>0</v>
      </c>
      <c r="I370" s="6">
        <v>2</v>
      </c>
      <c r="J370" s="6">
        <v>1</v>
      </c>
      <c r="K370" s="6">
        <v>0</v>
      </c>
      <c r="L370" s="8">
        <v>36692.17</v>
      </c>
      <c r="M370" s="6">
        <v>0</v>
      </c>
    </row>
    <row r="371" spans="1:13" x14ac:dyDescent="0.35">
      <c r="A371" s="5">
        <v>463</v>
      </c>
      <c r="B371" s="6">
        <v>15670039</v>
      </c>
      <c r="C371" s="6">
        <v>509</v>
      </c>
      <c r="D371" s="5" t="s">
        <v>18</v>
      </c>
      <c r="E371" s="5" t="s">
        <v>16</v>
      </c>
      <c r="F371" s="6">
        <v>25</v>
      </c>
      <c r="G371" s="6">
        <v>3</v>
      </c>
      <c r="H371" s="7">
        <v>108738.71</v>
      </c>
      <c r="I371" s="6">
        <v>2</v>
      </c>
      <c r="J371" s="6">
        <v>1</v>
      </c>
      <c r="K371" s="6">
        <v>0</v>
      </c>
      <c r="L371" s="8">
        <v>106920.57</v>
      </c>
      <c r="M371" s="6">
        <v>0</v>
      </c>
    </row>
    <row r="372" spans="1:13" x14ac:dyDescent="0.35">
      <c r="A372" s="5">
        <v>465</v>
      </c>
      <c r="B372" s="6">
        <v>15613786</v>
      </c>
      <c r="C372" s="6">
        <v>818</v>
      </c>
      <c r="D372" s="5" t="s">
        <v>18</v>
      </c>
      <c r="E372" s="5" t="s">
        <v>23</v>
      </c>
      <c r="F372" s="6">
        <v>26</v>
      </c>
      <c r="G372" s="6">
        <v>4</v>
      </c>
      <c r="H372" s="7">
        <v>0</v>
      </c>
      <c r="I372" s="6">
        <v>2</v>
      </c>
      <c r="J372" s="6">
        <v>1</v>
      </c>
      <c r="K372" s="6">
        <v>1</v>
      </c>
      <c r="L372" s="8">
        <v>167036.94</v>
      </c>
      <c r="M372" s="6">
        <v>0</v>
      </c>
    </row>
    <row r="373" spans="1:13" x14ac:dyDescent="0.35">
      <c r="A373" s="5">
        <v>466</v>
      </c>
      <c r="B373" s="6">
        <v>15726032</v>
      </c>
      <c r="C373" s="6">
        <v>608</v>
      </c>
      <c r="D373" s="5" t="s">
        <v>15</v>
      </c>
      <c r="E373" s="5" t="s">
        <v>23</v>
      </c>
      <c r="F373" s="6">
        <v>33</v>
      </c>
      <c r="G373" s="6">
        <v>9</v>
      </c>
      <c r="H373" s="7">
        <v>89968.69</v>
      </c>
      <c r="I373" s="6">
        <v>1</v>
      </c>
      <c r="J373" s="6">
        <v>1</v>
      </c>
      <c r="K373" s="6">
        <v>0</v>
      </c>
      <c r="L373" s="8">
        <v>68777.259999999995</v>
      </c>
      <c r="M373" s="6">
        <v>0</v>
      </c>
    </row>
    <row r="374" spans="1:13" x14ac:dyDescent="0.35">
      <c r="A374" s="5">
        <v>467</v>
      </c>
      <c r="B374" s="6">
        <v>15663252</v>
      </c>
      <c r="C374" s="6">
        <v>850</v>
      </c>
      <c r="D374" s="5" t="s">
        <v>18</v>
      </c>
      <c r="E374" s="5" t="s">
        <v>16</v>
      </c>
      <c r="F374" s="6">
        <v>32</v>
      </c>
      <c r="G374" s="6">
        <v>9</v>
      </c>
      <c r="H374" s="7">
        <v>0</v>
      </c>
      <c r="I374" s="6">
        <v>2</v>
      </c>
      <c r="J374" s="6">
        <v>1</v>
      </c>
      <c r="K374" s="6">
        <v>1</v>
      </c>
      <c r="L374" s="8">
        <v>18924.919999999998</v>
      </c>
      <c r="M374" s="6">
        <v>0</v>
      </c>
    </row>
    <row r="375" spans="1:13" x14ac:dyDescent="0.35">
      <c r="A375" s="5">
        <v>469</v>
      </c>
      <c r="B375" s="6">
        <v>15633283</v>
      </c>
      <c r="C375" s="6">
        <v>536</v>
      </c>
      <c r="D375" s="5" t="s">
        <v>15</v>
      </c>
      <c r="E375" s="5" t="s">
        <v>23</v>
      </c>
      <c r="F375" s="6">
        <v>35</v>
      </c>
      <c r="G375" s="6">
        <v>8</v>
      </c>
      <c r="H375" s="7">
        <v>0</v>
      </c>
      <c r="I375" s="6">
        <v>2</v>
      </c>
      <c r="J375" s="6">
        <v>1</v>
      </c>
      <c r="K375" s="6">
        <v>0</v>
      </c>
      <c r="L375" s="8">
        <v>64833.279999999999</v>
      </c>
      <c r="M375" s="6">
        <v>0</v>
      </c>
    </row>
    <row r="376" spans="1:13" x14ac:dyDescent="0.35">
      <c r="A376" s="5">
        <v>470</v>
      </c>
      <c r="B376" s="6">
        <v>15749167</v>
      </c>
      <c r="C376" s="6">
        <v>753</v>
      </c>
      <c r="D376" s="5" t="s">
        <v>15</v>
      </c>
      <c r="E376" s="5" t="s">
        <v>23</v>
      </c>
      <c r="F376" s="6">
        <v>35</v>
      </c>
      <c r="G376" s="6">
        <v>3</v>
      </c>
      <c r="H376" s="7">
        <v>0</v>
      </c>
      <c r="I376" s="6">
        <v>2</v>
      </c>
      <c r="J376" s="6">
        <v>1</v>
      </c>
      <c r="K376" s="6">
        <v>1</v>
      </c>
      <c r="L376" s="8">
        <v>184843.77</v>
      </c>
      <c r="M376" s="6">
        <v>0</v>
      </c>
    </row>
    <row r="377" spans="1:13" x14ac:dyDescent="0.35">
      <c r="A377" s="5">
        <v>471</v>
      </c>
      <c r="B377" s="6">
        <v>15759298</v>
      </c>
      <c r="C377" s="6">
        <v>631</v>
      </c>
      <c r="D377" s="5" t="s">
        <v>18</v>
      </c>
      <c r="E377" s="5" t="s">
        <v>23</v>
      </c>
      <c r="F377" s="6">
        <v>27</v>
      </c>
      <c r="G377" s="6">
        <v>10</v>
      </c>
      <c r="H377" s="7">
        <v>134169.62</v>
      </c>
      <c r="I377" s="6">
        <v>1</v>
      </c>
      <c r="J377" s="6">
        <v>1</v>
      </c>
      <c r="K377" s="6">
        <v>1</v>
      </c>
      <c r="L377" s="8">
        <v>176730.02</v>
      </c>
      <c r="M377" s="6">
        <v>0</v>
      </c>
    </row>
    <row r="378" spans="1:13" x14ac:dyDescent="0.35">
      <c r="A378" s="5">
        <v>473</v>
      </c>
      <c r="B378" s="6">
        <v>15635367</v>
      </c>
      <c r="C378" s="6">
        <v>774</v>
      </c>
      <c r="D378" s="5" t="s">
        <v>15</v>
      </c>
      <c r="E378" s="5" t="s">
        <v>23</v>
      </c>
      <c r="F378" s="6">
        <v>26</v>
      </c>
      <c r="G378" s="6">
        <v>2</v>
      </c>
      <c r="H378" s="7">
        <v>93844.69</v>
      </c>
      <c r="I378" s="6">
        <v>1</v>
      </c>
      <c r="J378" s="6">
        <v>1</v>
      </c>
      <c r="K378" s="6">
        <v>0</v>
      </c>
      <c r="L378" s="8">
        <v>28415.360000000001</v>
      </c>
      <c r="M378" s="6">
        <v>0</v>
      </c>
    </row>
    <row r="379" spans="1:13" x14ac:dyDescent="0.35">
      <c r="A379" s="5">
        <v>474</v>
      </c>
      <c r="B379" s="6">
        <v>15681705</v>
      </c>
      <c r="C379" s="6">
        <v>785</v>
      </c>
      <c r="D379" s="5" t="s">
        <v>15</v>
      </c>
      <c r="E379" s="5" t="s">
        <v>23</v>
      </c>
      <c r="F379" s="6">
        <v>28</v>
      </c>
      <c r="G379" s="6">
        <v>8</v>
      </c>
      <c r="H379" s="7">
        <v>0</v>
      </c>
      <c r="I379" s="6">
        <v>2</v>
      </c>
      <c r="J379" s="6">
        <v>1</v>
      </c>
      <c r="K379" s="6">
        <v>0</v>
      </c>
      <c r="L379" s="8">
        <v>77231.27</v>
      </c>
      <c r="M379" s="6">
        <v>0</v>
      </c>
    </row>
    <row r="380" spans="1:13" x14ac:dyDescent="0.35">
      <c r="A380" s="5">
        <v>475</v>
      </c>
      <c r="B380" s="6">
        <v>15603156</v>
      </c>
      <c r="C380" s="6">
        <v>571</v>
      </c>
      <c r="D380" s="5" t="s">
        <v>15</v>
      </c>
      <c r="E380" s="5" t="s">
        <v>16</v>
      </c>
      <c r="F380" s="6">
        <v>33</v>
      </c>
      <c r="G380" s="6">
        <v>1</v>
      </c>
      <c r="H380" s="7">
        <v>0</v>
      </c>
      <c r="I380" s="6">
        <v>2</v>
      </c>
      <c r="J380" s="6">
        <v>1</v>
      </c>
      <c r="K380" s="6">
        <v>0</v>
      </c>
      <c r="L380" s="8">
        <v>102750.7</v>
      </c>
      <c r="M380" s="6">
        <v>0</v>
      </c>
    </row>
    <row r="381" spans="1:13" x14ac:dyDescent="0.35">
      <c r="A381" s="5">
        <v>477</v>
      </c>
      <c r="B381" s="6">
        <v>15798888</v>
      </c>
      <c r="C381" s="6">
        <v>605</v>
      </c>
      <c r="D381" s="5" t="s">
        <v>26</v>
      </c>
      <c r="E381" s="5" t="s">
        <v>16</v>
      </c>
      <c r="F381" s="6">
        <v>31</v>
      </c>
      <c r="G381" s="6">
        <v>1</v>
      </c>
      <c r="H381" s="7">
        <v>117992.59</v>
      </c>
      <c r="I381" s="6">
        <v>1</v>
      </c>
      <c r="J381" s="6">
        <v>1</v>
      </c>
      <c r="K381" s="6">
        <v>1</v>
      </c>
      <c r="L381" s="8">
        <v>183598.77</v>
      </c>
      <c r="M381" s="6">
        <v>0</v>
      </c>
    </row>
    <row r="382" spans="1:13" x14ac:dyDescent="0.35">
      <c r="A382" s="5">
        <v>478</v>
      </c>
      <c r="B382" s="6">
        <v>15809722</v>
      </c>
      <c r="C382" s="6">
        <v>611</v>
      </c>
      <c r="D382" s="5" t="s">
        <v>15</v>
      </c>
      <c r="E382" s="5" t="s">
        <v>16</v>
      </c>
      <c r="F382" s="6">
        <v>40</v>
      </c>
      <c r="G382" s="6">
        <v>8</v>
      </c>
      <c r="H382" s="7">
        <v>100812.33</v>
      </c>
      <c r="I382" s="6">
        <v>2</v>
      </c>
      <c r="J382" s="6">
        <v>1</v>
      </c>
      <c r="K382" s="6">
        <v>0</v>
      </c>
      <c r="L382" s="8">
        <v>147358.26999999999</v>
      </c>
      <c r="M382" s="6">
        <v>0</v>
      </c>
    </row>
    <row r="383" spans="1:13" x14ac:dyDescent="0.35">
      <c r="A383" s="5">
        <v>479</v>
      </c>
      <c r="B383" s="6">
        <v>15677538</v>
      </c>
      <c r="C383" s="6">
        <v>569</v>
      </c>
      <c r="D383" s="5" t="s">
        <v>15</v>
      </c>
      <c r="E383" s="5" t="s">
        <v>23</v>
      </c>
      <c r="F383" s="6">
        <v>38</v>
      </c>
      <c r="G383" s="6">
        <v>7</v>
      </c>
      <c r="H383" s="7">
        <v>0</v>
      </c>
      <c r="I383" s="6">
        <v>1</v>
      </c>
      <c r="J383" s="6">
        <v>1</v>
      </c>
      <c r="K383" s="6">
        <v>1</v>
      </c>
      <c r="L383" s="8">
        <v>108469.2</v>
      </c>
      <c r="M383" s="6">
        <v>0</v>
      </c>
    </row>
    <row r="384" spans="1:13" x14ac:dyDescent="0.35">
      <c r="A384" s="5">
        <v>480</v>
      </c>
      <c r="B384" s="6">
        <v>15797736</v>
      </c>
      <c r="C384" s="6">
        <v>658</v>
      </c>
      <c r="D384" s="5" t="s">
        <v>15</v>
      </c>
      <c r="E384" s="5" t="s">
        <v>23</v>
      </c>
      <c r="F384" s="6">
        <v>29</v>
      </c>
      <c r="G384" s="6">
        <v>4</v>
      </c>
      <c r="H384" s="7">
        <v>80262.600000000006</v>
      </c>
      <c r="I384" s="6">
        <v>1</v>
      </c>
      <c r="J384" s="6">
        <v>1</v>
      </c>
      <c r="K384" s="6">
        <v>1</v>
      </c>
      <c r="L384" s="8">
        <v>20612.82</v>
      </c>
      <c r="M384" s="6">
        <v>0</v>
      </c>
    </row>
    <row r="385" spans="1:13" x14ac:dyDescent="0.35">
      <c r="A385" s="5">
        <v>481</v>
      </c>
      <c r="B385" s="6">
        <v>15695585</v>
      </c>
      <c r="C385" s="6">
        <v>788</v>
      </c>
      <c r="D385" s="5" t="s">
        <v>18</v>
      </c>
      <c r="E385" s="5" t="s">
        <v>23</v>
      </c>
      <c r="F385" s="6">
        <v>34</v>
      </c>
      <c r="G385" s="6">
        <v>6</v>
      </c>
      <c r="H385" s="7">
        <v>156478.62</v>
      </c>
      <c r="I385" s="6">
        <v>1</v>
      </c>
      <c r="J385" s="6">
        <v>0</v>
      </c>
      <c r="K385" s="6">
        <v>1</v>
      </c>
      <c r="L385" s="8">
        <v>181196.76</v>
      </c>
      <c r="M385" s="6">
        <v>0</v>
      </c>
    </row>
    <row r="386" spans="1:13" x14ac:dyDescent="0.35">
      <c r="A386" s="5">
        <v>482</v>
      </c>
      <c r="B386" s="6">
        <v>15744398</v>
      </c>
      <c r="C386" s="6">
        <v>525</v>
      </c>
      <c r="D386" s="5" t="s">
        <v>15</v>
      </c>
      <c r="E386" s="5" t="s">
        <v>16</v>
      </c>
      <c r="F386" s="6">
        <v>23</v>
      </c>
      <c r="G386" s="6">
        <v>5</v>
      </c>
      <c r="H386" s="7">
        <v>0</v>
      </c>
      <c r="I386" s="6">
        <v>2</v>
      </c>
      <c r="J386" s="6">
        <v>1</v>
      </c>
      <c r="K386" s="6">
        <v>0</v>
      </c>
      <c r="L386" s="8">
        <v>160249.1</v>
      </c>
      <c r="M386" s="6">
        <v>0</v>
      </c>
    </row>
    <row r="387" spans="1:13" x14ac:dyDescent="0.35">
      <c r="A387" s="5">
        <v>483</v>
      </c>
      <c r="B387" s="6">
        <v>15750658</v>
      </c>
      <c r="C387" s="6">
        <v>798</v>
      </c>
      <c r="D387" s="5" t="s">
        <v>15</v>
      </c>
      <c r="E387" s="5" t="s">
        <v>23</v>
      </c>
      <c r="F387" s="6">
        <v>37</v>
      </c>
      <c r="G387" s="6">
        <v>8</v>
      </c>
      <c r="H387" s="7">
        <v>0</v>
      </c>
      <c r="I387" s="6">
        <v>3</v>
      </c>
      <c r="J387" s="6">
        <v>0</v>
      </c>
      <c r="K387" s="6">
        <v>0</v>
      </c>
      <c r="L387" s="8">
        <v>110783.28</v>
      </c>
      <c r="M387" s="6">
        <v>0</v>
      </c>
    </row>
    <row r="388" spans="1:13" x14ac:dyDescent="0.35">
      <c r="A388" s="5">
        <v>484</v>
      </c>
      <c r="B388" s="6">
        <v>15578186</v>
      </c>
      <c r="C388" s="6">
        <v>486</v>
      </c>
      <c r="D388" s="5" t="s">
        <v>26</v>
      </c>
      <c r="E388" s="5" t="s">
        <v>23</v>
      </c>
      <c r="F388" s="6">
        <v>37</v>
      </c>
      <c r="G388" s="6">
        <v>9</v>
      </c>
      <c r="H388" s="7">
        <v>115217.99</v>
      </c>
      <c r="I388" s="6">
        <v>2</v>
      </c>
      <c r="J388" s="6">
        <v>1</v>
      </c>
      <c r="K388" s="6">
        <v>0</v>
      </c>
      <c r="L388" s="8">
        <v>144995.32999999999</v>
      </c>
      <c r="M388" s="6">
        <v>0</v>
      </c>
    </row>
    <row r="389" spans="1:13" x14ac:dyDescent="0.35">
      <c r="A389" s="5">
        <v>486</v>
      </c>
      <c r="B389" s="6">
        <v>15637954</v>
      </c>
      <c r="C389" s="6">
        <v>730</v>
      </c>
      <c r="D389" s="5" t="s">
        <v>15</v>
      </c>
      <c r="E389" s="5" t="s">
        <v>16</v>
      </c>
      <c r="F389" s="6">
        <v>35</v>
      </c>
      <c r="G389" s="6">
        <v>0</v>
      </c>
      <c r="H389" s="7">
        <v>155470.54999999999</v>
      </c>
      <c r="I389" s="6">
        <v>1</v>
      </c>
      <c r="J389" s="6">
        <v>1</v>
      </c>
      <c r="K389" s="6">
        <v>1</v>
      </c>
      <c r="L389" s="8">
        <v>53718.28</v>
      </c>
      <c r="M389" s="6">
        <v>0</v>
      </c>
    </row>
    <row r="390" spans="1:13" x14ac:dyDescent="0.35">
      <c r="A390" s="5">
        <v>487</v>
      </c>
      <c r="B390" s="6">
        <v>15758639</v>
      </c>
      <c r="C390" s="6">
        <v>641</v>
      </c>
      <c r="D390" s="5" t="s">
        <v>15</v>
      </c>
      <c r="E390" s="5" t="s">
        <v>23</v>
      </c>
      <c r="F390" s="6">
        <v>37</v>
      </c>
      <c r="G390" s="6">
        <v>7</v>
      </c>
      <c r="H390" s="7">
        <v>0</v>
      </c>
      <c r="I390" s="6">
        <v>2</v>
      </c>
      <c r="J390" s="6">
        <v>1</v>
      </c>
      <c r="K390" s="6">
        <v>0</v>
      </c>
      <c r="L390" s="8">
        <v>75248.3</v>
      </c>
      <c r="M390" s="6">
        <v>0</v>
      </c>
    </row>
    <row r="391" spans="1:13" x14ac:dyDescent="0.35">
      <c r="A391" s="5">
        <v>489</v>
      </c>
      <c r="B391" s="6">
        <v>15731744</v>
      </c>
      <c r="C391" s="6">
        <v>692</v>
      </c>
      <c r="D391" s="5" t="s">
        <v>15</v>
      </c>
      <c r="E391" s="5" t="s">
        <v>23</v>
      </c>
      <c r="F391" s="6">
        <v>30</v>
      </c>
      <c r="G391" s="6">
        <v>2</v>
      </c>
      <c r="H391" s="7">
        <v>0</v>
      </c>
      <c r="I391" s="6">
        <v>2</v>
      </c>
      <c r="J391" s="6">
        <v>0</v>
      </c>
      <c r="K391" s="6">
        <v>1</v>
      </c>
      <c r="L391" s="8">
        <v>130486.57</v>
      </c>
      <c r="M391" s="6">
        <v>0</v>
      </c>
    </row>
    <row r="392" spans="1:13" x14ac:dyDescent="0.35">
      <c r="A392" s="5">
        <v>490</v>
      </c>
      <c r="B392" s="6">
        <v>15807709</v>
      </c>
      <c r="C392" s="6">
        <v>714</v>
      </c>
      <c r="D392" s="5" t="s">
        <v>26</v>
      </c>
      <c r="E392" s="5" t="s">
        <v>16</v>
      </c>
      <c r="F392" s="6">
        <v>55</v>
      </c>
      <c r="G392" s="6">
        <v>9</v>
      </c>
      <c r="H392" s="7">
        <v>180075.22</v>
      </c>
      <c r="I392" s="6">
        <v>1</v>
      </c>
      <c r="J392" s="6">
        <v>1</v>
      </c>
      <c r="K392" s="6">
        <v>1</v>
      </c>
      <c r="L392" s="8">
        <v>100127.71</v>
      </c>
      <c r="M392" s="6">
        <v>0</v>
      </c>
    </row>
    <row r="393" spans="1:13" x14ac:dyDescent="0.35">
      <c r="A393" s="5">
        <v>491</v>
      </c>
      <c r="B393" s="6">
        <v>15714689</v>
      </c>
      <c r="C393" s="6">
        <v>591</v>
      </c>
      <c r="D393" s="5" t="s">
        <v>18</v>
      </c>
      <c r="E393" s="5" t="s">
        <v>23</v>
      </c>
      <c r="F393" s="6">
        <v>29</v>
      </c>
      <c r="G393" s="6">
        <v>1</v>
      </c>
      <c r="H393" s="7">
        <v>97541.24</v>
      </c>
      <c r="I393" s="6">
        <v>1</v>
      </c>
      <c r="J393" s="6">
        <v>1</v>
      </c>
      <c r="K393" s="6">
        <v>1</v>
      </c>
      <c r="L393" s="8">
        <v>196356.17</v>
      </c>
      <c r="M393" s="6">
        <v>0</v>
      </c>
    </row>
    <row r="394" spans="1:13" x14ac:dyDescent="0.35">
      <c r="A394" s="5">
        <v>492</v>
      </c>
      <c r="B394" s="6">
        <v>15699005</v>
      </c>
      <c r="C394" s="6">
        <v>710</v>
      </c>
      <c r="D394" s="5" t="s">
        <v>15</v>
      </c>
      <c r="E394" s="5" t="s">
        <v>16</v>
      </c>
      <c r="F394" s="6">
        <v>41</v>
      </c>
      <c r="G394" s="6">
        <v>2</v>
      </c>
      <c r="H394" s="7">
        <v>156067.04999999999</v>
      </c>
      <c r="I394" s="6">
        <v>1</v>
      </c>
      <c r="J394" s="6">
        <v>1</v>
      </c>
      <c r="K394" s="6">
        <v>1</v>
      </c>
      <c r="L394" s="8">
        <v>9983.8799999999992</v>
      </c>
      <c r="M394" s="6">
        <v>0</v>
      </c>
    </row>
    <row r="395" spans="1:13" x14ac:dyDescent="0.35">
      <c r="A395" s="5">
        <v>493</v>
      </c>
      <c r="B395" s="6">
        <v>15624170</v>
      </c>
      <c r="C395" s="6">
        <v>639</v>
      </c>
      <c r="D395" s="5" t="s">
        <v>15</v>
      </c>
      <c r="E395" s="5" t="s">
        <v>16</v>
      </c>
      <c r="F395" s="6">
        <v>38</v>
      </c>
      <c r="G395" s="6">
        <v>4</v>
      </c>
      <c r="H395" s="7">
        <v>81550.94</v>
      </c>
      <c r="I395" s="6">
        <v>2</v>
      </c>
      <c r="J395" s="6">
        <v>0</v>
      </c>
      <c r="K395" s="6">
        <v>1</v>
      </c>
      <c r="L395" s="8">
        <v>118974.77</v>
      </c>
      <c r="M395" s="6">
        <v>0</v>
      </c>
    </row>
    <row r="396" spans="1:13" x14ac:dyDescent="0.35">
      <c r="A396" s="5">
        <v>496</v>
      </c>
      <c r="B396" s="6">
        <v>15804256</v>
      </c>
      <c r="C396" s="6">
        <v>765</v>
      </c>
      <c r="D396" s="5" t="s">
        <v>26</v>
      </c>
      <c r="E396" s="5" t="s">
        <v>23</v>
      </c>
      <c r="F396" s="6">
        <v>36</v>
      </c>
      <c r="G396" s="6">
        <v>8</v>
      </c>
      <c r="H396" s="7">
        <v>92310.54</v>
      </c>
      <c r="I396" s="6">
        <v>2</v>
      </c>
      <c r="J396" s="6">
        <v>1</v>
      </c>
      <c r="K396" s="6">
        <v>1</v>
      </c>
      <c r="L396" s="8">
        <v>72924.56</v>
      </c>
      <c r="M396" s="6">
        <v>0</v>
      </c>
    </row>
    <row r="397" spans="1:13" x14ac:dyDescent="0.35">
      <c r="A397" s="5">
        <v>497</v>
      </c>
      <c r="B397" s="6">
        <v>15662403</v>
      </c>
      <c r="C397" s="6">
        <v>622</v>
      </c>
      <c r="D397" s="5" t="s">
        <v>15</v>
      </c>
      <c r="E397" s="5" t="s">
        <v>16</v>
      </c>
      <c r="F397" s="6">
        <v>32</v>
      </c>
      <c r="G397" s="6">
        <v>6</v>
      </c>
      <c r="H397" s="7">
        <v>169089.38</v>
      </c>
      <c r="I397" s="6">
        <v>2</v>
      </c>
      <c r="J397" s="6">
        <v>1</v>
      </c>
      <c r="K397" s="6">
        <v>0</v>
      </c>
      <c r="L397" s="8">
        <v>101057.95</v>
      </c>
      <c r="M397" s="6">
        <v>0</v>
      </c>
    </row>
    <row r="398" spans="1:13" x14ac:dyDescent="0.35">
      <c r="A398" s="5">
        <v>498</v>
      </c>
      <c r="B398" s="6">
        <v>15733616</v>
      </c>
      <c r="C398" s="6">
        <v>806</v>
      </c>
      <c r="D398" s="5" t="s">
        <v>15</v>
      </c>
      <c r="E398" s="5" t="s">
        <v>23</v>
      </c>
      <c r="F398" s="6">
        <v>40</v>
      </c>
      <c r="G398" s="6">
        <v>5</v>
      </c>
      <c r="H398" s="7">
        <v>80613.929999999993</v>
      </c>
      <c r="I398" s="6">
        <v>1</v>
      </c>
      <c r="J398" s="6">
        <v>1</v>
      </c>
      <c r="K398" s="6">
        <v>1</v>
      </c>
      <c r="L398" s="8">
        <v>142838.64000000001</v>
      </c>
      <c r="M398" s="6">
        <v>0</v>
      </c>
    </row>
    <row r="399" spans="1:13" x14ac:dyDescent="0.35">
      <c r="A399" s="5">
        <v>499</v>
      </c>
      <c r="B399" s="6">
        <v>15591995</v>
      </c>
      <c r="C399" s="6">
        <v>757</v>
      </c>
      <c r="D399" s="5" t="s">
        <v>26</v>
      </c>
      <c r="E399" s="5" t="s">
        <v>23</v>
      </c>
      <c r="F399" s="6">
        <v>26</v>
      </c>
      <c r="G399" s="6">
        <v>8</v>
      </c>
      <c r="H399" s="7">
        <v>121581.56</v>
      </c>
      <c r="I399" s="6">
        <v>2</v>
      </c>
      <c r="J399" s="6">
        <v>1</v>
      </c>
      <c r="K399" s="6">
        <v>1</v>
      </c>
      <c r="L399" s="8">
        <v>127059.04</v>
      </c>
      <c r="M399" s="6">
        <v>0</v>
      </c>
    </row>
    <row r="400" spans="1:13" x14ac:dyDescent="0.35">
      <c r="A400" s="5">
        <v>501</v>
      </c>
      <c r="B400" s="6">
        <v>15727688</v>
      </c>
      <c r="C400" s="6">
        <v>555</v>
      </c>
      <c r="D400" s="5" t="s">
        <v>18</v>
      </c>
      <c r="E400" s="5" t="s">
        <v>23</v>
      </c>
      <c r="F400" s="6">
        <v>32</v>
      </c>
      <c r="G400" s="6">
        <v>4</v>
      </c>
      <c r="H400" s="7">
        <v>0</v>
      </c>
      <c r="I400" s="6">
        <v>2</v>
      </c>
      <c r="J400" s="6">
        <v>1</v>
      </c>
      <c r="K400" s="6">
        <v>1</v>
      </c>
      <c r="L400" s="8">
        <v>54405.79</v>
      </c>
      <c r="M400" s="6">
        <v>0</v>
      </c>
    </row>
    <row r="401" spans="1:13" x14ac:dyDescent="0.35">
      <c r="A401" s="5">
        <v>502</v>
      </c>
      <c r="B401" s="6">
        <v>15715941</v>
      </c>
      <c r="C401" s="6">
        <v>692</v>
      </c>
      <c r="D401" s="5" t="s">
        <v>15</v>
      </c>
      <c r="E401" s="5" t="s">
        <v>23</v>
      </c>
      <c r="F401" s="6">
        <v>54</v>
      </c>
      <c r="G401" s="6">
        <v>5</v>
      </c>
      <c r="H401" s="7">
        <v>0</v>
      </c>
      <c r="I401" s="6">
        <v>2</v>
      </c>
      <c r="J401" s="6">
        <v>1</v>
      </c>
      <c r="K401" s="6">
        <v>1</v>
      </c>
      <c r="L401" s="8">
        <v>88721.84</v>
      </c>
      <c r="M401" s="6">
        <v>0</v>
      </c>
    </row>
    <row r="402" spans="1:13" x14ac:dyDescent="0.35">
      <c r="A402" s="5">
        <v>504</v>
      </c>
      <c r="B402" s="6">
        <v>15730059</v>
      </c>
      <c r="C402" s="6">
        <v>638</v>
      </c>
      <c r="D402" s="5" t="s">
        <v>18</v>
      </c>
      <c r="E402" s="5" t="s">
        <v>23</v>
      </c>
      <c r="F402" s="6">
        <v>44</v>
      </c>
      <c r="G402" s="6">
        <v>9</v>
      </c>
      <c r="H402" s="7">
        <v>77637.350000000006</v>
      </c>
      <c r="I402" s="6">
        <v>2</v>
      </c>
      <c r="J402" s="6">
        <v>1</v>
      </c>
      <c r="K402" s="6">
        <v>1</v>
      </c>
      <c r="L402" s="8">
        <v>111346.22</v>
      </c>
      <c r="M402" s="6">
        <v>0</v>
      </c>
    </row>
    <row r="403" spans="1:13" x14ac:dyDescent="0.35">
      <c r="A403" s="5">
        <v>505</v>
      </c>
      <c r="B403" s="6">
        <v>15715527</v>
      </c>
      <c r="C403" s="6">
        <v>543</v>
      </c>
      <c r="D403" s="5" t="s">
        <v>18</v>
      </c>
      <c r="E403" s="5" t="s">
        <v>16</v>
      </c>
      <c r="F403" s="6">
        <v>41</v>
      </c>
      <c r="G403" s="6">
        <v>4</v>
      </c>
      <c r="H403" s="7">
        <v>0</v>
      </c>
      <c r="I403" s="6">
        <v>1</v>
      </c>
      <c r="J403" s="6">
        <v>0</v>
      </c>
      <c r="K403" s="6">
        <v>0</v>
      </c>
      <c r="L403" s="8">
        <v>194902.16</v>
      </c>
      <c r="M403" s="6">
        <v>0</v>
      </c>
    </row>
    <row r="404" spans="1:13" x14ac:dyDescent="0.35">
      <c r="A404" s="5">
        <v>506</v>
      </c>
      <c r="B404" s="6">
        <v>15576623</v>
      </c>
      <c r="C404" s="6">
        <v>584</v>
      </c>
      <c r="D404" s="5" t="s">
        <v>15</v>
      </c>
      <c r="E404" s="5" t="s">
        <v>23</v>
      </c>
      <c r="F404" s="6">
        <v>31</v>
      </c>
      <c r="G404" s="6">
        <v>5</v>
      </c>
      <c r="H404" s="7">
        <v>0</v>
      </c>
      <c r="I404" s="6">
        <v>2</v>
      </c>
      <c r="J404" s="6">
        <v>1</v>
      </c>
      <c r="K404" s="6">
        <v>0</v>
      </c>
      <c r="L404" s="8">
        <v>31474.27</v>
      </c>
      <c r="M404" s="6">
        <v>0</v>
      </c>
    </row>
    <row r="405" spans="1:13" x14ac:dyDescent="0.35">
      <c r="A405" s="5">
        <v>507</v>
      </c>
      <c r="B405" s="6">
        <v>15805565</v>
      </c>
      <c r="C405" s="6">
        <v>691</v>
      </c>
      <c r="D405" s="5" t="s">
        <v>26</v>
      </c>
      <c r="E405" s="5" t="s">
        <v>23</v>
      </c>
      <c r="F405" s="6">
        <v>30</v>
      </c>
      <c r="G405" s="6">
        <v>7</v>
      </c>
      <c r="H405" s="7">
        <v>116927.89</v>
      </c>
      <c r="I405" s="6">
        <v>1</v>
      </c>
      <c r="J405" s="6">
        <v>1</v>
      </c>
      <c r="K405" s="6">
        <v>0</v>
      </c>
      <c r="L405" s="8">
        <v>21198.39</v>
      </c>
      <c r="M405" s="6">
        <v>0</v>
      </c>
    </row>
    <row r="406" spans="1:13" x14ac:dyDescent="0.35">
      <c r="A406" s="5">
        <v>508</v>
      </c>
      <c r="B406" s="6">
        <v>15677307</v>
      </c>
      <c r="C406" s="6">
        <v>684</v>
      </c>
      <c r="D406" s="5" t="s">
        <v>26</v>
      </c>
      <c r="E406" s="5" t="s">
        <v>16</v>
      </c>
      <c r="F406" s="6">
        <v>40</v>
      </c>
      <c r="G406" s="6">
        <v>6</v>
      </c>
      <c r="H406" s="7">
        <v>137326.65</v>
      </c>
      <c r="I406" s="6">
        <v>1</v>
      </c>
      <c r="J406" s="6">
        <v>1</v>
      </c>
      <c r="K406" s="6">
        <v>0</v>
      </c>
      <c r="L406" s="8">
        <v>186976.6</v>
      </c>
      <c r="M406" s="6">
        <v>0</v>
      </c>
    </row>
    <row r="407" spans="1:13" x14ac:dyDescent="0.35">
      <c r="A407" s="5">
        <v>509</v>
      </c>
      <c r="B407" s="6">
        <v>15773890</v>
      </c>
      <c r="C407" s="6">
        <v>733</v>
      </c>
      <c r="D407" s="5" t="s">
        <v>15</v>
      </c>
      <c r="E407" s="5" t="s">
        <v>23</v>
      </c>
      <c r="F407" s="6">
        <v>22</v>
      </c>
      <c r="G407" s="6">
        <v>5</v>
      </c>
      <c r="H407" s="7">
        <v>0</v>
      </c>
      <c r="I407" s="6">
        <v>2</v>
      </c>
      <c r="J407" s="6">
        <v>1</v>
      </c>
      <c r="K407" s="6">
        <v>1</v>
      </c>
      <c r="L407" s="8">
        <v>117202.19</v>
      </c>
      <c r="M407" s="6">
        <v>0</v>
      </c>
    </row>
    <row r="408" spans="1:13" x14ac:dyDescent="0.35">
      <c r="A408" s="5">
        <v>510</v>
      </c>
      <c r="B408" s="6">
        <v>15598883</v>
      </c>
      <c r="C408" s="6">
        <v>599</v>
      </c>
      <c r="D408" s="5" t="s">
        <v>18</v>
      </c>
      <c r="E408" s="5" t="s">
        <v>16</v>
      </c>
      <c r="F408" s="6">
        <v>37</v>
      </c>
      <c r="G408" s="6">
        <v>2</v>
      </c>
      <c r="H408" s="7">
        <v>0</v>
      </c>
      <c r="I408" s="6">
        <v>2</v>
      </c>
      <c r="J408" s="6">
        <v>1</v>
      </c>
      <c r="K408" s="6">
        <v>1</v>
      </c>
      <c r="L408" s="8">
        <v>143739.29</v>
      </c>
      <c r="M408" s="6">
        <v>0</v>
      </c>
    </row>
    <row r="409" spans="1:13" x14ac:dyDescent="0.35">
      <c r="A409" s="5">
        <v>511</v>
      </c>
      <c r="B409" s="6">
        <v>15568506</v>
      </c>
      <c r="C409" s="6">
        <v>524</v>
      </c>
      <c r="D409" s="5" t="s">
        <v>26</v>
      </c>
      <c r="E409" s="5" t="s">
        <v>16</v>
      </c>
      <c r="F409" s="6">
        <v>31</v>
      </c>
      <c r="G409" s="6">
        <v>10</v>
      </c>
      <c r="H409" s="7">
        <v>67238.98</v>
      </c>
      <c r="I409" s="6">
        <v>2</v>
      </c>
      <c r="J409" s="6">
        <v>1</v>
      </c>
      <c r="K409" s="6">
        <v>1</v>
      </c>
      <c r="L409" s="8">
        <v>161811.23000000001</v>
      </c>
      <c r="M409" s="6">
        <v>0</v>
      </c>
    </row>
    <row r="410" spans="1:13" x14ac:dyDescent="0.35">
      <c r="A410" s="5">
        <v>512</v>
      </c>
      <c r="B410" s="6">
        <v>15761043</v>
      </c>
      <c r="C410" s="6">
        <v>632</v>
      </c>
      <c r="D410" s="5" t="s">
        <v>26</v>
      </c>
      <c r="E410" s="5" t="s">
        <v>16</v>
      </c>
      <c r="F410" s="6">
        <v>38</v>
      </c>
      <c r="G410" s="6">
        <v>6</v>
      </c>
      <c r="H410" s="7">
        <v>86569.76</v>
      </c>
      <c r="I410" s="6">
        <v>2</v>
      </c>
      <c r="J410" s="6">
        <v>1</v>
      </c>
      <c r="K410" s="6">
        <v>0</v>
      </c>
      <c r="L410" s="8">
        <v>98090.91</v>
      </c>
      <c r="M410" s="6">
        <v>0</v>
      </c>
    </row>
    <row r="411" spans="1:13" x14ac:dyDescent="0.35">
      <c r="A411" s="5">
        <v>513</v>
      </c>
      <c r="B411" s="6">
        <v>15782236</v>
      </c>
      <c r="C411" s="6">
        <v>735</v>
      </c>
      <c r="D411" s="5" t="s">
        <v>18</v>
      </c>
      <c r="E411" s="5" t="s">
        <v>23</v>
      </c>
      <c r="F411" s="6">
        <v>34</v>
      </c>
      <c r="G411" s="6">
        <v>5</v>
      </c>
      <c r="H411" s="7">
        <v>0</v>
      </c>
      <c r="I411" s="6">
        <v>2</v>
      </c>
      <c r="J411" s="6">
        <v>0</v>
      </c>
      <c r="K411" s="6">
        <v>0</v>
      </c>
      <c r="L411" s="8">
        <v>71095.41</v>
      </c>
      <c r="M411" s="6">
        <v>0</v>
      </c>
    </row>
    <row r="412" spans="1:13" x14ac:dyDescent="0.35">
      <c r="A412" s="5">
        <v>514</v>
      </c>
      <c r="B412" s="6">
        <v>15593601</v>
      </c>
      <c r="C412" s="6">
        <v>734</v>
      </c>
      <c r="D412" s="5" t="s">
        <v>15</v>
      </c>
      <c r="E412" s="5" t="s">
        <v>23</v>
      </c>
      <c r="F412" s="6">
        <v>34</v>
      </c>
      <c r="G412" s="6">
        <v>6</v>
      </c>
      <c r="H412" s="7">
        <v>133598.39999999999</v>
      </c>
      <c r="I412" s="6">
        <v>1</v>
      </c>
      <c r="J412" s="6">
        <v>1</v>
      </c>
      <c r="K412" s="6">
        <v>1</v>
      </c>
      <c r="L412" s="8">
        <v>13107.24</v>
      </c>
      <c r="M412" s="6">
        <v>0</v>
      </c>
    </row>
    <row r="413" spans="1:13" x14ac:dyDescent="0.35">
      <c r="A413" s="5">
        <v>516</v>
      </c>
      <c r="B413" s="6">
        <v>15746902</v>
      </c>
      <c r="C413" s="6">
        <v>793</v>
      </c>
      <c r="D413" s="5" t="s">
        <v>18</v>
      </c>
      <c r="E413" s="5" t="s">
        <v>23</v>
      </c>
      <c r="F413" s="6">
        <v>38</v>
      </c>
      <c r="G413" s="6">
        <v>9</v>
      </c>
      <c r="H413" s="7">
        <v>0</v>
      </c>
      <c r="I413" s="6">
        <v>2</v>
      </c>
      <c r="J413" s="6">
        <v>1</v>
      </c>
      <c r="K413" s="6">
        <v>0</v>
      </c>
      <c r="L413" s="8">
        <v>88225.02</v>
      </c>
      <c r="M413" s="6">
        <v>0</v>
      </c>
    </row>
    <row r="414" spans="1:13" x14ac:dyDescent="0.35">
      <c r="A414" s="5">
        <v>518</v>
      </c>
      <c r="B414" s="6">
        <v>15781307</v>
      </c>
      <c r="C414" s="6">
        <v>779</v>
      </c>
      <c r="D414" s="5" t="s">
        <v>26</v>
      </c>
      <c r="E414" s="5" t="s">
        <v>23</v>
      </c>
      <c r="F414" s="6">
        <v>37</v>
      </c>
      <c r="G414" s="6">
        <v>7</v>
      </c>
      <c r="H414" s="7">
        <v>120092.52</v>
      </c>
      <c r="I414" s="6">
        <v>2</v>
      </c>
      <c r="J414" s="6">
        <v>1</v>
      </c>
      <c r="K414" s="6">
        <v>0</v>
      </c>
      <c r="L414" s="8">
        <v>135925.72</v>
      </c>
      <c r="M414" s="6">
        <v>0</v>
      </c>
    </row>
    <row r="415" spans="1:13" x14ac:dyDescent="0.35">
      <c r="A415" s="5">
        <v>520</v>
      </c>
      <c r="B415" s="6">
        <v>15745417</v>
      </c>
      <c r="C415" s="6">
        <v>707</v>
      </c>
      <c r="D415" s="5" t="s">
        <v>15</v>
      </c>
      <c r="E415" s="5" t="s">
        <v>23</v>
      </c>
      <c r="F415" s="6">
        <v>58</v>
      </c>
      <c r="G415" s="6">
        <v>6</v>
      </c>
      <c r="H415" s="7">
        <v>89685.92</v>
      </c>
      <c r="I415" s="6">
        <v>1</v>
      </c>
      <c r="J415" s="6">
        <v>0</v>
      </c>
      <c r="K415" s="6">
        <v>1</v>
      </c>
      <c r="L415" s="8">
        <v>126471.13</v>
      </c>
      <c r="M415" s="6">
        <v>0</v>
      </c>
    </row>
    <row r="416" spans="1:13" x14ac:dyDescent="0.35">
      <c r="A416" s="5">
        <v>522</v>
      </c>
      <c r="B416" s="6">
        <v>15653547</v>
      </c>
      <c r="C416" s="6">
        <v>850</v>
      </c>
      <c r="D416" s="5" t="s">
        <v>15</v>
      </c>
      <c r="E416" s="5" t="s">
        <v>23</v>
      </c>
      <c r="F416" s="6">
        <v>56</v>
      </c>
      <c r="G416" s="6">
        <v>7</v>
      </c>
      <c r="H416" s="7">
        <v>131317.48000000001</v>
      </c>
      <c r="I416" s="6">
        <v>1</v>
      </c>
      <c r="J416" s="6">
        <v>1</v>
      </c>
      <c r="K416" s="6">
        <v>1</v>
      </c>
      <c r="L416" s="8">
        <v>119175.45</v>
      </c>
      <c r="M416" s="6">
        <v>0</v>
      </c>
    </row>
    <row r="417" spans="1:13" x14ac:dyDescent="0.35">
      <c r="A417" s="5">
        <v>523</v>
      </c>
      <c r="B417" s="6">
        <v>15595766</v>
      </c>
      <c r="C417" s="6">
        <v>527</v>
      </c>
      <c r="D417" s="5" t="s">
        <v>18</v>
      </c>
      <c r="E417" s="5" t="s">
        <v>23</v>
      </c>
      <c r="F417" s="6">
        <v>37</v>
      </c>
      <c r="G417" s="6">
        <v>5</v>
      </c>
      <c r="H417" s="7">
        <v>93722.73</v>
      </c>
      <c r="I417" s="6">
        <v>2</v>
      </c>
      <c r="J417" s="6">
        <v>1</v>
      </c>
      <c r="K417" s="6">
        <v>1</v>
      </c>
      <c r="L417" s="8">
        <v>139093.73000000001</v>
      </c>
      <c r="M417" s="6">
        <v>0</v>
      </c>
    </row>
    <row r="418" spans="1:13" x14ac:dyDescent="0.35">
      <c r="A418" s="5">
        <v>524</v>
      </c>
      <c r="B418" s="6">
        <v>15742358</v>
      </c>
      <c r="C418" s="6">
        <v>696</v>
      </c>
      <c r="D418" s="5" t="s">
        <v>26</v>
      </c>
      <c r="E418" s="5" t="s">
        <v>23</v>
      </c>
      <c r="F418" s="6">
        <v>32</v>
      </c>
      <c r="G418" s="6">
        <v>8</v>
      </c>
      <c r="H418" s="7">
        <v>101160.99</v>
      </c>
      <c r="I418" s="6">
        <v>1</v>
      </c>
      <c r="J418" s="6">
        <v>1</v>
      </c>
      <c r="K418" s="6">
        <v>1</v>
      </c>
      <c r="L418" s="8">
        <v>115916.55</v>
      </c>
      <c r="M418" s="6">
        <v>0</v>
      </c>
    </row>
    <row r="419" spans="1:13" x14ac:dyDescent="0.35">
      <c r="A419" s="5">
        <v>525</v>
      </c>
      <c r="B419" s="6">
        <v>15763274</v>
      </c>
      <c r="C419" s="6">
        <v>661</v>
      </c>
      <c r="D419" s="5" t="s">
        <v>15</v>
      </c>
      <c r="E419" s="5" t="s">
        <v>23</v>
      </c>
      <c r="F419" s="6">
        <v>48</v>
      </c>
      <c r="G419" s="6">
        <v>3</v>
      </c>
      <c r="H419" s="7">
        <v>120320.54</v>
      </c>
      <c r="I419" s="6">
        <v>1</v>
      </c>
      <c r="J419" s="6">
        <v>0</v>
      </c>
      <c r="K419" s="6">
        <v>0</v>
      </c>
      <c r="L419" s="8">
        <v>96463.25</v>
      </c>
      <c r="M419" s="6">
        <v>0</v>
      </c>
    </row>
    <row r="420" spans="1:13" x14ac:dyDescent="0.35">
      <c r="A420" s="5">
        <v>526</v>
      </c>
      <c r="B420" s="6">
        <v>15786063</v>
      </c>
      <c r="C420" s="6">
        <v>776</v>
      </c>
      <c r="D420" s="5" t="s">
        <v>15</v>
      </c>
      <c r="E420" s="5" t="s">
        <v>16</v>
      </c>
      <c r="F420" s="6">
        <v>31</v>
      </c>
      <c r="G420" s="6">
        <v>2</v>
      </c>
      <c r="H420" s="7">
        <v>0</v>
      </c>
      <c r="I420" s="6">
        <v>2</v>
      </c>
      <c r="J420" s="6">
        <v>1</v>
      </c>
      <c r="K420" s="6">
        <v>1</v>
      </c>
      <c r="L420" s="8">
        <v>112349.51</v>
      </c>
      <c r="M420" s="6">
        <v>0</v>
      </c>
    </row>
    <row r="421" spans="1:13" x14ac:dyDescent="0.35">
      <c r="A421" s="5">
        <v>527</v>
      </c>
      <c r="B421" s="6">
        <v>15600258</v>
      </c>
      <c r="C421" s="6">
        <v>701</v>
      </c>
      <c r="D421" s="5" t="s">
        <v>15</v>
      </c>
      <c r="E421" s="5" t="s">
        <v>23</v>
      </c>
      <c r="F421" s="6">
        <v>43</v>
      </c>
      <c r="G421" s="6">
        <v>2</v>
      </c>
      <c r="H421" s="7">
        <v>0</v>
      </c>
      <c r="I421" s="6">
        <v>2</v>
      </c>
      <c r="J421" s="6">
        <v>1</v>
      </c>
      <c r="K421" s="6">
        <v>1</v>
      </c>
      <c r="L421" s="8">
        <v>165303.79</v>
      </c>
      <c r="M421" s="6">
        <v>0</v>
      </c>
    </row>
    <row r="422" spans="1:13" x14ac:dyDescent="0.35">
      <c r="A422" s="5">
        <v>528</v>
      </c>
      <c r="B422" s="6">
        <v>15573318</v>
      </c>
      <c r="C422" s="6">
        <v>610</v>
      </c>
      <c r="D422" s="5" t="s">
        <v>15</v>
      </c>
      <c r="E422" s="5" t="s">
        <v>23</v>
      </c>
      <c r="F422" s="6">
        <v>26</v>
      </c>
      <c r="G422" s="6">
        <v>8</v>
      </c>
      <c r="H422" s="7">
        <v>0</v>
      </c>
      <c r="I422" s="6">
        <v>2</v>
      </c>
      <c r="J422" s="6">
        <v>1</v>
      </c>
      <c r="K422" s="6">
        <v>0</v>
      </c>
      <c r="L422" s="8">
        <v>166031.07999999999</v>
      </c>
      <c r="M422" s="6">
        <v>0</v>
      </c>
    </row>
    <row r="423" spans="1:13" x14ac:dyDescent="0.35">
      <c r="A423" s="5">
        <v>530</v>
      </c>
      <c r="B423" s="6">
        <v>15694272</v>
      </c>
      <c r="C423" s="6">
        <v>673</v>
      </c>
      <c r="D423" s="5" t="s">
        <v>15</v>
      </c>
      <c r="E423" s="5" t="s">
        <v>23</v>
      </c>
      <c r="F423" s="6">
        <v>30</v>
      </c>
      <c r="G423" s="6">
        <v>1</v>
      </c>
      <c r="H423" s="7">
        <v>64097.75</v>
      </c>
      <c r="I423" s="6">
        <v>1</v>
      </c>
      <c r="J423" s="6">
        <v>1</v>
      </c>
      <c r="K423" s="6">
        <v>1</v>
      </c>
      <c r="L423" s="8">
        <v>77783.350000000006</v>
      </c>
      <c r="M423" s="6">
        <v>0</v>
      </c>
    </row>
    <row r="424" spans="1:13" x14ac:dyDescent="0.35">
      <c r="A424" s="5">
        <v>531</v>
      </c>
      <c r="B424" s="6">
        <v>15736112</v>
      </c>
      <c r="C424" s="6">
        <v>519</v>
      </c>
      <c r="D424" s="5" t="s">
        <v>18</v>
      </c>
      <c r="E424" s="5" t="s">
        <v>16</v>
      </c>
      <c r="F424" s="6">
        <v>57</v>
      </c>
      <c r="G424" s="6">
        <v>2</v>
      </c>
      <c r="H424" s="7">
        <v>119035.35</v>
      </c>
      <c r="I424" s="6">
        <v>2</v>
      </c>
      <c r="J424" s="6">
        <v>1</v>
      </c>
      <c r="K424" s="6">
        <v>1</v>
      </c>
      <c r="L424" s="8">
        <v>29871.79</v>
      </c>
      <c r="M424" s="6">
        <v>0</v>
      </c>
    </row>
    <row r="425" spans="1:13" x14ac:dyDescent="0.35">
      <c r="A425" s="5">
        <v>532</v>
      </c>
      <c r="B425" s="6">
        <v>15749851</v>
      </c>
      <c r="C425" s="6">
        <v>702</v>
      </c>
      <c r="D425" s="5" t="s">
        <v>18</v>
      </c>
      <c r="E425" s="5" t="s">
        <v>16</v>
      </c>
      <c r="F425" s="6">
        <v>26</v>
      </c>
      <c r="G425" s="6">
        <v>4</v>
      </c>
      <c r="H425" s="7">
        <v>135219.57</v>
      </c>
      <c r="I425" s="6">
        <v>1</v>
      </c>
      <c r="J425" s="6">
        <v>0</v>
      </c>
      <c r="K425" s="6">
        <v>1</v>
      </c>
      <c r="L425" s="8">
        <v>59747.63</v>
      </c>
      <c r="M425" s="6">
        <v>0</v>
      </c>
    </row>
    <row r="426" spans="1:13" x14ac:dyDescent="0.35">
      <c r="A426" s="5">
        <v>533</v>
      </c>
      <c r="B426" s="6">
        <v>15663478</v>
      </c>
      <c r="C426" s="6">
        <v>729</v>
      </c>
      <c r="D426" s="5" t="s">
        <v>15</v>
      </c>
      <c r="E426" s="5" t="s">
        <v>23</v>
      </c>
      <c r="F426" s="6">
        <v>32</v>
      </c>
      <c r="G426" s="6">
        <v>6</v>
      </c>
      <c r="H426" s="7">
        <v>93694.42</v>
      </c>
      <c r="I426" s="6">
        <v>1</v>
      </c>
      <c r="J426" s="6">
        <v>1</v>
      </c>
      <c r="K426" s="6">
        <v>1</v>
      </c>
      <c r="L426" s="8">
        <v>79919.13</v>
      </c>
      <c r="M426" s="6">
        <v>0</v>
      </c>
    </row>
    <row r="427" spans="1:13" x14ac:dyDescent="0.35">
      <c r="A427" s="5">
        <v>534</v>
      </c>
      <c r="B427" s="6">
        <v>15592300</v>
      </c>
      <c r="C427" s="6">
        <v>543</v>
      </c>
      <c r="D427" s="5" t="s">
        <v>18</v>
      </c>
      <c r="E427" s="5" t="s">
        <v>23</v>
      </c>
      <c r="F427" s="6">
        <v>35</v>
      </c>
      <c r="G427" s="6">
        <v>10</v>
      </c>
      <c r="H427" s="7">
        <v>59408.63</v>
      </c>
      <c r="I427" s="6">
        <v>1</v>
      </c>
      <c r="J427" s="6">
        <v>1</v>
      </c>
      <c r="K427" s="6">
        <v>0</v>
      </c>
      <c r="L427" s="8">
        <v>76773.53</v>
      </c>
      <c r="M427" s="6">
        <v>0</v>
      </c>
    </row>
    <row r="428" spans="1:13" x14ac:dyDescent="0.35">
      <c r="A428" s="5">
        <v>535</v>
      </c>
      <c r="B428" s="6">
        <v>15567832</v>
      </c>
      <c r="C428" s="6">
        <v>550</v>
      </c>
      <c r="D428" s="5" t="s">
        <v>15</v>
      </c>
      <c r="E428" s="5" t="s">
        <v>16</v>
      </c>
      <c r="F428" s="6">
        <v>40</v>
      </c>
      <c r="G428" s="6">
        <v>7</v>
      </c>
      <c r="H428" s="7">
        <v>114354.95</v>
      </c>
      <c r="I428" s="6">
        <v>1</v>
      </c>
      <c r="J428" s="6">
        <v>1</v>
      </c>
      <c r="K428" s="6">
        <v>0</v>
      </c>
      <c r="L428" s="8">
        <v>54018.93</v>
      </c>
      <c r="M428" s="6">
        <v>0</v>
      </c>
    </row>
    <row r="429" spans="1:13" x14ac:dyDescent="0.35">
      <c r="A429" s="5">
        <v>537</v>
      </c>
      <c r="B429" s="6">
        <v>15592846</v>
      </c>
      <c r="C429" s="6">
        <v>639</v>
      </c>
      <c r="D429" s="5" t="s">
        <v>26</v>
      </c>
      <c r="E429" s="5" t="s">
        <v>23</v>
      </c>
      <c r="F429" s="6">
        <v>35</v>
      </c>
      <c r="G429" s="6">
        <v>10</v>
      </c>
      <c r="H429" s="7">
        <v>128173.9</v>
      </c>
      <c r="I429" s="6">
        <v>2</v>
      </c>
      <c r="J429" s="6">
        <v>1</v>
      </c>
      <c r="K429" s="6">
        <v>0</v>
      </c>
      <c r="L429" s="8">
        <v>59093.39</v>
      </c>
      <c r="M429" s="6">
        <v>0</v>
      </c>
    </row>
    <row r="430" spans="1:13" x14ac:dyDescent="0.35">
      <c r="A430" s="5">
        <v>538</v>
      </c>
      <c r="B430" s="6">
        <v>15739803</v>
      </c>
      <c r="C430" s="6">
        <v>686</v>
      </c>
      <c r="D430" s="5" t="s">
        <v>18</v>
      </c>
      <c r="E430" s="5" t="s">
        <v>23</v>
      </c>
      <c r="F430" s="6">
        <v>34</v>
      </c>
      <c r="G430" s="6">
        <v>9</v>
      </c>
      <c r="H430" s="7">
        <v>0</v>
      </c>
      <c r="I430" s="6">
        <v>2</v>
      </c>
      <c r="J430" s="6">
        <v>1</v>
      </c>
      <c r="K430" s="6">
        <v>0</v>
      </c>
      <c r="L430" s="8">
        <v>127569.8</v>
      </c>
      <c r="M430" s="6">
        <v>0</v>
      </c>
    </row>
    <row r="431" spans="1:13" x14ac:dyDescent="0.35">
      <c r="A431" s="5">
        <v>541</v>
      </c>
      <c r="B431" s="6">
        <v>15667896</v>
      </c>
      <c r="C431" s="6">
        <v>833</v>
      </c>
      <c r="D431" s="5" t="s">
        <v>15</v>
      </c>
      <c r="E431" s="5" t="s">
        <v>23</v>
      </c>
      <c r="F431" s="6">
        <v>37</v>
      </c>
      <c r="G431" s="6">
        <v>8</v>
      </c>
      <c r="H431" s="7">
        <v>151226.18</v>
      </c>
      <c r="I431" s="6">
        <v>2</v>
      </c>
      <c r="J431" s="6">
        <v>1</v>
      </c>
      <c r="K431" s="6">
        <v>1</v>
      </c>
      <c r="L431" s="8">
        <v>136129.49</v>
      </c>
      <c r="M431" s="6">
        <v>0</v>
      </c>
    </row>
    <row r="432" spans="1:13" x14ac:dyDescent="0.35">
      <c r="A432" s="5">
        <v>542</v>
      </c>
      <c r="B432" s="6">
        <v>15626578</v>
      </c>
      <c r="C432" s="6">
        <v>622</v>
      </c>
      <c r="D432" s="5" t="s">
        <v>15</v>
      </c>
      <c r="E432" s="5" t="s">
        <v>23</v>
      </c>
      <c r="F432" s="6">
        <v>26</v>
      </c>
      <c r="G432" s="6">
        <v>9</v>
      </c>
      <c r="H432" s="7">
        <v>0</v>
      </c>
      <c r="I432" s="6">
        <v>2</v>
      </c>
      <c r="J432" s="6">
        <v>1</v>
      </c>
      <c r="K432" s="6">
        <v>1</v>
      </c>
      <c r="L432" s="8">
        <v>153237.59</v>
      </c>
      <c r="M432" s="6">
        <v>0</v>
      </c>
    </row>
    <row r="433" spans="1:13" x14ac:dyDescent="0.35">
      <c r="A433" s="5">
        <v>543</v>
      </c>
      <c r="B433" s="6">
        <v>15776223</v>
      </c>
      <c r="C433" s="6">
        <v>597</v>
      </c>
      <c r="D433" s="5" t="s">
        <v>15</v>
      </c>
      <c r="E433" s="5" t="s">
        <v>16</v>
      </c>
      <c r="F433" s="6">
        <v>42</v>
      </c>
      <c r="G433" s="6">
        <v>4</v>
      </c>
      <c r="H433" s="7">
        <v>64740.12</v>
      </c>
      <c r="I433" s="6">
        <v>1</v>
      </c>
      <c r="J433" s="6">
        <v>1</v>
      </c>
      <c r="K433" s="6">
        <v>1</v>
      </c>
      <c r="L433" s="8">
        <v>106841.12</v>
      </c>
      <c r="M433" s="6">
        <v>0</v>
      </c>
    </row>
    <row r="434" spans="1:13" x14ac:dyDescent="0.35">
      <c r="A434" s="5">
        <v>546</v>
      </c>
      <c r="B434" s="6">
        <v>15615457</v>
      </c>
      <c r="C434" s="6">
        <v>842</v>
      </c>
      <c r="D434" s="5" t="s">
        <v>18</v>
      </c>
      <c r="E434" s="5" t="s">
        <v>16</v>
      </c>
      <c r="F434" s="6">
        <v>44</v>
      </c>
      <c r="G434" s="6">
        <v>2</v>
      </c>
      <c r="H434" s="7">
        <v>112652.08</v>
      </c>
      <c r="I434" s="6">
        <v>2</v>
      </c>
      <c r="J434" s="6">
        <v>1</v>
      </c>
      <c r="K434" s="6">
        <v>0</v>
      </c>
      <c r="L434" s="8">
        <v>126644.98</v>
      </c>
      <c r="M434" s="6">
        <v>0</v>
      </c>
    </row>
    <row r="435" spans="1:13" x14ac:dyDescent="0.35">
      <c r="A435" s="5">
        <v>547</v>
      </c>
      <c r="B435" s="6">
        <v>15708916</v>
      </c>
      <c r="C435" s="6">
        <v>587</v>
      </c>
      <c r="D435" s="5" t="s">
        <v>15</v>
      </c>
      <c r="E435" s="5" t="s">
        <v>23</v>
      </c>
      <c r="F435" s="6">
        <v>38</v>
      </c>
      <c r="G435" s="6">
        <v>0</v>
      </c>
      <c r="H435" s="7">
        <v>0</v>
      </c>
      <c r="I435" s="6">
        <v>2</v>
      </c>
      <c r="J435" s="6">
        <v>1</v>
      </c>
      <c r="K435" s="6">
        <v>0</v>
      </c>
      <c r="L435" s="8">
        <v>47414.15</v>
      </c>
      <c r="M435" s="6">
        <v>0</v>
      </c>
    </row>
    <row r="436" spans="1:13" x14ac:dyDescent="0.35">
      <c r="A436" s="5">
        <v>548</v>
      </c>
      <c r="B436" s="6">
        <v>15720187</v>
      </c>
      <c r="C436" s="6">
        <v>479</v>
      </c>
      <c r="D436" s="5" t="s">
        <v>26</v>
      </c>
      <c r="E436" s="5" t="s">
        <v>16</v>
      </c>
      <c r="F436" s="6">
        <v>30</v>
      </c>
      <c r="G436" s="6">
        <v>7</v>
      </c>
      <c r="H436" s="7">
        <v>143964.35999999999</v>
      </c>
      <c r="I436" s="6">
        <v>2</v>
      </c>
      <c r="J436" s="6">
        <v>1</v>
      </c>
      <c r="K436" s="6">
        <v>0</v>
      </c>
      <c r="L436" s="8">
        <v>41879.99</v>
      </c>
      <c r="M436" s="6">
        <v>0</v>
      </c>
    </row>
    <row r="437" spans="1:13" x14ac:dyDescent="0.35">
      <c r="A437" s="5">
        <v>549</v>
      </c>
      <c r="B437" s="6">
        <v>15595440</v>
      </c>
      <c r="C437" s="6">
        <v>508</v>
      </c>
      <c r="D437" s="5" t="s">
        <v>15</v>
      </c>
      <c r="E437" s="5" t="s">
        <v>23</v>
      </c>
      <c r="F437" s="6">
        <v>49</v>
      </c>
      <c r="G437" s="6">
        <v>7</v>
      </c>
      <c r="H437" s="7">
        <v>122451.46</v>
      </c>
      <c r="I437" s="6">
        <v>2</v>
      </c>
      <c r="J437" s="6">
        <v>1</v>
      </c>
      <c r="K437" s="6">
        <v>1</v>
      </c>
      <c r="L437" s="8">
        <v>75808.100000000006</v>
      </c>
      <c r="M437" s="6">
        <v>0</v>
      </c>
    </row>
    <row r="438" spans="1:13" x14ac:dyDescent="0.35">
      <c r="A438" s="5">
        <v>550</v>
      </c>
      <c r="B438" s="6">
        <v>15600651</v>
      </c>
      <c r="C438" s="6">
        <v>749</v>
      </c>
      <c r="D438" s="5" t="s">
        <v>15</v>
      </c>
      <c r="E438" s="5" t="s">
        <v>23</v>
      </c>
      <c r="F438" s="6">
        <v>24</v>
      </c>
      <c r="G438" s="6">
        <v>1</v>
      </c>
      <c r="H438" s="7">
        <v>0</v>
      </c>
      <c r="I438" s="6">
        <v>3</v>
      </c>
      <c r="J438" s="6">
        <v>1</v>
      </c>
      <c r="K438" s="6">
        <v>1</v>
      </c>
      <c r="L438" s="8">
        <v>47911.03</v>
      </c>
      <c r="M438" s="6">
        <v>0</v>
      </c>
    </row>
    <row r="439" spans="1:13" x14ac:dyDescent="0.35">
      <c r="A439" s="5">
        <v>551</v>
      </c>
      <c r="B439" s="6">
        <v>15750141</v>
      </c>
      <c r="C439" s="6">
        <v>721</v>
      </c>
      <c r="D439" s="5" t="s">
        <v>26</v>
      </c>
      <c r="E439" s="5" t="s">
        <v>16</v>
      </c>
      <c r="F439" s="6">
        <v>36</v>
      </c>
      <c r="G439" s="6">
        <v>3</v>
      </c>
      <c r="H439" s="7">
        <v>65253.07</v>
      </c>
      <c r="I439" s="6">
        <v>2</v>
      </c>
      <c r="J439" s="6">
        <v>1</v>
      </c>
      <c r="K439" s="6">
        <v>0</v>
      </c>
      <c r="L439" s="8">
        <v>28737.78</v>
      </c>
      <c r="M439" s="6">
        <v>0</v>
      </c>
    </row>
    <row r="440" spans="1:13" x14ac:dyDescent="0.35">
      <c r="A440" s="5">
        <v>553</v>
      </c>
      <c r="B440" s="6">
        <v>15763063</v>
      </c>
      <c r="C440" s="6">
        <v>685</v>
      </c>
      <c r="D440" s="5" t="s">
        <v>18</v>
      </c>
      <c r="E440" s="5" t="s">
        <v>16</v>
      </c>
      <c r="F440" s="6">
        <v>25</v>
      </c>
      <c r="G440" s="6">
        <v>10</v>
      </c>
      <c r="H440" s="7">
        <v>128509.63</v>
      </c>
      <c r="I440" s="6">
        <v>1</v>
      </c>
      <c r="J440" s="6">
        <v>1</v>
      </c>
      <c r="K440" s="6">
        <v>0</v>
      </c>
      <c r="L440" s="8">
        <v>121562.33</v>
      </c>
      <c r="M440" s="6">
        <v>0</v>
      </c>
    </row>
    <row r="441" spans="1:13" x14ac:dyDescent="0.35">
      <c r="A441" s="5">
        <v>554</v>
      </c>
      <c r="B441" s="6">
        <v>15709324</v>
      </c>
      <c r="C441" s="6">
        <v>417</v>
      </c>
      <c r="D441" s="5" t="s">
        <v>15</v>
      </c>
      <c r="E441" s="5" t="s">
        <v>23</v>
      </c>
      <c r="F441" s="6">
        <v>34</v>
      </c>
      <c r="G441" s="6">
        <v>7</v>
      </c>
      <c r="H441" s="7">
        <v>0</v>
      </c>
      <c r="I441" s="6">
        <v>2</v>
      </c>
      <c r="J441" s="6">
        <v>1</v>
      </c>
      <c r="K441" s="6">
        <v>0</v>
      </c>
      <c r="L441" s="8">
        <v>55003.79</v>
      </c>
      <c r="M441" s="6">
        <v>0</v>
      </c>
    </row>
    <row r="442" spans="1:13" x14ac:dyDescent="0.35">
      <c r="A442" s="5">
        <v>555</v>
      </c>
      <c r="B442" s="6">
        <v>15711309</v>
      </c>
      <c r="C442" s="6">
        <v>574</v>
      </c>
      <c r="D442" s="5" t="s">
        <v>26</v>
      </c>
      <c r="E442" s="5" t="s">
        <v>23</v>
      </c>
      <c r="F442" s="6">
        <v>33</v>
      </c>
      <c r="G442" s="6">
        <v>3</v>
      </c>
      <c r="H442" s="7">
        <v>129834.67</v>
      </c>
      <c r="I442" s="6">
        <v>1</v>
      </c>
      <c r="J442" s="6">
        <v>1</v>
      </c>
      <c r="K442" s="6">
        <v>0</v>
      </c>
      <c r="L442" s="8">
        <v>193131.42</v>
      </c>
      <c r="M442" s="6">
        <v>0</v>
      </c>
    </row>
    <row r="443" spans="1:13" x14ac:dyDescent="0.35">
      <c r="A443" s="5">
        <v>557</v>
      </c>
      <c r="B443" s="6">
        <v>15705515</v>
      </c>
      <c r="C443" s="6">
        <v>587</v>
      </c>
      <c r="D443" s="5" t="s">
        <v>26</v>
      </c>
      <c r="E443" s="5" t="s">
        <v>23</v>
      </c>
      <c r="F443" s="6">
        <v>40</v>
      </c>
      <c r="G443" s="6">
        <v>5</v>
      </c>
      <c r="H443" s="7">
        <v>138241.9</v>
      </c>
      <c r="I443" s="6">
        <v>2</v>
      </c>
      <c r="J443" s="6">
        <v>1</v>
      </c>
      <c r="K443" s="6">
        <v>0</v>
      </c>
      <c r="L443" s="8">
        <v>159418.1</v>
      </c>
      <c r="M443" s="6">
        <v>0</v>
      </c>
    </row>
    <row r="444" spans="1:13" x14ac:dyDescent="0.35">
      <c r="A444" s="5">
        <v>559</v>
      </c>
      <c r="B444" s="6">
        <v>15717046</v>
      </c>
      <c r="C444" s="6">
        <v>741</v>
      </c>
      <c r="D444" s="5" t="s">
        <v>18</v>
      </c>
      <c r="E444" s="5" t="s">
        <v>23</v>
      </c>
      <c r="F444" s="6">
        <v>53</v>
      </c>
      <c r="G444" s="6">
        <v>3</v>
      </c>
      <c r="H444" s="7">
        <v>0</v>
      </c>
      <c r="I444" s="6">
        <v>2</v>
      </c>
      <c r="J444" s="6">
        <v>1</v>
      </c>
      <c r="K444" s="6">
        <v>1</v>
      </c>
      <c r="L444" s="8">
        <v>38913.68</v>
      </c>
      <c r="M444" s="6">
        <v>0</v>
      </c>
    </row>
    <row r="445" spans="1:13" x14ac:dyDescent="0.35">
      <c r="A445" s="5">
        <v>560</v>
      </c>
      <c r="B445" s="6">
        <v>15571816</v>
      </c>
      <c r="C445" s="6">
        <v>850</v>
      </c>
      <c r="D445" s="5" t="s">
        <v>18</v>
      </c>
      <c r="E445" s="5" t="s">
        <v>16</v>
      </c>
      <c r="F445" s="6">
        <v>70</v>
      </c>
      <c r="G445" s="6">
        <v>5</v>
      </c>
      <c r="H445" s="7">
        <v>0</v>
      </c>
      <c r="I445" s="6">
        <v>1</v>
      </c>
      <c r="J445" s="6">
        <v>1</v>
      </c>
      <c r="K445" s="6">
        <v>1</v>
      </c>
      <c r="L445" s="8">
        <v>705.18</v>
      </c>
      <c r="M445" s="6">
        <v>0</v>
      </c>
    </row>
    <row r="446" spans="1:13" x14ac:dyDescent="0.35">
      <c r="A446" s="5">
        <v>561</v>
      </c>
      <c r="B446" s="6">
        <v>15670080</v>
      </c>
      <c r="C446" s="6">
        <v>584</v>
      </c>
      <c r="D446" s="5" t="s">
        <v>26</v>
      </c>
      <c r="E446" s="5" t="s">
        <v>16</v>
      </c>
      <c r="F446" s="6">
        <v>29</v>
      </c>
      <c r="G446" s="6">
        <v>7</v>
      </c>
      <c r="H446" s="7">
        <v>105204.01</v>
      </c>
      <c r="I446" s="6">
        <v>1</v>
      </c>
      <c r="J446" s="6">
        <v>0</v>
      </c>
      <c r="K446" s="6">
        <v>1</v>
      </c>
      <c r="L446" s="8">
        <v>138490.03</v>
      </c>
      <c r="M446" s="6">
        <v>0</v>
      </c>
    </row>
    <row r="447" spans="1:13" x14ac:dyDescent="0.35">
      <c r="A447" s="5">
        <v>562</v>
      </c>
      <c r="B447" s="6">
        <v>15800440</v>
      </c>
      <c r="C447" s="6">
        <v>650</v>
      </c>
      <c r="D447" s="5" t="s">
        <v>18</v>
      </c>
      <c r="E447" s="5" t="s">
        <v>23</v>
      </c>
      <c r="F447" s="6">
        <v>61</v>
      </c>
      <c r="G447" s="6">
        <v>1</v>
      </c>
      <c r="H447" s="7">
        <v>152968.73000000001</v>
      </c>
      <c r="I447" s="6">
        <v>1</v>
      </c>
      <c r="J447" s="6">
        <v>0</v>
      </c>
      <c r="K447" s="6">
        <v>1</v>
      </c>
      <c r="L447" s="8">
        <v>82970.69</v>
      </c>
      <c r="M447" s="6">
        <v>0</v>
      </c>
    </row>
    <row r="448" spans="1:13" x14ac:dyDescent="0.35">
      <c r="A448" s="5">
        <v>563</v>
      </c>
      <c r="B448" s="6">
        <v>15665678</v>
      </c>
      <c r="C448" s="6">
        <v>607</v>
      </c>
      <c r="D448" s="5" t="s">
        <v>18</v>
      </c>
      <c r="E448" s="5" t="s">
        <v>23</v>
      </c>
      <c r="F448" s="6">
        <v>36</v>
      </c>
      <c r="G448" s="6">
        <v>8</v>
      </c>
      <c r="H448" s="7">
        <v>158261.68</v>
      </c>
      <c r="I448" s="6">
        <v>1</v>
      </c>
      <c r="J448" s="6">
        <v>1</v>
      </c>
      <c r="K448" s="6">
        <v>1</v>
      </c>
      <c r="L448" s="8">
        <v>76744.72</v>
      </c>
      <c r="M448" s="6">
        <v>0</v>
      </c>
    </row>
    <row r="449" spans="1:13" x14ac:dyDescent="0.35">
      <c r="A449" s="5">
        <v>565</v>
      </c>
      <c r="B449" s="6">
        <v>15788126</v>
      </c>
      <c r="C449" s="6">
        <v>689</v>
      </c>
      <c r="D449" s="5" t="s">
        <v>18</v>
      </c>
      <c r="E449" s="5" t="s">
        <v>16</v>
      </c>
      <c r="F449" s="6">
        <v>38</v>
      </c>
      <c r="G449" s="6">
        <v>6</v>
      </c>
      <c r="H449" s="7">
        <v>121021.05</v>
      </c>
      <c r="I449" s="6">
        <v>1</v>
      </c>
      <c r="J449" s="6">
        <v>1</v>
      </c>
      <c r="K449" s="6">
        <v>1</v>
      </c>
      <c r="L449" s="8">
        <v>12182.15</v>
      </c>
      <c r="M449" s="6">
        <v>0</v>
      </c>
    </row>
    <row r="450" spans="1:13" x14ac:dyDescent="0.35">
      <c r="A450" s="5">
        <v>566</v>
      </c>
      <c r="B450" s="6">
        <v>15811773</v>
      </c>
      <c r="C450" s="6">
        <v>543</v>
      </c>
      <c r="D450" s="5" t="s">
        <v>15</v>
      </c>
      <c r="E450" s="5" t="s">
        <v>23</v>
      </c>
      <c r="F450" s="6">
        <v>36</v>
      </c>
      <c r="G450" s="6">
        <v>4</v>
      </c>
      <c r="H450" s="7">
        <v>0</v>
      </c>
      <c r="I450" s="6">
        <v>2</v>
      </c>
      <c r="J450" s="6">
        <v>1</v>
      </c>
      <c r="K450" s="6">
        <v>1</v>
      </c>
      <c r="L450" s="8">
        <v>141210.5</v>
      </c>
      <c r="M450" s="6">
        <v>0</v>
      </c>
    </row>
    <row r="451" spans="1:13" x14ac:dyDescent="0.35">
      <c r="A451" s="5">
        <v>568</v>
      </c>
      <c r="B451" s="6">
        <v>15689614</v>
      </c>
      <c r="C451" s="6">
        <v>687</v>
      </c>
      <c r="D451" s="5" t="s">
        <v>18</v>
      </c>
      <c r="E451" s="5" t="s">
        <v>16</v>
      </c>
      <c r="F451" s="6">
        <v>63</v>
      </c>
      <c r="G451" s="6">
        <v>1</v>
      </c>
      <c r="H451" s="7">
        <v>137715.66</v>
      </c>
      <c r="I451" s="6">
        <v>1</v>
      </c>
      <c r="J451" s="6">
        <v>1</v>
      </c>
      <c r="K451" s="6">
        <v>1</v>
      </c>
      <c r="L451" s="8">
        <v>37938.74</v>
      </c>
      <c r="M451" s="6">
        <v>0</v>
      </c>
    </row>
    <row r="452" spans="1:13" x14ac:dyDescent="0.35">
      <c r="A452" s="5">
        <v>569</v>
      </c>
      <c r="B452" s="6">
        <v>15795564</v>
      </c>
      <c r="C452" s="6">
        <v>737</v>
      </c>
      <c r="D452" s="5" t="s">
        <v>26</v>
      </c>
      <c r="E452" s="5" t="s">
        <v>23</v>
      </c>
      <c r="F452" s="6">
        <v>31</v>
      </c>
      <c r="G452" s="6">
        <v>5</v>
      </c>
      <c r="H452" s="7">
        <v>121192.22</v>
      </c>
      <c r="I452" s="6">
        <v>2</v>
      </c>
      <c r="J452" s="6">
        <v>1</v>
      </c>
      <c r="K452" s="6">
        <v>1</v>
      </c>
      <c r="L452" s="8">
        <v>74890.58</v>
      </c>
      <c r="M452" s="6">
        <v>0</v>
      </c>
    </row>
    <row r="453" spans="1:13" x14ac:dyDescent="0.35">
      <c r="A453" s="5">
        <v>570</v>
      </c>
      <c r="B453" s="6">
        <v>15706647</v>
      </c>
      <c r="C453" s="6">
        <v>761</v>
      </c>
      <c r="D453" s="5" t="s">
        <v>15</v>
      </c>
      <c r="E453" s="5" t="s">
        <v>23</v>
      </c>
      <c r="F453" s="6">
        <v>31</v>
      </c>
      <c r="G453" s="6">
        <v>7</v>
      </c>
      <c r="H453" s="7">
        <v>0</v>
      </c>
      <c r="I453" s="6">
        <v>3</v>
      </c>
      <c r="J453" s="6">
        <v>1</v>
      </c>
      <c r="K453" s="6">
        <v>1</v>
      </c>
      <c r="L453" s="8">
        <v>166698.18</v>
      </c>
      <c r="M453" s="6">
        <v>0</v>
      </c>
    </row>
    <row r="454" spans="1:13" x14ac:dyDescent="0.35">
      <c r="A454" s="5">
        <v>571</v>
      </c>
      <c r="B454" s="6">
        <v>15728505</v>
      </c>
      <c r="C454" s="6">
        <v>601</v>
      </c>
      <c r="D454" s="5" t="s">
        <v>15</v>
      </c>
      <c r="E454" s="5" t="s">
        <v>23</v>
      </c>
      <c r="F454" s="6">
        <v>44</v>
      </c>
      <c r="G454" s="6">
        <v>1</v>
      </c>
      <c r="H454" s="7">
        <v>100486.18</v>
      </c>
      <c r="I454" s="6">
        <v>2</v>
      </c>
      <c r="J454" s="6">
        <v>1</v>
      </c>
      <c r="K454" s="6">
        <v>1</v>
      </c>
      <c r="L454" s="8">
        <v>62678.53</v>
      </c>
      <c r="M454" s="6">
        <v>0</v>
      </c>
    </row>
    <row r="455" spans="1:13" x14ac:dyDescent="0.35">
      <c r="A455" s="5">
        <v>573</v>
      </c>
      <c r="B455" s="6">
        <v>15622003</v>
      </c>
      <c r="C455" s="6">
        <v>745</v>
      </c>
      <c r="D455" s="5" t="s">
        <v>15</v>
      </c>
      <c r="E455" s="5" t="s">
        <v>23</v>
      </c>
      <c r="F455" s="6">
        <v>35</v>
      </c>
      <c r="G455" s="6">
        <v>9</v>
      </c>
      <c r="H455" s="7">
        <v>92566.53</v>
      </c>
      <c r="I455" s="6">
        <v>2</v>
      </c>
      <c r="J455" s="6">
        <v>1</v>
      </c>
      <c r="K455" s="6">
        <v>0</v>
      </c>
      <c r="L455" s="8">
        <v>161519.76999999999</v>
      </c>
      <c r="M455" s="6">
        <v>0</v>
      </c>
    </row>
    <row r="456" spans="1:13" x14ac:dyDescent="0.35">
      <c r="A456" s="5">
        <v>575</v>
      </c>
      <c r="B456" s="6">
        <v>15644753</v>
      </c>
      <c r="C456" s="6">
        <v>848</v>
      </c>
      <c r="D456" s="5" t="s">
        <v>18</v>
      </c>
      <c r="E456" s="5" t="s">
        <v>23</v>
      </c>
      <c r="F456" s="6">
        <v>40</v>
      </c>
      <c r="G456" s="6">
        <v>3</v>
      </c>
      <c r="H456" s="7">
        <v>110929.96</v>
      </c>
      <c r="I456" s="6">
        <v>1</v>
      </c>
      <c r="J456" s="6">
        <v>1</v>
      </c>
      <c r="K456" s="6">
        <v>1</v>
      </c>
      <c r="L456" s="8">
        <v>30876.84</v>
      </c>
      <c r="M456" s="6">
        <v>0</v>
      </c>
    </row>
    <row r="457" spans="1:13" x14ac:dyDescent="0.35">
      <c r="A457" s="5">
        <v>576</v>
      </c>
      <c r="B457" s="6">
        <v>15653620</v>
      </c>
      <c r="C457" s="6">
        <v>546</v>
      </c>
      <c r="D457" s="5" t="s">
        <v>15</v>
      </c>
      <c r="E457" s="5" t="s">
        <v>16</v>
      </c>
      <c r="F457" s="6">
        <v>27</v>
      </c>
      <c r="G457" s="6">
        <v>8</v>
      </c>
      <c r="H457" s="7">
        <v>0</v>
      </c>
      <c r="I457" s="6">
        <v>2</v>
      </c>
      <c r="J457" s="6">
        <v>1</v>
      </c>
      <c r="K457" s="6">
        <v>1</v>
      </c>
      <c r="L457" s="8">
        <v>14858.1</v>
      </c>
      <c r="M457" s="6">
        <v>0</v>
      </c>
    </row>
    <row r="458" spans="1:13" x14ac:dyDescent="0.35">
      <c r="A458" s="5">
        <v>577</v>
      </c>
      <c r="B458" s="6">
        <v>15761986</v>
      </c>
      <c r="C458" s="6">
        <v>439</v>
      </c>
      <c r="D458" s="5" t="s">
        <v>18</v>
      </c>
      <c r="E458" s="5" t="s">
        <v>16</v>
      </c>
      <c r="F458" s="6">
        <v>32</v>
      </c>
      <c r="G458" s="6">
        <v>3</v>
      </c>
      <c r="H458" s="7">
        <v>138901.60999999999</v>
      </c>
      <c r="I458" s="6">
        <v>1</v>
      </c>
      <c r="J458" s="6">
        <v>1</v>
      </c>
      <c r="K458" s="6">
        <v>0</v>
      </c>
      <c r="L458" s="8">
        <v>75685.97</v>
      </c>
      <c r="M458" s="6">
        <v>0</v>
      </c>
    </row>
    <row r="459" spans="1:13" x14ac:dyDescent="0.35">
      <c r="A459" s="5">
        <v>578</v>
      </c>
      <c r="B459" s="6">
        <v>15633922</v>
      </c>
      <c r="C459" s="6">
        <v>755</v>
      </c>
      <c r="D459" s="5" t="s">
        <v>15</v>
      </c>
      <c r="E459" s="5" t="s">
        <v>23</v>
      </c>
      <c r="F459" s="6">
        <v>30</v>
      </c>
      <c r="G459" s="6">
        <v>4</v>
      </c>
      <c r="H459" s="7">
        <v>123217.66</v>
      </c>
      <c r="I459" s="6">
        <v>2</v>
      </c>
      <c r="J459" s="6">
        <v>0</v>
      </c>
      <c r="K459" s="6">
        <v>1</v>
      </c>
      <c r="L459" s="8">
        <v>144183.1</v>
      </c>
      <c r="M459" s="6">
        <v>0</v>
      </c>
    </row>
    <row r="460" spans="1:13" x14ac:dyDescent="0.35">
      <c r="A460" s="5">
        <v>579</v>
      </c>
      <c r="B460" s="6">
        <v>15734674</v>
      </c>
      <c r="C460" s="6">
        <v>593</v>
      </c>
      <c r="D460" s="5" t="s">
        <v>15</v>
      </c>
      <c r="E460" s="5" t="s">
        <v>16</v>
      </c>
      <c r="F460" s="6">
        <v>41</v>
      </c>
      <c r="G460" s="6">
        <v>6</v>
      </c>
      <c r="H460" s="7">
        <v>0</v>
      </c>
      <c r="I460" s="6">
        <v>1</v>
      </c>
      <c r="J460" s="6">
        <v>1</v>
      </c>
      <c r="K460" s="6">
        <v>0</v>
      </c>
      <c r="L460" s="8">
        <v>65170.66</v>
      </c>
      <c r="M460" s="6">
        <v>0</v>
      </c>
    </row>
    <row r="461" spans="1:13" x14ac:dyDescent="0.35">
      <c r="A461" s="5">
        <v>580</v>
      </c>
      <c r="B461" s="6">
        <v>15658032</v>
      </c>
      <c r="C461" s="6">
        <v>701</v>
      </c>
      <c r="D461" s="5" t="s">
        <v>15</v>
      </c>
      <c r="E461" s="5" t="s">
        <v>23</v>
      </c>
      <c r="F461" s="6">
        <v>39</v>
      </c>
      <c r="G461" s="6">
        <v>2</v>
      </c>
      <c r="H461" s="7">
        <v>0</v>
      </c>
      <c r="I461" s="6">
        <v>2</v>
      </c>
      <c r="J461" s="6">
        <v>1</v>
      </c>
      <c r="K461" s="6">
        <v>1</v>
      </c>
      <c r="L461" s="8">
        <v>82526.92</v>
      </c>
      <c r="M461" s="6">
        <v>0</v>
      </c>
    </row>
    <row r="462" spans="1:13" x14ac:dyDescent="0.35">
      <c r="A462" s="5">
        <v>581</v>
      </c>
      <c r="B462" s="6">
        <v>15692671</v>
      </c>
      <c r="C462" s="6">
        <v>701</v>
      </c>
      <c r="D462" s="5" t="s">
        <v>18</v>
      </c>
      <c r="E462" s="5" t="s">
        <v>23</v>
      </c>
      <c r="F462" s="6">
        <v>36</v>
      </c>
      <c r="G462" s="6">
        <v>8</v>
      </c>
      <c r="H462" s="7">
        <v>0</v>
      </c>
      <c r="I462" s="6">
        <v>2</v>
      </c>
      <c r="J462" s="6">
        <v>1</v>
      </c>
      <c r="K462" s="6">
        <v>0</v>
      </c>
      <c r="L462" s="8">
        <v>169161.46</v>
      </c>
      <c r="M462" s="6">
        <v>0</v>
      </c>
    </row>
    <row r="463" spans="1:13" x14ac:dyDescent="0.35">
      <c r="A463" s="5">
        <v>583</v>
      </c>
      <c r="B463" s="6">
        <v>15576352</v>
      </c>
      <c r="C463" s="6">
        <v>586</v>
      </c>
      <c r="D463" s="5" t="s">
        <v>18</v>
      </c>
      <c r="E463" s="5" t="s">
        <v>16</v>
      </c>
      <c r="F463" s="6">
        <v>57</v>
      </c>
      <c r="G463" s="6">
        <v>3</v>
      </c>
      <c r="H463" s="7">
        <v>0</v>
      </c>
      <c r="I463" s="6">
        <v>2</v>
      </c>
      <c r="J463" s="6">
        <v>0</v>
      </c>
      <c r="K463" s="6">
        <v>1</v>
      </c>
      <c r="L463" s="8">
        <v>6057.81</v>
      </c>
      <c r="M463" s="6">
        <v>0</v>
      </c>
    </row>
    <row r="464" spans="1:13" x14ac:dyDescent="0.35">
      <c r="A464" s="5">
        <v>584</v>
      </c>
      <c r="B464" s="6">
        <v>15753719</v>
      </c>
      <c r="C464" s="6">
        <v>547</v>
      </c>
      <c r="D464" s="5" t="s">
        <v>26</v>
      </c>
      <c r="E464" s="5" t="s">
        <v>16</v>
      </c>
      <c r="F464" s="6">
        <v>30</v>
      </c>
      <c r="G464" s="6">
        <v>9</v>
      </c>
      <c r="H464" s="7">
        <v>72392.41</v>
      </c>
      <c r="I464" s="6">
        <v>1</v>
      </c>
      <c r="J464" s="6">
        <v>1</v>
      </c>
      <c r="K464" s="6">
        <v>0</v>
      </c>
      <c r="L464" s="8">
        <v>77077.14</v>
      </c>
      <c r="M464" s="6">
        <v>0</v>
      </c>
    </row>
    <row r="465" spans="1:13" x14ac:dyDescent="0.35">
      <c r="A465" s="5">
        <v>588</v>
      </c>
      <c r="B465" s="6">
        <v>15680998</v>
      </c>
      <c r="C465" s="6">
        <v>725</v>
      </c>
      <c r="D465" s="5" t="s">
        <v>15</v>
      </c>
      <c r="E465" s="5" t="s">
        <v>23</v>
      </c>
      <c r="F465" s="6">
        <v>44</v>
      </c>
      <c r="G465" s="6">
        <v>5</v>
      </c>
      <c r="H465" s="7">
        <v>0</v>
      </c>
      <c r="I465" s="6">
        <v>1</v>
      </c>
      <c r="J465" s="6">
        <v>1</v>
      </c>
      <c r="K465" s="6">
        <v>1</v>
      </c>
      <c r="L465" s="8">
        <v>117356.14</v>
      </c>
      <c r="M465" s="6">
        <v>0</v>
      </c>
    </row>
    <row r="466" spans="1:13" x14ac:dyDescent="0.35">
      <c r="A466" s="5">
        <v>589</v>
      </c>
      <c r="B466" s="6">
        <v>15614782</v>
      </c>
      <c r="C466" s="6">
        <v>526</v>
      </c>
      <c r="D466" s="5" t="s">
        <v>15</v>
      </c>
      <c r="E466" s="5" t="s">
        <v>23</v>
      </c>
      <c r="F466" s="6">
        <v>36</v>
      </c>
      <c r="G466" s="6">
        <v>1</v>
      </c>
      <c r="H466" s="7">
        <v>0</v>
      </c>
      <c r="I466" s="6">
        <v>1</v>
      </c>
      <c r="J466" s="6">
        <v>1</v>
      </c>
      <c r="K466" s="6">
        <v>0</v>
      </c>
      <c r="L466" s="8">
        <v>160696.72</v>
      </c>
      <c r="M466" s="6">
        <v>0</v>
      </c>
    </row>
    <row r="467" spans="1:13" x14ac:dyDescent="0.35">
      <c r="A467" s="5">
        <v>592</v>
      </c>
      <c r="B467" s="6">
        <v>15604044</v>
      </c>
      <c r="C467" s="6">
        <v>700</v>
      </c>
      <c r="D467" s="5" t="s">
        <v>15</v>
      </c>
      <c r="E467" s="5" t="s">
        <v>23</v>
      </c>
      <c r="F467" s="6">
        <v>38</v>
      </c>
      <c r="G467" s="6">
        <v>8</v>
      </c>
      <c r="H467" s="7">
        <v>134811.29999999999</v>
      </c>
      <c r="I467" s="6">
        <v>1</v>
      </c>
      <c r="J467" s="6">
        <v>1</v>
      </c>
      <c r="K467" s="6">
        <v>0</v>
      </c>
      <c r="L467" s="8">
        <v>1299.75</v>
      </c>
      <c r="M467" s="6">
        <v>0</v>
      </c>
    </row>
    <row r="468" spans="1:13" x14ac:dyDescent="0.35">
      <c r="A468" s="5">
        <v>593</v>
      </c>
      <c r="B468" s="6">
        <v>15679587</v>
      </c>
      <c r="C468" s="6">
        <v>666</v>
      </c>
      <c r="D468" s="5" t="s">
        <v>15</v>
      </c>
      <c r="E468" s="5" t="s">
        <v>16</v>
      </c>
      <c r="F468" s="6">
        <v>34</v>
      </c>
      <c r="G468" s="6">
        <v>9</v>
      </c>
      <c r="H468" s="7">
        <v>115897.12</v>
      </c>
      <c r="I468" s="6">
        <v>1</v>
      </c>
      <c r="J468" s="6">
        <v>1</v>
      </c>
      <c r="K468" s="6">
        <v>1</v>
      </c>
      <c r="L468" s="8">
        <v>25095.03</v>
      </c>
      <c r="M468" s="6">
        <v>0</v>
      </c>
    </row>
    <row r="469" spans="1:13" x14ac:dyDescent="0.35">
      <c r="A469" s="5">
        <v>594</v>
      </c>
      <c r="B469" s="6">
        <v>15775153</v>
      </c>
      <c r="C469" s="6">
        <v>630</v>
      </c>
      <c r="D469" s="5" t="s">
        <v>18</v>
      </c>
      <c r="E469" s="5" t="s">
        <v>23</v>
      </c>
      <c r="F469" s="6">
        <v>32</v>
      </c>
      <c r="G469" s="6">
        <v>4</v>
      </c>
      <c r="H469" s="7">
        <v>82034</v>
      </c>
      <c r="I469" s="6">
        <v>1</v>
      </c>
      <c r="J469" s="6">
        <v>0</v>
      </c>
      <c r="K469" s="6">
        <v>0</v>
      </c>
      <c r="L469" s="8">
        <v>146326.45000000001</v>
      </c>
      <c r="M469" s="6">
        <v>0</v>
      </c>
    </row>
    <row r="470" spans="1:13" x14ac:dyDescent="0.35">
      <c r="A470" s="5">
        <v>595</v>
      </c>
      <c r="B470" s="6">
        <v>15603925</v>
      </c>
      <c r="C470" s="6">
        <v>779</v>
      </c>
      <c r="D470" s="5" t="s">
        <v>18</v>
      </c>
      <c r="E470" s="5" t="s">
        <v>16</v>
      </c>
      <c r="F470" s="6">
        <v>26</v>
      </c>
      <c r="G470" s="6">
        <v>4</v>
      </c>
      <c r="H470" s="7">
        <v>174318.13</v>
      </c>
      <c r="I470" s="6">
        <v>2</v>
      </c>
      <c r="J470" s="6">
        <v>0</v>
      </c>
      <c r="K470" s="6">
        <v>1</v>
      </c>
      <c r="L470" s="8">
        <v>38296.21</v>
      </c>
      <c r="M470" s="6">
        <v>0</v>
      </c>
    </row>
    <row r="471" spans="1:13" x14ac:dyDescent="0.35">
      <c r="A471" s="5">
        <v>596</v>
      </c>
      <c r="B471" s="6">
        <v>15680970</v>
      </c>
      <c r="C471" s="6">
        <v>611</v>
      </c>
      <c r="D471" s="5" t="s">
        <v>26</v>
      </c>
      <c r="E471" s="5" t="s">
        <v>16</v>
      </c>
      <c r="F471" s="6">
        <v>41</v>
      </c>
      <c r="G471" s="6">
        <v>2</v>
      </c>
      <c r="H471" s="7">
        <v>114206.84</v>
      </c>
      <c r="I471" s="6">
        <v>1</v>
      </c>
      <c r="J471" s="6">
        <v>1</v>
      </c>
      <c r="K471" s="6">
        <v>0</v>
      </c>
      <c r="L471" s="8">
        <v>164061.6</v>
      </c>
      <c r="M471" s="6">
        <v>0</v>
      </c>
    </row>
    <row r="472" spans="1:13" x14ac:dyDescent="0.35">
      <c r="A472" s="5">
        <v>597</v>
      </c>
      <c r="B472" s="6">
        <v>15697183</v>
      </c>
      <c r="C472" s="6">
        <v>685</v>
      </c>
      <c r="D472" s="5" t="s">
        <v>18</v>
      </c>
      <c r="E472" s="5" t="s">
        <v>23</v>
      </c>
      <c r="F472" s="6">
        <v>43</v>
      </c>
      <c r="G472" s="6">
        <v>9</v>
      </c>
      <c r="H472" s="7">
        <v>0</v>
      </c>
      <c r="I472" s="6">
        <v>2</v>
      </c>
      <c r="J472" s="6">
        <v>1</v>
      </c>
      <c r="K472" s="6">
        <v>0</v>
      </c>
      <c r="L472" s="8">
        <v>107811.28</v>
      </c>
      <c r="M472" s="6">
        <v>0</v>
      </c>
    </row>
    <row r="473" spans="1:13" x14ac:dyDescent="0.35">
      <c r="A473" s="5">
        <v>598</v>
      </c>
      <c r="B473" s="6">
        <v>15567446</v>
      </c>
      <c r="C473" s="6">
        <v>646</v>
      </c>
      <c r="D473" s="5" t="s">
        <v>26</v>
      </c>
      <c r="E473" s="5" t="s">
        <v>23</v>
      </c>
      <c r="F473" s="6">
        <v>39</v>
      </c>
      <c r="G473" s="6">
        <v>9</v>
      </c>
      <c r="H473" s="7">
        <v>111574.41</v>
      </c>
      <c r="I473" s="6">
        <v>1</v>
      </c>
      <c r="J473" s="6">
        <v>1</v>
      </c>
      <c r="K473" s="6">
        <v>1</v>
      </c>
      <c r="L473" s="8">
        <v>30838.51</v>
      </c>
      <c r="M473" s="6">
        <v>0</v>
      </c>
    </row>
    <row r="474" spans="1:13" x14ac:dyDescent="0.35">
      <c r="A474" s="5">
        <v>600</v>
      </c>
      <c r="B474" s="6">
        <v>15714939</v>
      </c>
      <c r="C474" s="6">
        <v>484</v>
      </c>
      <c r="D474" s="5" t="s">
        <v>26</v>
      </c>
      <c r="E474" s="5" t="s">
        <v>16</v>
      </c>
      <c r="F474" s="6">
        <v>34</v>
      </c>
      <c r="G474" s="6">
        <v>4</v>
      </c>
      <c r="H474" s="7">
        <v>148249.54</v>
      </c>
      <c r="I474" s="6">
        <v>1</v>
      </c>
      <c r="J474" s="6">
        <v>0</v>
      </c>
      <c r="K474" s="6">
        <v>1</v>
      </c>
      <c r="L474" s="8">
        <v>33738.269999999997</v>
      </c>
      <c r="M474" s="6">
        <v>0</v>
      </c>
    </row>
    <row r="475" spans="1:13" x14ac:dyDescent="0.35">
      <c r="A475" s="5">
        <v>602</v>
      </c>
      <c r="B475" s="6">
        <v>15645569</v>
      </c>
      <c r="C475" s="6">
        <v>762</v>
      </c>
      <c r="D475" s="5" t="s">
        <v>18</v>
      </c>
      <c r="E475" s="5" t="s">
        <v>16</v>
      </c>
      <c r="F475" s="6">
        <v>26</v>
      </c>
      <c r="G475" s="6">
        <v>7</v>
      </c>
      <c r="H475" s="7">
        <v>123709.46</v>
      </c>
      <c r="I475" s="6">
        <v>2</v>
      </c>
      <c r="J475" s="6">
        <v>1</v>
      </c>
      <c r="K475" s="6">
        <v>1</v>
      </c>
      <c r="L475" s="8">
        <v>169654.57</v>
      </c>
      <c r="M475" s="6">
        <v>0</v>
      </c>
    </row>
    <row r="476" spans="1:13" x14ac:dyDescent="0.35">
      <c r="A476" s="5">
        <v>603</v>
      </c>
      <c r="B476" s="6">
        <v>15782569</v>
      </c>
      <c r="C476" s="6">
        <v>687</v>
      </c>
      <c r="D476" s="5" t="s">
        <v>15</v>
      </c>
      <c r="E476" s="5" t="s">
        <v>16</v>
      </c>
      <c r="F476" s="6">
        <v>72</v>
      </c>
      <c r="G476" s="6">
        <v>9</v>
      </c>
      <c r="H476" s="7">
        <v>0</v>
      </c>
      <c r="I476" s="6">
        <v>1</v>
      </c>
      <c r="J476" s="6">
        <v>0</v>
      </c>
      <c r="K476" s="6">
        <v>1</v>
      </c>
      <c r="L476" s="8">
        <v>69829.399999999994</v>
      </c>
      <c r="M476" s="6">
        <v>0</v>
      </c>
    </row>
    <row r="477" spans="1:13" x14ac:dyDescent="0.35">
      <c r="A477" s="5">
        <v>605</v>
      </c>
      <c r="B477" s="6">
        <v>15609286</v>
      </c>
      <c r="C477" s="6">
        <v>702</v>
      </c>
      <c r="D477" s="5" t="s">
        <v>15</v>
      </c>
      <c r="E477" s="5" t="s">
        <v>23</v>
      </c>
      <c r="F477" s="6">
        <v>37</v>
      </c>
      <c r="G477" s="6">
        <v>10</v>
      </c>
      <c r="H477" s="7">
        <v>150525.79999999999</v>
      </c>
      <c r="I477" s="6">
        <v>1</v>
      </c>
      <c r="J477" s="6">
        <v>1</v>
      </c>
      <c r="K477" s="6">
        <v>1</v>
      </c>
      <c r="L477" s="8">
        <v>94728.49</v>
      </c>
      <c r="M477" s="6">
        <v>0</v>
      </c>
    </row>
    <row r="478" spans="1:13" x14ac:dyDescent="0.35">
      <c r="A478" s="5">
        <v>606</v>
      </c>
      <c r="B478" s="6">
        <v>15814035</v>
      </c>
      <c r="C478" s="6">
        <v>601</v>
      </c>
      <c r="D478" s="5" t="s">
        <v>15</v>
      </c>
      <c r="E478" s="5" t="s">
        <v>23</v>
      </c>
      <c r="F478" s="6">
        <v>29</v>
      </c>
      <c r="G478" s="6">
        <v>9</v>
      </c>
      <c r="H478" s="7">
        <v>0</v>
      </c>
      <c r="I478" s="6">
        <v>1</v>
      </c>
      <c r="J478" s="6">
        <v>1</v>
      </c>
      <c r="K478" s="6">
        <v>1</v>
      </c>
      <c r="L478" s="8">
        <v>80393.27</v>
      </c>
      <c r="M478" s="6">
        <v>0</v>
      </c>
    </row>
    <row r="479" spans="1:13" x14ac:dyDescent="0.35">
      <c r="A479" s="5">
        <v>607</v>
      </c>
      <c r="B479" s="6">
        <v>15661249</v>
      </c>
      <c r="C479" s="6">
        <v>699</v>
      </c>
      <c r="D479" s="5" t="s">
        <v>15</v>
      </c>
      <c r="E479" s="5" t="s">
        <v>23</v>
      </c>
      <c r="F479" s="6">
        <v>53</v>
      </c>
      <c r="G479" s="6">
        <v>4</v>
      </c>
      <c r="H479" s="7">
        <v>0</v>
      </c>
      <c r="I479" s="6">
        <v>2</v>
      </c>
      <c r="J479" s="6">
        <v>0</v>
      </c>
      <c r="K479" s="6">
        <v>1</v>
      </c>
      <c r="L479" s="8">
        <v>111307.98</v>
      </c>
      <c r="M479" s="6">
        <v>0</v>
      </c>
    </row>
    <row r="480" spans="1:13" x14ac:dyDescent="0.35">
      <c r="A480" s="5">
        <v>608</v>
      </c>
      <c r="B480" s="6">
        <v>15629117</v>
      </c>
      <c r="C480" s="6">
        <v>584</v>
      </c>
      <c r="D480" s="5" t="s">
        <v>15</v>
      </c>
      <c r="E480" s="5" t="s">
        <v>23</v>
      </c>
      <c r="F480" s="6">
        <v>28</v>
      </c>
      <c r="G480" s="6">
        <v>10</v>
      </c>
      <c r="H480" s="7">
        <v>0</v>
      </c>
      <c r="I480" s="6">
        <v>2</v>
      </c>
      <c r="J480" s="6">
        <v>1</v>
      </c>
      <c r="K480" s="6">
        <v>0</v>
      </c>
      <c r="L480" s="8">
        <v>19834.32</v>
      </c>
      <c r="M480" s="6">
        <v>0</v>
      </c>
    </row>
    <row r="481" spans="1:13" x14ac:dyDescent="0.35">
      <c r="A481" s="5">
        <v>609</v>
      </c>
      <c r="B481" s="6">
        <v>15607170</v>
      </c>
      <c r="C481" s="6">
        <v>699</v>
      </c>
      <c r="D481" s="5" t="s">
        <v>15</v>
      </c>
      <c r="E481" s="5" t="s">
        <v>23</v>
      </c>
      <c r="F481" s="6">
        <v>35</v>
      </c>
      <c r="G481" s="6">
        <v>5</v>
      </c>
      <c r="H481" s="7">
        <v>0</v>
      </c>
      <c r="I481" s="6">
        <v>2</v>
      </c>
      <c r="J481" s="6">
        <v>1</v>
      </c>
      <c r="K481" s="6">
        <v>1</v>
      </c>
      <c r="L481" s="8">
        <v>78397.240000000005</v>
      </c>
      <c r="M481" s="6">
        <v>0</v>
      </c>
    </row>
    <row r="482" spans="1:13" x14ac:dyDescent="0.35">
      <c r="A482" s="5">
        <v>610</v>
      </c>
      <c r="B482" s="6">
        <v>15586585</v>
      </c>
      <c r="C482" s="6">
        <v>698</v>
      </c>
      <c r="D482" s="5" t="s">
        <v>26</v>
      </c>
      <c r="E482" s="5" t="s">
        <v>16</v>
      </c>
      <c r="F482" s="6">
        <v>51</v>
      </c>
      <c r="G482" s="6">
        <v>2</v>
      </c>
      <c r="H482" s="7">
        <v>111018.98</v>
      </c>
      <c r="I482" s="6">
        <v>1</v>
      </c>
      <c r="J482" s="6">
        <v>1</v>
      </c>
      <c r="K482" s="6">
        <v>0</v>
      </c>
      <c r="L482" s="8">
        <v>86410.28</v>
      </c>
      <c r="M482" s="6">
        <v>0</v>
      </c>
    </row>
    <row r="483" spans="1:13" x14ac:dyDescent="0.35">
      <c r="A483" s="5">
        <v>611</v>
      </c>
      <c r="B483" s="6">
        <v>15686611</v>
      </c>
      <c r="C483" s="6">
        <v>495</v>
      </c>
      <c r="D483" s="5" t="s">
        <v>15</v>
      </c>
      <c r="E483" s="5" t="s">
        <v>23</v>
      </c>
      <c r="F483" s="6">
        <v>30</v>
      </c>
      <c r="G483" s="6">
        <v>10</v>
      </c>
      <c r="H483" s="7">
        <v>129755.99</v>
      </c>
      <c r="I483" s="6">
        <v>1</v>
      </c>
      <c r="J483" s="6">
        <v>0</v>
      </c>
      <c r="K483" s="6">
        <v>0</v>
      </c>
      <c r="L483" s="8">
        <v>172749.65</v>
      </c>
      <c r="M483" s="6">
        <v>0</v>
      </c>
    </row>
    <row r="484" spans="1:13" x14ac:dyDescent="0.35">
      <c r="A484" s="5">
        <v>612</v>
      </c>
      <c r="B484" s="6">
        <v>15603203</v>
      </c>
      <c r="C484" s="6">
        <v>650</v>
      </c>
      <c r="D484" s="5" t="s">
        <v>15</v>
      </c>
      <c r="E484" s="5" t="s">
        <v>16</v>
      </c>
      <c r="F484" s="6">
        <v>27</v>
      </c>
      <c r="G484" s="6">
        <v>6</v>
      </c>
      <c r="H484" s="7">
        <v>0</v>
      </c>
      <c r="I484" s="6">
        <v>2</v>
      </c>
      <c r="J484" s="6">
        <v>1</v>
      </c>
      <c r="K484" s="6">
        <v>0</v>
      </c>
      <c r="L484" s="8">
        <v>1002.39</v>
      </c>
      <c r="M484" s="6">
        <v>0</v>
      </c>
    </row>
    <row r="485" spans="1:13" x14ac:dyDescent="0.35">
      <c r="A485" s="5">
        <v>613</v>
      </c>
      <c r="B485" s="6">
        <v>15619857</v>
      </c>
      <c r="C485" s="6">
        <v>605</v>
      </c>
      <c r="D485" s="5" t="s">
        <v>15</v>
      </c>
      <c r="E485" s="5" t="s">
        <v>16</v>
      </c>
      <c r="F485" s="6">
        <v>64</v>
      </c>
      <c r="G485" s="6">
        <v>2</v>
      </c>
      <c r="H485" s="7">
        <v>129555.7</v>
      </c>
      <c r="I485" s="6">
        <v>1</v>
      </c>
      <c r="J485" s="6">
        <v>1</v>
      </c>
      <c r="K485" s="6">
        <v>1</v>
      </c>
      <c r="L485" s="8">
        <v>13601.79</v>
      </c>
      <c r="M485" s="6">
        <v>0</v>
      </c>
    </row>
    <row r="486" spans="1:13" x14ac:dyDescent="0.35">
      <c r="A486" s="5">
        <v>614</v>
      </c>
      <c r="B486" s="6">
        <v>15805062</v>
      </c>
      <c r="C486" s="6">
        <v>667</v>
      </c>
      <c r="D486" s="5" t="s">
        <v>18</v>
      </c>
      <c r="E486" s="5" t="s">
        <v>23</v>
      </c>
      <c r="F486" s="6">
        <v>38</v>
      </c>
      <c r="G486" s="6">
        <v>1</v>
      </c>
      <c r="H486" s="7">
        <v>87202.38</v>
      </c>
      <c r="I486" s="6">
        <v>1</v>
      </c>
      <c r="J486" s="6">
        <v>1</v>
      </c>
      <c r="K486" s="6">
        <v>1</v>
      </c>
      <c r="L486" s="8">
        <v>77866.91</v>
      </c>
      <c r="M486" s="6">
        <v>0</v>
      </c>
    </row>
    <row r="487" spans="1:13" x14ac:dyDescent="0.35">
      <c r="A487" s="5">
        <v>615</v>
      </c>
      <c r="B487" s="6">
        <v>15660271</v>
      </c>
      <c r="C487" s="6">
        <v>688</v>
      </c>
      <c r="D487" s="5" t="s">
        <v>26</v>
      </c>
      <c r="E487" s="5" t="s">
        <v>23</v>
      </c>
      <c r="F487" s="6">
        <v>26</v>
      </c>
      <c r="G487" s="6">
        <v>8</v>
      </c>
      <c r="H487" s="7">
        <v>146133.39000000001</v>
      </c>
      <c r="I487" s="6">
        <v>1</v>
      </c>
      <c r="J487" s="6">
        <v>1</v>
      </c>
      <c r="K487" s="6">
        <v>1</v>
      </c>
      <c r="L487" s="8">
        <v>175296.76</v>
      </c>
      <c r="M487" s="6">
        <v>0</v>
      </c>
    </row>
    <row r="488" spans="1:13" x14ac:dyDescent="0.35">
      <c r="A488" s="5">
        <v>617</v>
      </c>
      <c r="B488" s="6">
        <v>15719352</v>
      </c>
      <c r="C488" s="6">
        <v>754</v>
      </c>
      <c r="D488" s="5" t="s">
        <v>18</v>
      </c>
      <c r="E488" s="5" t="s">
        <v>23</v>
      </c>
      <c r="F488" s="6">
        <v>39</v>
      </c>
      <c r="G488" s="6">
        <v>6</v>
      </c>
      <c r="H488" s="7">
        <v>170184.99</v>
      </c>
      <c r="I488" s="6">
        <v>2</v>
      </c>
      <c r="J488" s="6">
        <v>1</v>
      </c>
      <c r="K488" s="6">
        <v>0</v>
      </c>
      <c r="L488" s="8">
        <v>89593.26</v>
      </c>
      <c r="M488" s="6">
        <v>0</v>
      </c>
    </row>
    <row r="489" spans="1:13" x14ac:dyDescent="0.35">
      <c r="A489" s="5">
        <v>619</v>
      </c>
      <c r="B489" s="6">
        <v>15594594</v>
      </c>
      <c r="C489" s="6">
        <v>546</v>
      </c>
      <c r="D489" s="5" t="s">
        <v>18</v>
      </c>
      <c r="E489" s="5" t="s">
        <v>23</v>
      </c>
      <c r="F489" s="6">
        <v>42</v>
      </c>
      <c r="G489" s="6">
        <v>7</v>
      </c>
      <c r="H489" s="7">
        <v>139070.51</v>
      </c>
      <c r="I489" s="6">
        <v>1</v>
      </c>
      <c r="J489" s="6">
        <v>1</v>
      </c>
      <c r="K489" s="6">
        <v>1</v>
      </c>
      <c r="L489" s="8">
        <v>86945</v>
      </c>
      <c r="M489" s="6">
        <v>0</v>
      </c>
    </row>
    <row r="490" spans="1:13" x14ac:dyDescent="0.35">
      <c r="A490" s="5">
        <v>620</v>
      </c>
      <c r="B490" s="6">
        <v>15646161</v>
      </c>
      <c r="C490" s="6">
        <v>673</v>
      </c>
      <c r="D490" s="5" t="s">
        <v>18</v>
      </c>
      <c r="E490" s="5" t="s">
        <v>16</v>
      </c>
      <c r="F490" s="6">
        <v>37</v>
      </c>
      <c r="G490" s="6">
        <v>8</v>
      </c>
      <c r="H490" s="7">
        <v>0</v>
      </c>
      <c r="I490" s="6">
        <v>2</v>
      </c>
      <c r="J490" s="6">
        <v>1</v>
      </c>
      <c r="K490" s="6">
        <v>1</v>
      </c>
      <c r="L490" s="8">
        <v>183318.79</v>
      </c>
      <c r="M490" s="6">
        <v>0</v>
      </c>
    </row>
    <row r="491" spans="1:13" x14ac:dyDescent="0.35">
      <c r="A491" s="5">
        <v>621</v>
      </c>
      <c r="B491" s="6">
        <v>15682585</v>
      </c>
      <c r="C491" s="6">
        <v>593</v>
      </c>
      <c r="D491" s="5" t="s">
        <v>15</v>
      </c>
      <c r="E491" s="5" t="s">
        <v>23</v>
      </c>
      <c r="F491" s="6">
        <v>35</v>
      </c>
      <c r="G491" s="6">
        <v>9</v>
      </c>
      <c r="H491" s="7">
        <v>114193.24</v>
      </c>
      <c r="I491" s="6">
        <v>1</v>
      </c>
      <c r="J491" s="6">
        <v>1</v>
      </c>
      <c r="K491" s="6">
        <v>0</v>
      </c>
      <c r="L491" s="8">
        <v>71154.100000000006</v>
      </c>
      <c r="M491" s="6">
        <v>0</v>
      </c>
    </row>
    <row r="492" spans="1:13" x14ac:dyDescent="0.35">
      <c r="A492" s="5">
        <v>622</v>
      </c>
      <c r="B492" s="6">
        <v>15603134</v>
      </c>
      <c r="C492" s="6">
        <v>656</v>
      </c>
      <c r="D492" s="5" t="s">
        <v>18</v>
      </c>
      <c r="E492" s="5" t="s">
        <v>16</v>
      </c>
      <c r="F492" s="6">
        <v>40</v>
      </c>
      <c r="G492" s="6">
        <v>10</v>
      </c>
      <c r="H492" s="7">
        <v>167878.5</v>
      </c>
      <c r="I492" s="6">
        <v>1</v>
      </c>
      <c r="J492" s="6">
        <v>0</v>
      </c>
      <c r="K492" s="6">
        <v>1</v>
      </c>
      <c r="L492" s="8">
        <v>151887.16</v>
      </c>
      <c r="M492" s="6">
        <v>0</v>
      </c>
    </row>
    <row r="493" spans="1:13" x14ac:dyDescent="0.35">
      <c r="A493" s="5">
        <v>623</v>
      </c>
      <c r="B493" s="6">
        <v>15636444</v>
      </c>
      <c r="C493" s="6">
        <v>535</v>
      </c>
      <c r="D493" s="5" t="s">
        <v>26</v>
      </c>
      <c r="E493" s="5" t="s">
        <v>16</v>
      </c>
      <c r="F493" s="6">
        <v>53</v>
      </c>
      <c r="G493" s="6">
        <v>5</v>
      </c>
      <c r="H493" s="7">
        <v>141616.54999999999</v>
      </c>
      <c r="I493" s="6">
        <v>2</v>
      </c>
      <c r="J493" s="6">
        <v>1</v>
      </c>
      <c r="K493" s="6">
        <v>1</v>
      </c>
      <c r="L493" s="8">
        <v>75888.649999999994</v>
      </c>
      <c r="M493" s="6">
        <v>0</v>
      </c>
    </row>
    <row r="494" spans="1:13" x14ac:dyDescent="0.35">
      <c r="A494" s="5">
        <v>624</v>
      </c>
      <c r="B494" s="6">
        <v>15773456</v>
      </c>
      <c r="C494" s="6">
        <v>678</v>
      </c>
      <c r="D494" s="5" t="s">
        <v>26</v>
      </c>
      <c r="E494" s="5" t="s">
        <v>23</v>
      </c>
      <c r="F494" s="6">
        <v>36</v>
      </c>
      <c r="G494" s="6">
        <v>3</v>
      </c>
      <c r="H494" s="7">
        <v>145747.67000000001</v>
      </c>
      <c r="I494" s="6">
        <v>2</v>
      </c>
      <c r="J494" s="6">
        <v>0</v>
      </c>
      <c r="K494" s="6">
        <v>1</v>
      </c>
      <c r="L494" s="8">
        <v>89566.74</v>
      </c>
      <c r="M494" s="6">
        <v>0</v>
      </c>
    </row>
    <row r="495" spans="1:13" x14ac:dyDescent="0.35">
      <c r="A495" s="5">
        <v>625</v>
      </c>
      <c r="B495" s="6">
        <v>15745307</v>
      </c>
      <c r="C495" s="6">
        <v>477</v>
      </c>
      <c r="D495" s="5" t="s">
        <v>18</v>
      </c>
      <c r="E495" s="5" t="s">
        <v>16</v>
      </c>
      <c r="F495" s="6">
        <v>36</v>
      </c>
      <c r="G495" s="6">
        <v>2</v>
      </c>
      <c r="H495" s="7">
        <v>129120.64</v>
      </c>
      <c r="I495" s="6">
        <v>1</v>
      </c>
      <c r="J495" s="6">
        <v>0</v>
      </c>
      <c r="K495" s="6">
        <v>1</v>
      </c>
      <c r="L495" s="8">
        <v>26475.79</v>
      </c>
      <c r="M495" s="6">
        <v>0</v>
      </c>
    </row>
    <row r="496" spans="1:13" x14ac:dyDescent="0.35">
      <c r="A496" s="5">
        <v>626</v>
      </c>
      <c r="B496" s="6">
        <v>15604119</v>
      </c>
      <c r="C496" s="6">
        <v>850</v>
      </c>
      <c r="D496" s="5" t="s">
        <v>18</v>
      </c>
      <c r="E496" s="5" t="s">
        <v>23</v>
      </c>
      <c r="F496" s="6">
        <v>35</v>
      </c>
      <c r="G496" s="6">
        <v>7</v>
      </c>
      <c r="H496" s="7">
        <v>110349.82</v>
      </c>
      <c r="I496" s="6">
        <v>1</v>
      </c>
      <c r="J496" s="6">
        <v>0</v>
      </c>
      <c r="K496" s="6">
        <v>0</v>
      </c>
      <c r="L496" s="8">
        <v>126355.8</v>
      </c>
      <c r="M496" s="6">
        <v>0</v>
      </c>
    </row>
    <row r="497" spans="1:13" x14ac:dyDescent="0.35">
      <c r="A497" s="5">
        <v>627</v>
      </c>
      <c r="B497" s="6">
        <v>15626900</v>
      </c>
      <c r="C497" s="6">
        <v>427</v>
      </c>
      <c r="D497" s="5" t="s">
        <v>15</v>
      </c>
      <c r="E497" s="5" t="s">
        <v>23</v>
      </c>
      <c r="F497" s="6">
        <v>29</v>
      </c>
      <c r="G497" s="6">
        <v>1</v>
      </c>
      <c r="H497" s="7">
        <v>141325.56</v>
      </c>
      <c r="I497" s="6">
        <v>1</v>
      </c>
      <c r="J497" s="6">
        <v>1</v>
      </c>
      <c r="K497" s="6">
        <v>1</v>
      </c>
      <c r="L497" s="8">
        <v>93839.3</v>
      </c>
      <c r="M497" s="6">
        <v>0</v>
      </c>
    </row>
    <row r="498" spans="1:13" x14ac:dyDescent="0.35">
      <c r="A498" s="5">
        <v>628</v>
      </c>
      <c r="B498" s="6">
        <v>15605447</v>
      </c>
      <c r="C498" s="6">
        <v>752</v>
      </c>
      <c r="D498" s="5" t="s">
        <v>15</v>
      </c>
      <c r="E498" s="5" t="s">
        <v>23</v>
      </c>
      <c r="F498" s="6">
        <v>49</v>
      </c>
      <c r="G498" s="6">
        <v>2</v>
      </c>
      <c r="H498" s="7">
        <v>78653.84</v>
      </c>
      <c r="I498" s="6">
        <v>1</v>
      </c>
      <c r="J498" s="6">
        <v>1</v>
      </c>
      <c r="K498" s="6">
        <v>0</v>
      </c>
      <c r="L498" s="8">
        <v>7698.6</v>
      </c>
      <c r="M498" s="6">
        <v>0</v>
      </c>
    </row>
    <row r="499" spans="1:13" x14ac:dyDescent="0.35">
      <c r="A499" s="5">
        <v>629</v>
      </c>
      <c r="B499" s="6">
        <v>15589030</v>
      </c>
      <c r="C499" s="6">
        <v>649</v>
      </c>
      <c r="D499" s="5" t="s">
        <v>15</v>
      </c>
      <c r="E499" s="5" t="s">
        <v>23</v>
      </c>
      <c r="F499" s="6">
        <v>47</v>
      </c>
      <c r="G499" s="6">
        <v>1</v>
      </c>
      <c r="H499" s="7">
        <v>0</v>
      </c>
      <c r="I499" s="6">
        <v>2</v>
      </c>
      <c r="J499" s="6">
        <v>1</v>
      </c>
      <c r="K499" s="6">
        <v>1</v>
      </c>
      <c r="L499" s="8">
        <v>145593.85</v>
      </c>
      <c r="M499" s="6">
        <v>0</v>
      </c>
    </row>
    <row r="500" spans="1:13" x14ac:dyDescent="0.35">
      <c r="A500" s="5">
        <v>630</v>
      </c>
      <c r="B500" s="6">
        <v>15692463</v>
      </c>
      <c r="C500" s="6">
        <v>799</v>
      </c>
      <c r="D500" s="5" t="s">
        <v>18</v>
      </c>
      <c r="E500" s="5" t="s">
        <v>16</v>
      </c>
      <c r="F500" s="6">
        <v>36</v>
      </c>
      <c r="G500" s="6">
        <v>3</v>
      </c>
      <c r="H500" s="7">
        <v>142253.65</v>
      </c>
      <c r="I500" s="6">
        <v>1</v>
      </c>
      <c r="J500" s="6">
        <v>1</v>
      </c>
      <c r="K500" s="6">
        <v>0</v>
      </c>
      <c r="L500" s="8">
        <v>45042.559999999998</v>
      </c>
      <c r="M500" s="6">
        <v>0</v>
      </c>
    </row>
    <row r="501" spans="1:13" x14ac:dyDescent="0.35">
      <c r="A501" s="5">
        <v>633</v>
      </c>
      <c r="B501" s="6">
        <v>15718673</v>
      </c>
      <c r="C501" s="6">
        <v>839</v>
      </c>
      <c r="D501" s="5" t="s">
        <v>18</v>
      </c>
      <c r="E501" s="5" t="s">
        <v>16</v>
      </c>
      <c r="F501" s="6">
        <v>36</v>
      </c>
      <c r="G501" s="6">
        <v>10</v>
      </c>
      <c r="H501" s="7">
        <v>75592.429999999993</v>
      </c>
      <c r="I501" s="6">
        <v>1</v>
      </c>
      <c r="J501" s="6">
        <v>1</v>
      </c>
      <c r="K501" s="6">
        <v>0</v>
      </c>
      <c r="L501" s="8">
        <v>62674.42</v>
      </c>
      <c r="M501" s="6">
        <v>0</v>
      </c>
    </row>
    <row r="502" spans="1:13" x14ac:dyDescent="0.35">
      <c r="A502" s="5">
        <v>634</v>
      </c>
      <c r="B502" s="6">
        <v>15724282</v>
      </c>
      <c r="C502" s="6">
        <v>540</v>
      </c>
      <c r="D502" s="5" t="s">
        <v>26</v>
      </c>
      <c r="E502" s="5" t="s">
        <v>23</v>
      </c>
      <c r="F502" s="6">
        <v>44</v>
      </c>
      <c r="G502" s="6">
        <v>3</v>
      </c>
      <c r="H502" s="7">
        <v>164113.04</v>
      </c>
      <c r="I502" s="6">
        <v>2</v>
      </c>
      <c r="J502" s="6">
        <v>1</v>
      </c>
      <c r="K502" s="6">
        <v>1</v>
      </c>
      <c r="L502" s="8">
        <v>12120.79</v>
      </c>
      <c r="M502" s="6">
        <v>0</v>
      </c>
    </row>
    <row r="503" spans="1:13" x14ac:dyDescent="0.35">
      <c r="A503" s="5">
        <v>636</v>
      </c>
      <c r="B503" s="6">
        <v>15633648</v>
      </c>
      <c r="C503" s="6">
        <v>696</v>
      </c>
      <c r="D503" s="5" t="s">
        <v>18</v>
      </c>
      <c r="E503" s="5" t="s">
        <v>16</v>
      </c>
      <c r="F503" s="6">
        <v>36</v>
      </c>
      <c r="G503" s="6">
        <v>5</v>
      </c>
      <c r="H503" s="7">
        <v>0</v>
      </c>
      <c r="I503" s="6">
        <v>2</v>
      </c>
      <c r="J503" s="6">
        <v>1</v>
      </c>
      <c r="K503" s="6">
        <v>0</v>
      </c>
      <c r="L503" s="8">
        <v>55022.43</v>
      </c>
      <c r="M503" s="6">
        <v>0</v>
      </c>
    </row>
    <row r="504" spans="1:13" x14ac:dyDescent="0.35">
      <c r="A504" s="5">
        <v>637</v>
      </c>
      <c r="B504" s="6">
        <v>15603323</v>
      </c>
      <c r="C504" s="6">
        <v>660</v>
      </c>
      <c r="D504" s="5" t="s">
        <v>18</v>
      </c>
      <c r="E504" s="5" t="s">
        <v>16</v>
      </c>
      <c r="F504" s="6">
        <v>36</v>
      </c>
      <c r="G504" s="6">
        <v>1</v>
      </c>
      <c r="H504" s="7">
        <v>0</v>
      </c>
      <c r="I504" s="6">
        <v>2</v>
      </c>
      <c r="J504" s="6">
        <v>0</v>
      </c>
      <c r="K504" s="6">
        <v>0</v>
      </c>
      <c r="L504" s="8">
        <v>117834.91</v>
      </c>
      <c r="M504" s="6">
        <v>0</v>
      </c>
    </row>
    <row r="505" spans="1:13" x14ac:dyDescent="0.35">
      <c r="A505" s="5">
        <v>638</v>
      </c>
      <c r="B505" s="6">
        <v>15583725</v>
      </c>
      <c r="C505" s="6">
        <v>682</v>
      </c>
      <c r="D505" s="5" t="s">
        <v>15</v>
      </c>
      <c r="E505" s="5" t="s">
        <v>23</v>
      </c>
      <c r="F505" s="6">
        <v>48</v>
      </c>
      <c r="G505" s="6">
        <v>1</v>
      </c>
      <c r="H505" s="7">
        <v>138778.15</v>
      </c>
      <c r="I505" s="6">
        <v>1</v>
      </c>
      <c r="J505" s="6">
        <v>0</v>
      </c>
      <c r="K505" s="6">
        <v>1</v>
      </c>
      <c r="L505" s="8">
        <v>168840.23</v>
      </c>
      <c r="M505" s="6">
        <v>0</v>
      </c>
    </row>
    <row r="506" spans="1:13" x14ac:dyDescent="0.35">
      <c r="A506" s="5">
        <v>639</v>
      </c>
      <c r="B506" s="6">
        <v>15588350</v>
      </c>
      <c r="C506" s="6">
        <v>744</v>
      </c>
      <c r="D506" s="5" t="s">
        <v>15</v>
      </c>
      <c r="E506" s="5" t="s">
        <v>16</v>
      </c>
      <c r="F506" s="6">
        <v>43</v>
      </c>
      <c r="G506" s="6">
        <v>10</v>
      </c>
      <c r="H506" s="7">
        <v>147832.15</v>
      </c>
      <c r="I506" s="6">
        <v>1</v>
      </c>
      <c r="J506" s="6">
        <v>0</v>
      </c>
      <c r="K506" s="6">
        <v>1</v>
      </c>
      <c r="L506" s="8">
        <v>24234.11</v>
      </c>
      <c r="M506" s="6">
        <v>0</v>
      </c>
    </row>
    <row r="507" spans="1:13" x14ac:dyDescent="0.35">
      <c r="A507" s="5">
        <v>640</v>
      </c>
      <c r="B507" s="6">
        <v>15798398</v>
      </c>
      <c r="C507" s="6">
        <v>785</v>
      </c>
      <c r="D507" s="5" t="s">
        <v>15</v>
      </c>
      <c r="E507" s="5" t="s">
        <v>16</v>
      </c>
      <c r="F507" s="6">
        <v>36</v>
      </c>
      <c r="G507" s="6">
        <v>4</v>
      </c>
      <c r="H507" s="7">
        <v>135438.39999999999</v>
      </c>
      <c r="I507" s="6">
        <v>1</v>
      </c>
      <c r="J507" s="6">
        <v>0</v>
      </c>
      <c r="K507" s="6">
        <v>0</v>
      </c>
      <c r="L507" s="8">
        <v>190627.01</v>
      </c>
      <c r="M507" s="6">
        <v>0</v>
      </c>
    </row>
    <row r="508" spans="1:13" x14ac:dyDescent="0.35">
      <c r="A508" s="5">
        <v>642</v>
      </c>
      <c r="B508" s="6">
        <v>15580684</v>
      </c>
      <c r="C508" s="6">
        <v>706</v>
      </c>
      <c r="D508" s="5" t="s">
        <v>15</v>
      </c>
      <c r="E508" s="5" t="s">
        <v>16</v>
      </c>
      <c r="F508" s="6">
        <v>29</v>
      </c>
      <c r="G508" s="6">
        <v>5</v>
      </c>
      <c r="H508" s="7">
        <v>112564.62</v>
      </c>
      <c r="I508" s="6">
        <v>1</v>
      </c>
      <c r="J508" s="6">
        <v>1</v>
      </c>
      <c r="K508" s="6">
        <v>0</v>
      </c>
      <c r="L508" s="8">
        <v>42334.38</v>
      </c>
      <c r="M508" s="6">
        <v>0</v>
      </c>
    </row>
    <row r="509" spans="1:13" x14ac:dyDescent="0.35">
      <c r="A509" s="5">
        <v>643</v>
      </c>
      <c r="B509" s="6">
        <v>15809663</v>
      </c>
      <c r="C509" s="6">
        <v>583</v>
      </c>
      <c r="D509" s="5" t="s">
        <v>15</v>
      </c>
      <c r="E509" s="5" t="s">
        <v>16</v>
      </c>
      <c r="F509" s="6">
        <v>27</v>
      </c>
      <c r="G509" s="6">
        <v>1</v>
      </c>
      <c r="H509" s="7">
        <v>125406.58</v>
      </c>
      <c r="I509" s="6">
        <v>1</v>
      </c>
      <c r="J509" s="6">
        <v>1</v>
      </c>
      <c r="K509" s="6">
        <v>1</v>
      </c>
      <c r="L509" s="8">
        <v>110784.42</v>
      </c>
      <c r="M509" s="6">
        <v>0</v>
      </c>
    </row>
    <row r="510" spans="1:13" x14ac:dyDescent="0.35">
      <c r="A510" s="5">
        <v>647</v>
      </c>
      <c r="B510" s="6">
        <v>15730830</v>
      </c>
      <c r="C510" s="6">
        <v>752</v>
      </c>
      <c r="D510" s="5" t="s">
        <v>15</v>
      </c>
      <c r="E510" s="5" t="s">
        <v>16</v>
      </c>
      <c r="F510" s="6">
        <v>30</v>
      </c>
      <c r="G510" s="6">
        <v>3</v>
      </c>
      <c r="H510" s="7">
        <v>0</v>
      </c>
      <c r="I510" s="6">
        <v>2</v>
      </c>
      <c r="J510" s="6">
        <v>1</v>
      </c>
      <c r="K510" s="6">
        <v>1</v>
      </c>
      <c r="L510" s="8">
        <v>104991.28</v>
      </c>
      <c r="M510" s="6">
        <v>0</v>
      </c>
    </row>
    <row r="511" spans="1:13" x14ac:dyDescent="0.35">
      <c r="A511" s="5">
        <v>648</v>
      </c>
      <c r="B511" s="6">
        <v>15805112</v>
      </c>
      <c r="C511" s="6">
        <v>578</v>
      </c>
      <c r="D511" s="5" t="s">
        <v>15</v>
      </c>
      <c r="E511" s="5" t="s">
        <v>23</v>
      </c>
      <c r="F511" s="6">
        <v>38</v>
      </c>
      <c r="G511" s="6">
        <v>7</v>
      </c>
      <c r="H511" s="7">
        <v>82259.289999999994</v>
      </c>
      <c r="I511" s="6">
        <v>1</v>
      </c>
      <c r="J511" s="6">
        <v>1</v>
      </c>
      <c r="K511" s="6">
        <v>0</v>
      </c>
      <c r="L511" s="8">
        <v>8996.9699999999993</v>
      </c>
      <c r="M511" s="6">
        <v>0</v>
      </c>
    </row>
    <row r="512" spans="1:13" x14ac:dyDescent="0.35">
      <c r="A512" s="5">
        <v>649</v>
      </c>
      <c r="B512" s="6">
        <v>15633064</v>
      </c>
      <c r="C512" s="6">
        <v>438</v>
      </c>
      <c r="D512" s="5" t="s">
        <v>15</v>
      </c>
      <c r="E512" s="5" t="s">
        <v>16</v>
      </c>
      <c r="F512" s="6">
        <v>36</v>
      </c>
      <c r="G512" s="6">
        <v>4</v>
      </c>
      <c r="H512" s="7">
        <v>0</v>
      </c>
      <c r="I512" s="6">
        <v>2</v>
      </c>
      <c r="J512" s="6">
        <v>1</v>
      </c>
      <c r="K512" s="6">
        <v>0</v>
      </c>
      <c r="L512" s="8">
        <v>64420.5</v>
      </c>
      <c r="M512" s="6">
        <v>0</v>
      </c>
    </row>
    <row r="513" spans="1:13" x14ac:dyDescent="0.35">
      <c r="A513" s="5">
        <v>650</v>
      </c>
      <c r="B513" s="6">
        <v>15703119</v>
      </c>
      <c r="C513" s="6">
        <v>652</v>
      </c>
      <c r="D513" s="5" t="s">
        <v>15</v>
      </c>
      <c r="E513" s="5" t="s">
        <v>23</v>
      </c>
      <c r="F513" s="6">
        <v>38</v>
      </c>
      <c r="G513" s="6">
        <v>6</v>
      </c>
      <c r="H513" s="7">
        <v>0</v>
      </c>
      <c r="I513" s="6">
        <v>2</v>
      </c>
      <c r="J513" s="6">
        <v>1</v>
      </c>
      <c r="K513" s="6">
        <v>1</v>
      </c>
      <c r="L513" s="8">
        <v>145700.22</v>
      </c>
      <c r="M513" s="6">
        <v>0</v>
      </c>
    </row>
    <row r="514" spans="1:13" x14ac:dyDescent="0.35">
      <c r="A514" s="5">
        <v>651</v>
      </c>
      <c r="B514" s="6">
        <v>15730447</v>
      </c>
      <c r="C514" s="6">
        <v>629</v>
      </c>
      <c r="D514" s="5" t="s">
        <v>15</v>
      </c>
      <c r="E514" s="5" t="s">
        <v>16</v>
      </c>
      <c r="F514" s="6">
        <v>49</v>
      </c>
      <c r="G514" s="6">
        <v>4</v>
      </c>
      <c r="H514" s="7">
        <v>0</v>
      </c>
      <c r="I514" s="6">
        <v>2</v>
      </c>
      <c r="J514" s="6">
        <v>1</v>
      </c>
      <c r="K514" s="6">
        <v>1</v>
      </c>
      <c r="L514" s="8">
        <v>196335.48</v>
      </c>
      <c r="M514" s="6">
        <v>0</v>
      </c>
    </row>
    <row r="515" spans="1:13" x14ac:dyDescent="0.35">
      <c r="A515" s="5">
        <v>652</v>
      </c>
      <c r="B515" s="6">
        <v>15813850</v>
      </c>
      <c r="C515" s="6">
        <v>720</v>
      </c>
      <c r="D515" s="5" t="s">
        <v>15</v>
      </c>
      <c r="E515" s="5" t="s">
        <v>23</v>
      </c>
      <c r="F515" s="6">
        <v>52</v>
      </c>
      <c r="G515" s="6">
        <v>7</v>
      </c>
      <c r="H515" s="7">
        <v>0</v>
      </c>
      <c r="I515" s="6">
        <v>1</v>
      </c>
      <c r="J515" s="6">
        <v>1</v>
      </c>
      <c r="K515" s="6">
        <v>1</v>
      </c>
      <c r="L515" s="8">
        <v>14781.12</v>
      </c>
      <c r="M515" s="6">
        <v>0</v>
      </c>
    </row>
    <row r="516" spans="1:13" x14ac:dyDescent="0.35">
      <c r="A516" s="5">
        <v>653</v>
      </c>
      <c r="B516" s="6">
        <v>15711889</v>
      </c>
      <c r="C516" s="6">
        <v>668</v>
      </c>
      <c r="D516" s="5" t="s">
        <v>15</v>
      </c>
      <c r="E516" s="5" t="s">
        <v>23</v>
      </c>
      <c r="F516" s="6">
        <v>42</v>
      </c>
      <c r="G516" s="6">
        <v>3</v>
      </c>
      <c r="H516" s="7">
        <v>150461.07</v>
      </c>
      <c r="I516" s="6">
        <v>1</v>
      </c>
      <c r="J516" s="6">
        <v>1</v>
      </c>
      <c r="K516" s="6">
        <v>0</v>
      </c>
      <c r="L516" s="8">
        <v>108139.23</v>
      </c>
      <c r="M516" s="6">
        <v>0</v>
      </c>
    </row>
    <row r="517" spans="1:13" x14ac:dyDescent="0.35">
      <c r="A517" s="5">
        <v>655</v>
      </c>
      <c r="B517" s="6">
        <v>15751710</v>
      </c>
      <c r="C517" s="6">
        <v>729</v>
      </c>
      <c r="D517" s="5" t="s">
        <v>18</v>
      </c>
      <c r="E517" s="5" t="s">
        <v>23</v>
      </c>
      <c r="F517" s="6">
        <v>31</v>
      </c>
      <c r="G517" s="6">
        <v>8</v>
      </c>
      <c r="H517" s="7">
        <v>164870.81</v>
      </c>
      <c r="I517" s="6">
        <v>2</v>
      </c>
      <c r="J517" s="6">
        <v>1</v>
      </c>
      <c r="K517" s="6">
        <v>1</v>
      </c>
      <c r="L517" s="8">
        <v>9567.39</v>
      </c>
      <c r="M517" s="6">
        <v>0</v>
      </c>
    </row>
    <row r="518" spans="1:13" x14ac:dyDescent="0.35">
      <c r="A518" s="5">
        <v>656</v>
      </c>
      <c r="B518" s="6">
        <v>15692926</v>
      </c>
      <c r="C518" s="6">
        <v>498</v>
      </c>
      <c r="D518" s="5" t="s">
        <v>26</v>
      </c>
      <c r="E518" s="5" t="s">
        <v>23</v>
      </c>
      <c r="F518" s="6">
        <v>25</v>
      </c>
      <c r="G518" s="6">
        <v>8</v>
      </c>
      <c r="H518" s="7">
        <v>121702.73</v>
      </c>
      <c r="I518" s="6">
        <v>1</v>
      </c>
      <c r="J518" s="6">
        <v>1</v>
      </c>
      <c r="K518" s="6">
        <v>1</v>
      </c>
      <c r="L518" s="8">
        <v>132210.49</v>
      </c>
      <c r="M518" s="6">
        <v>0</v>
      </c>
    </row>
    <row r="519" spans="1:13" x14ac:dyDescent="0.35">
      <c r="A519" s="5">
        <v>657</v>
      </c>
      <c r="B519" s="6">
        <v>15813741</v>
      </c>
      <c r="C519" s="6">
        <v>549</v>
      </c>
      <c r="D519" s="5" t="s">
        <v>18</v>
      </c>
      <c r="E519" s="5" t="s">
        <v>23</v>
      </c>
      <c r="F519" s="6">
        <v>25</v>
      </c>
      <c r="G519" s="6">
        <v>6</v>
      </c>
      <c r="H519" s="7">
        <v>193858.2</v>
      </c>
      <c r="I519" s="6">
        <v>1</v>
      </c>
      <c r="J519" s="6">
        <v>0</v>
      </c>
      <c r="K519" s="6">
        <v>1</v>
      </c>
      <c r="L519" s="8">
        <v>21600.11</v>
      </c>
      <c r="M519" s="6">
        <v>0</v>
      </c>
    </row>
    <row r="520" spans="1:13" x14ac:dyDescent="0.35">
      <c r="A520" s="5">
        <v>658</v>
      </c>
      <c r="B520" s="6">
        <v>15698474</v>
      </c>
      <c r="C520" s="6">
        <v>601</v>
      </c>
      <c r="D520" s="5" t="s">
        <v>26</v>
      </c>
      <c r="E520" s="5" t="s">
        <v>16</v>
      </c>
      <c r="F520" s="6">
        <v>54</v>
      </c>
      <c r="G520" s="6">
        <v>1</v>
      </c>
      <c r="H520" s="7">
        <v>131039.97</v>
      </c>
      <c r="I520" s="6">
        <v>2</v>
      </c>
      <c r="J520" s="6">
        <v>1</v>
      </c>
      <c r="K520" s="6">
        <v>1</v>
      </c>
      <c r="L520" s="8">
        <v>199661.5</v>
      </c>
      <c r="M520" s="6">
        <v>0</v>
      </c>
    </row>
    <row r="521" spans="1:13" x14ac:dyDescent="0.35">
      <c r="A521" s="5">
        <v>659</v>
      </c>
      <c r="B521" s="6">
        <v>15568595</v>
      </c>
      <c r="C521" s="6">
        <v>544</v>
      </c>
      <c r="D521" s="5" t="s">
        <v>15</v>
      </c>
      <c r="E521" s="5" t="s">
        <v>23</v>
      </c>
      <c r="F521" s="6">
        <v>64</v>
      </c>
      <c r="G521" s="6">
        <v>9</v>
      </c>
      <c r="H521" s="7">
        <v>113829.45</v>
      </c>
      <c r="I521" s="6">
        <v>1</v>
      </c>
      <c r="J521" s="6">
        <v>1</v>
      </c>
      <c r="K521" s="6">
        <v>1</v>
      </c>
      <c r="L521" s="8">
        <v>124341.49</v>
      </c>
      <c r="M521" s="6">
        <v>0</v>
      </c>
    </row>
    <row r="522" spans="1:13" x14ac:dyDescent="0.35">
      <c r="A522" s="5">
        <v>660</v>
      </c>
      <c r="B522" s="6">
        <v>15603065</v>
      </c>
      <c r="C522" s="6">
        <v>751</v>
      </c>
      <c r="D522" s="5" t="s">
        <v>15</v>
      </c>
      <c r="E522" s="5" t="s">
        <v>16</v>
      </c>
      <c r="F522" s="6">
        <v>30</v>
      </c>
      <c r="G522" s="6">
        <v>6</v>
      </c>
      <c r="H522" s="7">
        <v>0</v>
      </c>
      <c r="I522" s="6">
        <v>2</v>
      </c>
      <c r="J522" s="6">
        <v>1</v>
      </c>
      <c r="K522" s="6">
        <v>0</v>
      </c>
      <c r="L522" s="8">
        <v>15766.1</v>
      </c>
      <c r="M522" s="6">
        <v>0</v>
      </c>
    </row>
    <row r="523" spans="1:13" x14ac:dyDescent="0.35">
      <c r="A523" s="5">
        <v>661</v>
      </c>
      <c r="B523" s="6">
        <v>15592937</v>
      </c>
      <c r="C523" s="6">
        <v>632</v>
      </c>
      <c r="D523" s="5" t="s">
        <v>26</v>
      </c>
      <c r="E523" s="5" t="s">
        <v>16</v>
      </c>
      <c r="F523" s="6">
        <v>41</v>
      </c>
      <c r="G523" s="6">
        <v>3</v>
      </c>
      <c r="H523" s="7">
        <v>81877.38</v>
      </c>
      <c r="I523" s="6">
        <v>1</v>
      </c>
      <c r="J523" s="6">
        <v>1</v>
      </c>
      <c r="K523" s="6">
        <v>1</v>
      </c>
      <c r="L523" s="8">
        <v>33642.21</v>
      </c>
      <c r="M523" s="6">
        <v>0</v>
      </c>
    </row>
    <row r="524" spans="1:13" x14ac:dyDescent="0.35">
      <c r="A524" s="5">
        <v>662</v>
      </c>
      <c r="B524" s="6">
        <v>15699637</v>
      </c>
      <c r="C524" s="6">
        <v>694</v>
      </c>
      <c r="D524" s="5" t="s">
        <v>18</v>
      </c>
      <c r="E524" s="5" t="s">
        <v>23</v>
      </c>
      <c r="F524" s="6">
        <v>57</v>
      </c>
      <c r="G524" s="6">
        <v>8</v>
      </c>
      <c r="H524" s="7">
        <v>116326.07</v>
      </c>
      <c r="I524" s="6">
        <v>1</v>
      </c>
      <c r="J524" s="6">
        <v>1</v>
      </c>
      <c r="K524" s="6">
        <v>1</v>
      </c>
      <c r="L524" s="8">
        <v>117704.65</v>
      </c>
      <c r="M524" s="6">
        <v>0</v>
      </c>
    </row>
    <row r="525" spans="1:13" x14ac:dyDescent="0.35">
      <c r="A525" s="5">
        <v>663</v>
      </c>
      <c r="B525" s="6">
        <v>15667215</v>
      </c>
      <c r="C525" s="6">
        <v>678</v>
      </c>
      <c r="D525" s="5" t="s">
        <v>15</v>
      </c>
      <c r="E525" s="5" t="s">
        <v>23</v>
      </c>
      <c r="F525" s="6">
        <v>31</v>
      </c>
      <c r="G525" s="6">
        <v>2</v>
      </c>
      <c r="H525" s="7">
        <v>0</v>
      </c>
      <c r="I525" s="6">
        <v>2</v>
      </c>
      <c r="J525" s="6">
        <v>1</v>
      </c>
      <c r="K525" s="6">
        <v>1</v>
      </c>
      <c r="L525" s="8">
        <v>58803.28</v>
      </c>
      <c r="M525" s="6">
        <v>0</v>
      </c>
    </row>
    <row r="526" spans="1:13" x14ac:dyDescent="0.35">
      <c r="A526" s="5">
        <v>664</v>
      </c>
      <c r="B526" s="6">
        <v>15788659</v>
      </c>
      <c r="C526" s="6">
        <v>695</v>
      </c>
      <c r="D526" s="5" t="s">
        <v>15</v>
      </c>
      <c r="E526" s="5" t="s">
        <v>23</v>
      </c>
      <c r="F526" s="6">
        <v>46</v>
      </c>
      <c r="G526" s="6">
        <v>4</v>
      </c>
      <c r="H526" s="7">
        <v>0</v>
      </c>
      <c r="I526" s="6">
        <v>2</v>
      </c>
      <c r="J526" s="6">
        <v>1</v>
      </c>
      <c r="K526" s="6">
        <v>1</v>
      </c>
      <c r="L526" s="8">
        <v>137537.22</v>
      </c>
      <c r="M526" s="6">
        <v>0</v>
      </c>
    </row>
    <row r="527" spans="1:13" x14ac:dyDescent="0.35">
      <c r="A527" s="5">
        <v>665</v>
      </c>
      <c r="B527" s="6">
        <v>15763218</v>
      </c>
      <c r="C527" s="6">
        <v>661</v>
      </c>
      <c r="D527" s="5" t="s">
        <v>15</v>
      </c>
      <c r="E527" s="5" t="s">
        <v>16</v>
      </c>
      <c r="F527" s="6">
        <v>41</v>
      </c>
      <c r="G527" s="6">
        <v>1</v>
      </c>
      <c r="H527" s="7">
        <v>0</v>
      </c>
      <c r="I527" s="6">
        <v>2</v>
      </c>
      <c r="J527" s="6">
        <v>0</v>
      </c>
      <c r="K527" s="6">
        <v>1</v>
      </c>
      <c r="L527" s="8">
        <v>131300.68</v>
      </c>
      <c r="M527" s="6">
        <v>0</v>
      </c>
    </row>
    <row r="528" spans="1:13" x14ac:dyDescent="0.35">
      <c r="A528" s="5">
        <v>666</v>
      </c>
      <c r="B528" s="6">
        <v>15645772</v>
      </c>
      <c r="C528" s="6">
        <v>661</v>
      </c>
      <c r="D528" s="5" t="s">
        <v>15</v>
      </c>
      <c r="E528" s="5" t="s">
        <v>23</v>
      </c>
      <c r="F528" s="6">
        <v>33</v>
      </c>
      <c r="G528" s="6">
        <v>9</v>
      </c>
      <c r="H528" s="7">
        <v>0</v>
      </c>
      <c r="I528" s="6">
        <v>2</v>
      </c>
      <c r="J528" s="6">
        <v>1</v>
      </c>
      <c r="K528" s="6">
        <v>1</v>
      </c>
      <c r="L528" s="8">
        <v>84174.81</v>
      </c>
      <c r="M528" s="6">
        <v>0</v>
      </c>
    </row>
    <row r="529" spans="1:13" x14ac:dyDescent="0.35">
      <c r="A529" s="5">
        <v>667</v>
      </c>
      <c r="B529" s="6">
        <v>15725511</v>
      </c>
      <c r="C529" s="6">
        <v>559</v>
      </c>
      <c r="D529" s="5" t="s">
        <v>15</v>
      </c>
      <c r="E529" s="5" t="s">
        <v>16</v>
      </c>
      <c r="F529" s="6">
        <v>31</v>
      </c>
      <c r="G529" s="6">
        <v>3</v>
      </c>
      <c r="H529" s="7">
        <v>127070.73</v>
      </c>
      <c r="I529" s="6">
        <v>1</v>
      </c>
      <c r="J529" s="6">
        <v>0</v>
      </c>
      <c r="K529" s="6">
        <v>1</v>
      </c>
      <c r="L529" s="8">
        <v>160941.78</v>
      </c>
      <c r="M529" s="6">
        <v>0</v>
      </c>
    </row>
    <row r="530" spans="1:13" x14ac:dyDescent="0.35">
      <c r="A530" s="5">
        <v>668</v>
      </c>
      <c r="B530" s="6">
        <v>15575024</v>
      </c>
      <c r="C530" s="6">
        <v>503</v>
      </c>
      <c r="D530" s="5" t="s">
        <v>15</v>
      </c>
      <c r="E530" s="5" t="s">
        <v>23</v>
      </c>
      <c r="F530" s="6">
        <v>29</v>
      </c>
      <c r="G530" s="6">
        <v>3</v>
      </c>
      <c r="H530" s="7">
        <v>0</v>
      </c>
      <c r="I530" s="6">
        <v>2</v>
      </c>
      <c r="J530" s="6">
        <v>1</v>
      </c>
      <c r="K530" s="6">
        <v>1</v>
      </c>
      <c r="L530" s="8">
        <v>143954.99</v>
      </c>
      <c r="M530" s="6">
        <v>0</v>
      </c>
    </row>
    <row r="531" spans="1:13" x14ac:dyDescent="0.35">
      <c r="A531" s="5">
        <v>669</v>
      </c>
      <c r="B531" s="6">
        <v>15640825</v>
      </c>
      <c r="C531" s="6">
        <v>695</v>
      </c>
      <c r="D531" s="5" t="s">
        <v>18</v>
      </c>
      <c r="E531" s="5" t="s">
        <v>23</v>
      </c>
      <c r="F531" s="6">
        <v>46</v>
      </c>
      <c r="G531" s="6">
        <v>3</v>
      </c>
      <c r="H531" s="7">
        <v>122549.64</v>
      </c>
      <c r="I531" s="6">
        <v>1</v>
      </c>
      <c r="J531" s="6">
        <v>1</v>
      </c>
      <c r="K531" s="6">
        <v>1</v>
      </c>
      <c r="L531" s="8">
        <v>56297.85</v>
      </c>
      <c r="M531" s="6">
        <v>0</v>
      </c>
    </row>
    <row r="532" spans="1:13" x14ac:dyDescent="0.35">
      <c r="A532" s="5">
        <v>670</v>
      </c>
      <c r="B532" s="6">
        <v>15662397</v>
      </c>
      <c r="C532" s="6">
        <v>640</v>
      </c>
      <c r="D532" s="5" t="s">
        <v>15</v>
      </c>
      <c r="E532" s="5" t="s">
        <v>16</v>
      </c>
      <c r="F532" s="6">
        <v>42</v>
      </c>
      <c r="G532" s="6">
        <v>5</v>
      </c>
      <c r="H532" s="7">
        <v>176099.13</v>
      </c>
      <c r="I532" s="6">
        <v>1</v>
      </c>
      <c r="J532" s="6">
        <v>1</v>
      </c>
      <c r="K532" s="6">
        <v>1</v>
      </c>
      <c r="L532" s="8">
        <v>8404.73</v>
      </c>
      <c r="M532" s="6">
        <v>0</v>
      </c>
    </row>
    <row r="533" spans="1:13" x14ac:dyDescent="0.35">
      <c r="A533" s="5">
        <v>671</v>
      </c>
      <c r="B533" s="6">
        <v>15576368</v>
      </c>
      <c r="C533" s="6">
        <v>624</v>
      </c>
      <c r="D533" s="5" t="s">
        <v>26</v>
      </c>
      <c r="E533" s="5" t="s">
        <v>16</v>
      </c>
      <c r="F533" s="6">
        <v>48</v>
      </c>
      <c r="G533" s="6">
        <v>3</v>
      </c>
      <c r="H533" s="7">
        <v>122388.38</v>
      </c>
      <c r="I533" s="6">
        <v>2</v>
      </c>
      <c r="J533" s="6">
        <v>0</v>
      </c>
      <c r="K533" s="6">
        <v>0</v>
      </c>
      <c r="L533" s="8">
        <v>30020.09</v>
      </c>
      <c r="M533" s="6">
        <v>0</v>
      </c>
    </row>
    <row r="534" spans="1:13" x14ac:dyDescent="0.35">
      <c r="A534" s="5">
        <v>672</v>
      </c>
      <c r="B534" s="6">
        <v>15674991</v>
      </c>
      <c r="C534" s="6">
        <v>667</v>
      </c>
      <c r="D534" s="5" t="s">
        <v>15</v>
      </c>
      <c r="E534" s="5" t="s">
        <v>23</v>
      </c>
      <c r="F534" s="6">
        <v>42</v>
      </c>
      <c r="G534" s="6">
        <v>9</v>
      </c>
      <c r="H534" s="7">
        <v>0</v>
      </c>
      <c r="I534" s="6">
        <v>2</v>
      </c>
      <c r="J534" s="6">
        <v>0</v>
      </c>
      <c r="K534" s="6">
        <v>1</v>
      </c>
      <c r="L534" s="8">
        <v>58137.42</v>
      </c>
      <c r="M534" s="6">
        <v>0</v>
      </c>
    </row>
    <row r="535" spans="1:13" x14ac:dyDescent="0.35">
      <c r="A535" s="5">
        <v>673</v>
      </c>
      <c r="B535" s="6">
        <v>15721024</v>
      </c>
      <c r="C535" s="6">
        <v>642</v>
      </c>
      <c r="D535" s="5" t="s">
        <v>15</v>
      </c>
      <c r="E535" s="5" t="s">
        <v>23</v>
      </c>
      <c r="F535" s="6">
        <v>26</v>
      </c>
      <c r="G535" s="6">
        <v>0</v>
      </c>
      <c r="H535" s="7">
        <v>0</v>
      </c>
      <c r="I535" s="6">
        <v>1</v>
      </c>
      <c r="J535" s="6">
        <v>0</v>
      </c>
      <c r="K535" s="6">
        <v>0</v>
      </c>
      <c r="L535" s="8">
        <v>47472.68</v>
      </c>
      <c r="M535" s="6">
        <v>0</v>
      </c>
    </row>
    <row r="536" spans="1:13" x14ac:dyDescent="0.35">
      <c r="A536" s="5">
        <v>674</v>
      </c>
      <c r="B536" s="6">
        <v>15745621</v>
      </c>
      <c r="C536" s="6">
        <v>640</v>
      </c>
      <c r="D536" s="5" t="s">
        <v>18</v>
      </c>
      <c r="E536" s="5" t="s">
        <v>16</v>
      </c>
      <c r="F536" s="6">
        <v>36</v>
      </c>
      <c r="G536" s="6">
        <v>6</v>
      </c>
      <c r="H536" s="7">
        <v>118879.35</v>
      </c>
      <c r="I536" s="6">
        <v>2</v>
      </c>
      <c r="J536" s="6">
        <v>1</v>
      </c>
      <c r="K536" s="6">
        <v>1</v>
      </c>
      <c r="L536" s="8">
        <v>19131.71</v>
      </c>
      <c r="M536" s="6">
        <v>0</v>
      </c>
    </row>
    <row r="537" spans="1:13" x14ac:dyDescent="0.35">
      <c r="A537" s="5">
        <v>675</v>
      </c>
      <c r="B537" s="6">
        <v>15642394</v>
      </c>
      <c r="C537" s="6">
        <v>529</v>
      </c>
      <c r="D537" s="5" t="s">
        <v>18</v>
      </c>
      <c r="E537" s="5" t="s">
        <v>23</v>
      </c>
      <c r="F537" s="6">
        <v>35</v>
      </c>
      <c r="G537" s="6">
        <v>5</v>
      </c>
      <c r="H537" s="7">
        <v>0</v>
      </c>
      <c r="I537" s="6">
        <v>2</v>
      </c>
      <c r="J537" s="6">
        <v>1</v>
      </c>
      <c r="K537" s="6">
        <v>1</v>
      </c>
      <c r="L537" s="8">
        <v>187288.5</v>
      </c>
      <c r="M537" s="6">
        <v>0</v>
      </c>
    </row>
    <row r="538" spans="1:13" x14ac:dyDescent="0.35">
      <c r="A538" s="5">
        <v>676</v>
      </c>
      <c r="B538" s="6">
        <v>15754605</v>
      </c>
      <c r="C538" s="6">
        <v>563</v>
      </c>
      <c r="D538" s="5" t="s">
        <v>15</v>
      </c>
      <c r="E538" s="5" t="s">
        <v>16</v>
      </c>
      <c r="F538" s="6">
        <v>39</v>
      </c>
      <c r="G538" s="6">
        <v>5</v>
      </c>
      <c r="H538" s="7">
        <v>0</v>
      </c>
      <c r="I538" s="6">
        <v>2</v>
      </c>
      <c r="J538" s="6">
        <v>1</v>
      </c>
      <c r="K538" s="6">
        <v>1</v>
      </c>
      <c r="L538" s="8">
        <v>17603.810000000001</v>
      </c>
      <c r="M538" s="6">
        <v>0</v>
      </c>
    </row>
    <row r="539" spans="1:13" x14ac:dyDescent="0.35">
      <c r="A539" s="5">
        <v>677</v>
      </c>
      <c r="B539" s="6">
        <v>15607040</v>
      </c>
      <c r="C539" s="6">
        <v>593</v>
      </c>
      <c r="D539" s="5" t="s">
        <v>18</v>
      </c>
      <c r="E539" s="5" t="s">
        <v>16</v>
      </c>
      <c r="F539" s="6">
        <v>36</v>
      </c>
      <c r="G539" s="6">
        <v>4</v>
      </c>
      <c r="H539" s="7">
        <v>88736.44</v>
      </c>
      <c r="I539" s="6">
        <v>2</v>
      </c>
      <c r="J539" s="6">
        <v>1</v>
      </c>
      <c r="K539" s="6">
        <v>0</v>
      </c>
      <c r="L539" s="8">
        <v>67020.03</v>
      </c>
      <c r="M539" s="6">
        <v>0</v>
      </c>
    </row>
    <row r="540" spans="1:13" x14ac:dyDescent="0.35">
      <c r="A540" s="5">
        <v>679</v>
      </c>
      <c r="B540" s="6">
        <v>15810978</v>
      </c>
      <c r="C540" s="6">
        <v>788</v>
      </c>
      <c r="D540" s="5" t="s">
        <v>18</v>
      </c>
      <c r="E540" s="5" t="s">
        <v>16</v>
      </c>
      <c r="F540" s="6">
        <v>36</v>
      </c>
      <c r="G540" s="6">
        <v>1</v>
      </c>
      <c r="H540" s="7">
        <v>0</v>
      </c>
      <c r="I540" s="6">
        <v>2</v>
      </c>
      <c r="J540" s="6">
        <v>1</v>
      </c>
      <c r="K540" s="6">
        <v>1</v>
      </c>
      <c r="L540" s="8">
        <v>41610.620000000003</v>
      </c>
      <c r="M540" s="6">
        <v>0</v>
      </c>
    </row>
    <row r="541" spans="1:13" x14ac:dyDescent="0.35">
      <c r="A541" s="5">
        <v>680</v>
      </c>
      <c r="B541" s="6">
        <v>15668886</v>
      </c>
      <c r="C541" s="6">
        <v>684</v>
      </c>
      <c r="D541" s="5" t="s">
        <v>18</v>
      </c>
      <c r="E541" s="5" t="s">
        <v>16</v>
      </c>
      <c r="F541" s="6">
        <v>36</v>
      </c>
      <c r="G541" s="6">
        <v>3</v>
      </c>
      <c r="H541" s="7">
        <v>0</v>
      </c>
      <c r="I541" s="6">
        <v>2</v>
      </c>
      <c r="J541" s="6">
        <v>1</v>
      </c>
      <c r="K541" s="6">
        <v>0</v>
      </c>
      <c r="L541" s="8">
        <v>44255.65</v>
      </c>
      <c r="M541" s="6">
        <v>0</v>
      </c>
    </row>
    <row r="542" spans="1:13" x14ac:dyDescent="0.35">
      <c r="A542" s="5">
        <v>681</v>
      </c>
      <c r="B542" s="6">
        <v>15780804</v>
      </c>
      <c r="C542" s="6">
        <v>482</v>
      </c>
      <c r="D542" s="5" t="s">
        <v>15</v>
      </c>
      <c r="E542" s="5" t="s">
        <v>23</v>
      </c>
      <c r="F542" s="6">
        <v>55</v>
      </c>
      <c r="G542" s="6">
        <v>5</v>
      </c>
      <c r="H542" s="7">
        <v>97318.25</v>
      </c>
      <c r="I542" s="6">
        <v>1</v>
      </c>
      <c r="J542" s="6">
        <v>0</v>
      </c>
      <c r="K542" s="6">
        <v>1</v>
      </c>
      <c r="L542" s="8">
        <v>78416.14</v>
      </c>
      <c r="M542" s="6">
        <v>0</v>
      </c>
    </row>
    <row r="543" spans="1:13" x14ac:dyDescent="0.35">
      <c r="A543" s="5">
        <v>682</v>
      </c>
      <c r="B543" s="6">
        <v>15613880</v>
      </c>
      <c r="C543" s="6">
        <v>591</v>
      </c>
      <c r="D543" s="5" t="s">
        <v>18</v>
      </c>
      <c r="E543" s="5" t="s">
        <v>23</v>
      </c>
      <c r="F543" s="6">
        <v>58</v>
      </c>
      <c r="G543" s="6">
        <v>5</v>
      </c>
      <c r="H543" s="7">
        <v>128468.69</v>
      </c>
      <c r="I543" s="6">
        <v>1</v>
      </c>
      <c r="J543" s="6">
        <v>0</v>
      </c>
      <c r="K543" s="6">
        <v>1</v>
      </c>
      <c r="L543" s="8">
        <v>137254.54999999999</v>
      </c>
      <c r="M543" s="6">
        <v>0</v>
      </c>
    </row>
    <row r="544" spans="1:13" x14ac:dyDescent="0.35">
      <c r="A544" s="5">
        <v>683</v>
      </c>
      <c r="B544" s="6">
        <v>15775238</v>
      </c>
      <c r="C544" s="6">
        <v>651</v>
      </c>
      <c r="D544" s="5" t="s">
        <v>26</v>
      </c>
      <c r="E544" s="5" t="s">
        <v>16</v>
      </c>
      <c r="F544" s="6">
        <v>41</v>
      </c>
      <c r="G544" s="6">
        <v>4</v>
      </c>
      <c r="H544" s="7">
        <v>133432.59</v>
      </c>
      <c r="I544" s="6">
        <v>1</v>
      </c>
      <c r="J544" s="6">
        <v>0</v>
      </c>
      <c r="K544" s="6">
        <v>1</v>
      </c>
      <c r="L544" s="8">
        <v>151303.48000000001</v>
      </c>
      <c r="M544" s="6">
        <v>0</v>
      </c>
    </row>
    <row r="545" spans="1:13" x14ac:dyDescent="0.35">
      <c r="A545" s="5">
        <v>684</v>
      </c>
      <c r="B545" s="6">
        <v>15786905</v>
      </c>
      <c r="C545" s="6">
        <v>749</v>
      </c>
      <c r="D545" s="5" t="s">
        <v>26</v>
      </c>
      <c r="E545" s="5" t="s">
        <v>16</v>
      </c>
      <c r="F545" s="6">
        <v>40</v>
      </c>
      <c r="G545" s="6">
        <v>8</v>
      </c>
      <c r="H545" s="7">
        <v>141782.57</v>
      </c>
      <c r="I545" s="6">
        <v>2</v>
      </c>
      <c r="J545" s="6">
        <v>0</v>
      </c>
      <c r="K545" s="6">
        <v>0</v>
      </c>
      <c r="L545" s="8">
        <v>86333.63</v>
      </c>
      <c r="M545" s="6">
        <v>0</v>
      </c>
    </row>
    <row r="546" spans="1:13" x14ac:dyDescent="0.35">
      <c r="A546" s="5">
        <v>685</v>
      </c>
      <c r="B546" s="6">
        <v>15747867</v>
      </c>
      <c r="C546" s="6">
        <v>583</v>
      </c>
      <c r="D546" s="5" t="s">
        <v>15</v>
      </c>
      <c r="E546" s="5" t="s">
        <v>23</v>
      </c>
      <c r="F546" s="6">
        <v>24</v>
      </c>
      <c r="G546" s="6">
        <v>9</v>
      </c>
      <c r="H546" s="7">
        <v>135125.28</v>
      </c>
      <c r="I546" s="6">
        <v>1</v>
      </c>
      <c r="J546" s="6">
        <v>0</v>
      </c>
      <c r="K546" s="6">
        <v>0</v>
      </c>
      <c r="L546" s="8">
        <v>89801.9</v>
      </c>
      <c r="M546" s="6">
        <v>0</v>
      </c>
    </row>
    <row r="547" spans="1:13" x14ac:dyDescent="0.35">
      <c r="A547" s="5">
        <v>687</v>
      </c>
      <c r="B547" s="6">
        <v>15801277</v>
      </c>
      <c r="C547" s="6">
        <v>715</v>
      </c>
      <c r="D547" s="5" t="s">
        <v>15</v>
      </c>
      <c r="E547" s="5" t="s">
        <v>16</v>
      </c>
      <c r="F547" s="6">
        <v>31</v>
      </c>
      <c r="G547" s="6">
        <v>2</v>
      </c>
      <c r="H547" s="7">
        <v>112212.14</v>
      </c>
      <c r="I547" s="6">
        <v>2</v>
      </c>
      <c r="J547" s="6">
        <v>1</v>
      </c>
      <c r="K547" s="6">
        <v>1</v>
      </c>
      <c r="L547" s="8">
        <v>181600.72</v>
      </c>
      <c r="M547" s="6">
        <v>0</v>
      </c>
    </row>
    <row r="548" spans="1:13" x14ac:dyDescent="0.35">
      <c r="A548" s="5">
        <v>690</v>
      </c>
      <c r="B548" s="6">
        <v>15720649</v>
      </c>
      <c r="C548" s="6">
        <v>641</v>
      </c>
      <c r="D548" s="5" t="s">
        <v>15</v>
      </c>
      <c r="E548" s="5" t="s">
        <v>16</v>
      </c>
      <c r="F548" s="6">
        <v>36</v>
      </c>
      <c r="G548" s="6">
        <v>5</v>
      </c>
      <c r="H548" s="7">
        <v>66392.639999999999</v>
      </c>
      <c r="I548" s="6">
        <v>1</v>
      </c>
      <c r="J548" s="6">
        <v>1</v>
      </c>
      <c r="K548" s="6">
        <v>0</v>
      </c>
      <c r="L548" s="8">
        <v>31106.67</v>
      </c>
      <c r="M548" s="6">
        <v>0</v>
      </c>
    </row>
    <row r="549" spans="1:13" x14ac:dyDescent="0.35">
      <c r="A549" s="5">
        <v>691</v>
      </c>
      <c r="B549" s="6">
        <v>15589493</v>
      </c>
      <c r="C549" s="6">
        <v>716</v>
      </c>
      <c r="D549" s="5" t="s">
        <v>26</v>
      </c>
      <c r="E549" s="5" t="s">
        <v>23</v>
      </c>
      <c r="F549" s="6">
        <v>27</v>
      </c>
      <c r="G549" s="6">
        <v>1</v>
      </c>
      <c r="H549" s="7">
        <v>122552.34</v>
      </c>
      <c r="I549" s="6">
        <v>2</v>
      </c>
      <c r="J549" s="6">
        <v>1</v>
      </c>
      <c r="K549" s="6">
        <v>0</v>
      </c>
      <c r="L549" s="8">
        <v>67611.360000000001</v>
      </c>
      <c r="M549" s="6">
        <v>0</v>
      </c>
    </row>
    <row r="550" spans="1:13" x14ac:dyDescent="0.35">
      <c r="A550" s="5">
        <v>692</v>
      </c>
      <c r="B550" s="6">
        <v>15688251</v>
      </c>
      <c r="C550" s="6">
        <v>767</v>
      </c>
      <c r="D550" s="5" t="s">
        <v>15</v>
      </c>
      <c r="E550" s="5" t="s">
        <v>23</v>
      </c>
      <c r="F550" s="6">
        <v>43</v>
      </c>
      <c r="G550" s="6">
        <v>1</v>
      </c>
      <c r="H550" s="7">
        <v>76408.850000000006</v>
      </c>
      <c r="I550" s="6">
        <v>2</v>
      </c>
      <c r="J550" s="6">
        <v>1</v>
      </c>
      <c r="K550" s="6">
        <v>0</v>
      </c>
      <c r="L550" s="8">
        <v>77837.63</v>
      </c>
      <c r="M550" s="6">
        <v>0</v>
      </c>
    </row>
    <row r="551" spans="1:13" x14ac:dyDescent="0.35">
      <c r="A551" s="5">
        <v>693</v>
      </c>
      <c r="B551" s="6">
        <v>15665238</v>
      </c>
      <c r="C551" s="6">
        <v>745</v>
      </c>
      <c r="D551" s="5" t="s">
        <v>26</v>
      </c>
      <c r="E551" s="5" t="s">
        <v>23</v>
      </c>
      <c r="F551" s="6">
        <v>36</v>
      </c>
      <c r="G551" s="6">
        <v>8</v>
      </c>
      <c r="H551" s="7">
        <v>145071.24</v>
      </c>
      <c r="I551" s="6">
        <v>1</v>
      </c>
      <c r="J551" s="6">
        <v>0</v>
      </c>
      <c r="K551" s="6">
        <v>0</v>
      </c>
      <c r="L551" s="8">
        <v>6078.46</v>
      </c>
      <c r="M551" s="6">
        <v>0</v>
      </c>
    </row>
    <row r="552" spans="1:13" x14ac:dyDescent="0.35">
      <c r="A552" s="5">
        <v>694</v>
      </c>
      <c r="B552" s="6">
        <v>15740900</v>
      </c>
      <c r="C552" s="6">
        <v>589</v>
      </c>
      <c r="D552" s="5" t="s">
        <v>15</v>
      </c>
      <c r="E552" s="5" t="s">
        <v>23</v>
      </c>
      <c r="F552" s="6">
        <v>34</v>
      </c>
      <c r="G552" s="6">
        <v>6</v>
      </c>
      <c r="H552" s="7">
        <v>0</v>
      </c>
      <c r="I552" s="6">
        <v>2</v>
      </c>
      <c r="J552" s="6">
        <v>1</v>
      </c>
      <c r="K552" s="6">
        <v>1</v>
      </c>
      <c r="L552" s="8">
        <v>177896.92</v>
      </c>
      <c r="M552" s="6">
        <v>0</v>
      </c>
    </row>
    <row r="553" spans="1:13" x14ac:dyDescent="0.35">
      <c r="A553" s="5">
        <v>695</v>
      </c>
      <c r="B553" s="6">
        <v>15681068</v>
      </c>
      <c r="C553" s="6">
        <v>796</v>
      </c>
      <c r="D553" s="5" t="s">
        <v>15</v>
      </c>
      <c r="E553" s="5" t="s">
        <v>16</v>
      </c>
      <c r="F553" s="6">
        <v>45</v>
      </c>
      <c r="G553" s="6">
        <v>2</v>
      </c>
      <c r="H553" s="7">
        <v>109730.22</v>
      </c>
      <c r="I553" s="6">
        <v>1</v>
      </c>
      <c r="J553" s="6">
        <v>1</v>
      </c>
      <c r="K553" s="6">
        <v>1</v>
      </c>
      <c r="L553" s="8">
        <v>123882.73</v>
      </c>
      <c r="M553" s="6">
        <v>0</v>
      </c>
    </row>
    <row r="554" spans="1:13" x14ac:dyDescent="0.35">
      <c r="A554" s="5">
        <v>696</v>
      </c>
      <c r="B554" s="6">
        <v>15748625</v>
      </c>
      <c r="C554" s="6">
        <v>664</v>
      </c>
      <c r="D554" s="5" t="s">
        <v>15</v>
      </c>
      <c r="E554" s="5" t="s">
        <v>23</v>
      </c>
      <c r="F554" s="6">
        <v>57</v>
      </c>
      <c r="G554" s="6">
        <v>6</v>
      </c>
      <c r="H554" s="7">
        <v>0</v>
      </c>
      <c r="I554" s="6">
        <v>2</v>
      </c>
      <c r="J554" s="6">
        <v>1</v>
      </c>
      <c r="K554" s="6">
        <v>1</v>
      </c>
      <c r="L554" s="8">
        <v>15304.08</v>
      </c>
      <c r="M554" s="6">
        <v>0</v>
      </c>
    </row>
    <row r="555" spans="1:13" x14ac:dyDescent="0.35">
      <c r="A555" s="5">
        <v>699</v>
      </c>
      <c r="B555" s="6">
        <v>15669516</v>
      </c>
      <c r="C555" s="6">
        <v>746</v>
      </c>
      <c r="D555" s="5" t="s">
        <v>18</v>
      </c>
      <c r="E555" s="5" t="s">
        <v>23</v>
      </c>
      <c r="F555" s="6">
        <v>36</v>
      </c>
      <c r="G555" s="6">
        <v>2</v>
      </c>
      <c r="H555" s="7">
        <v>0</v>
      </c>
      <c r="I555" s="6">
        <v>2</v>
      </c>
      <c r="J555" s="6">
        <v>1</v>
      </c>
      <c r="K555" s="6">
        <v>1</v>
      </c>
      <c r="L555" s="8">
        <v>16436.560000000001</v>
      </c>
      <c r="M555" s="6">
        <v>0</v>
      </c>
    </row>
    <row r="556" spans="1:13" x14ac:dyDescent="0.35">
      <c r="A556" s="5">
        <v>700</v>
      </c>
      <c r="B556" s="6">
        <v>15736534</v>
      </c>
      <c r="C556" s="6">
        <v>742</v>
      </c>
      <c r="D556" s="5" t="s">
        <v>26</v>
      </c>
      <c r="E556" s="5" t="s">
        <v>23</v>
      </c>
      <c r="F556" s="6">
        <v>33</v>
      </c>
      <c r="G556" s="6">
        <v>0</v>
      </c>
      <c r="H556" s="7">
        <v>181656.51</v>
      </c>
      <c r="I556" s="6">
        <v>1</v>
      </c>
      <c r="J556" s="6">
        <v>1</v>
      </c>
      <c r="K556" s="6">
        <v>1</v>
      </c>
      <c r="L556" s="8">
        <v>107667.91</v>
      </c>
      <c r="M556" s="6">
        <v>0</v>
      </c>
    </row>
    <row r="557" spans="1:13" x14ac:dyDescent="0.35">
      <c r="A557" s="5">
        <v>701</v>
      </c>
      <c r="B557" s="6">
        <v>15803457</v>
      </c>
      <c r="C557" s="6">
        <v>750</v>
      </c>
      <c r="D557" s="5" t="s">
        <v>15</v>
      </c>
      <c r="E557" s="5" t="s">
        <v>16</v>
      </c>
      <c r="F557" s="6">
        <v>32</v>
      </c>
      <c r="G557" s="6">
        <v>5</v>
      </c>
      <c r="H557" s="7">
        <v>0</v>
      </c>
      <c r="I557" s="6">
        <v>2</v>
      </c>
      <c r="J557" s="6">
        <v>1</v>
      </c>
      <c r="K557" s="6">
        <v>0</v>
      </c>
      <c r="L557" s="8">
        <v>95611.47</v>
      </c>
      <c r="M557" s="6">
        <v>0</v>
      </c>
    </row>
    <row r="558" spans="1:13" x14ac:dyDescent="0.35">
      <c r="A558" s="5">
        <v>702</v>
      </c>
      <c r="B558" s="6">
        <v>15659098</v>
      </c>
      <c r="C558" s="6">
        <v>669</v>
      </c>
      <c r="D558" s="5" t="s">
        <v>15</v>
      </c>
      <c r="E558" s="5" t="s">
        <v>23</v>
      </c>
      <c r="F558" s="6">
        <v>30</v>
      </c>
      <c r="G558" s="6">
        <v>7</v>
      </c>
      <c r="H558" s="7">
        <v>95128.86</v>
      </c>
      <c r="I558" s="6">
        <v>1</v>
      </c>
      <c r="J558" s="6">
        <v>0</v>
      </c>
      <c r="K558" s="6">
        <v>0</v>
      </c>
      <c r="L558" s="8">
        <v>19799.259999999998</v>
      </c>
      <c r="M558" s="6">
        <v>0</v>
      </c>
    </row>
    <row r="559" spans="1:13" x14ac:dyDescent="0.35">
      <c r="A559" s="5">
        <v>703</v>
      </c>
      <c r="B559" s="6">
        <v>15603436</v>
      </c>
      <c r="C559" s="6">
        <v>594</v>
      </c>
      <c r="D559" s="5" t="s">
        <v>18</v>
      </c>
      <c r="E559" s="5" t="s">
        <v>16</v>
      </c>
      <c r="F559" s="6">
        <v>36</v>
      </c>
      <c r="G559" s="6">
        <v>2</v>
      </c>
      <c r="H559" s="7">
        <v>126615.94</v>
      </c>
      <c r="I559" s="6">
        <v>2</v>
      </c>
      <c r="J559" s="6">
        <v>0</v>
      </c>
      <c r="K559" s="6">
        <v>1</v>
      </c>
      <c r="L559" s="8">
        <v>123214.74</v>
      </c>
      <c r="M559" s="6">
        <v>0</v>
      </c>
    </row>
    <row r="560" spans="1:13" x14ac:dyDescent="0.35">
      <c r="A560" s="5">
        <v>704</v>
      </c>
      <c r="B560" s="6">
        <v>15566292</v>
      </c>
      <c r="C560" s="6">
        <v>574</v>
      </c>
      <c r="D560" s="5" t="s">
        <v>18</v>
      </c>
      <c r="E560" s="5" t="s">
        <v>23</v>
      </c>
      <c r="F560" s="6">
        <v>36</v>
      </c>
      <c r="G560" s="6">
        <v>1</v>
      </c>
      <c r="H560" s="7">
        <v>0</v>
      </c>
      <c r="I560" s="6">
        <v>2</v>
      </c>
      <c r="J560" s="6">
        <v>0</v>
      </c>
      <c r="K560" s="6">
        <v>1</v>
      </c>
      <c r="L560" s="8">
        <v>71709.119999999995</v>
      </c>
      <c r="M560" s="6">
        <v>0</v>
      </c>
    </row>
    <row r="561" spans="1:13" x14ac:dyDescent="0.35">
      <c r="A561" s="5">
        <v>705</v>
      </c>
      <c r="B561" s="6">
        <v>15808621</v>
      </c>
      <c r="C561" s="6">
        <v>659</v>
      </c>
      <c r="D561" s="5" t="s">
        <v>26</v>
      </c>
      <c r="E561" s="5" t="s">
        <v>23</v>
      </c>
      <c r="F561" s="6">
        <v>36</v>
      </c>
      <c r="G561" s="6">
        <v>2</v>
      </c>
      <c r="H561" s="7">
        <v>76190.48</v>
      </c>
      <c r="I561" s="6">
        <v>2</v>
      </c>
      <c r="J561" s="6">
        <v>1</v>
      </c>
      <c r="K561" s="6">
        <v>1</v>
      </c>
      <c r="L561" s="8">
        <v>149066.14000000001</v>
      </c>
      <c r="M561" s="6">
        <v>0</v>
      </c>
    </row>
    <row r="562" spans="1:13" x14ac:dyDescent="0.35">
      <c r="A562" s="5">
        <v>707</v>
      </c>
      <c r="B562" s="6">
        <v>15776231</v>
      </c>
      <c r="C562" s="6">
        <v>626</v>
      </c>
      <c r="D562" s="5" t="s">
        <v>26</v>
      </c>
      <c r="E562" s="5" t="s">
        <v>23</v>
      </c>
      <c r="F562" s="6">
        <v>35</v>
      </c>
      <c r="G562" s="6">
        <v>4</v>
      </c>
      <c r="H562" s="7">
        <v>88109.81</v>
      </c>
      <c r="I562" s="6">
        <v>1</v>
      </c>
      <c r="J562" s="6">
        <v>1</v>
      </c>
      <c r="K562" s="6">
        <v>1</v>
      </c>
      <c r="L562" s="8">
        <v>32825.5</v>
      </c>
      <c r="M562" s="6">
        <v>0</v>
      </c>
    </row>
    <row r="563" spans="1:13" x14ac:dyDescent="0.35">
      <c r="A563" s="5">
        <v>708</v>
      </c>
      <c r="B563" s="6">
        <v>15773809</v>
      </c>
      <c r="C563" s="6">
        <v>620</v>
      </c>
      <c r="D563" s="5" t="s">
        <v>15</v>
      </c>
      <c r="E563" s="5" t="s">
        <v>23</v>
      </c>
      <c r="F563" s="6">
        <v>42</v>
      </c>
      <c r="G563" s="6">
        <v>4</v>
      </c>
      <c r="H563" s="7">
        <v>0</v>
      </c>
      <c r="I563" s="6">
        <v>2</v>
      </c>
      <c r="J563" s="6">
        <v>1</v>
      </c>
      <c r="K563" s="6">
        <v>0</v>
      </c>
      <c r="L563" s="8">
        <v>6232.31</v>
      </c>
      <c r="M563" s="6">
        <v>0</v>
      </c>
    </row>
    <row r="564" spans="1:13" x14ac:dyDescent="0.35">
      <c r="A564" s="5">
        <v>709</v>
      </c>
      <c r="B564" s="6">
        <v>15649423</v>
      </c>
      <c r="C564" s="6">
        <v>580</v>
      </c>
      <c r="D564" s="5" t="s">
        <v>15</v>
      </c>
      <c r="E564" s="5" t="s">
        <v>16</v>
      </c>
      <c r="F564" s="6">
        <v>35</v>
      </c>
      <c r="G564" s="6">
        <v>8</v>
      </c>
      <c r="H564" s="7">
        <v>0</v>
      </c>
      <c r="I564" s="6">
        <v>2</v>
      </c>
      <c r="J564" s="6">
        <v>0</v>
      </c>
      <c r="K564" s="6">
        <v>1</v>
      </c>
      <c r="L564" s="8">
        <v>10357.030000000001</v>
      </c>
      <c r="M564" s="6">
        <v>0</v>
      </c>
    </row>
    <row r="565" spans="1:13" x14ac:dyDescent="0.35">
      <c r="A565" s="5">
        <v>710</v>
      </c>
      <c r="B565" s="6">
        <v>15734886</v>
      </c>
      <c r="C565" s="6">
        <v>686</v>
      </c>
      <c r="D565" s="5" t="s">
        <v>15</v>
      </c>
      <c r="E565" s="5" t="s">
        <v>16</v>
      </c>
      <c r="F565" s="6">
        <v>34</v>
      </c>
      <c r="G565" s="6">
        <v>3</v>
      </c>
      <c r="H565" s="7">
        <v>123971.51</v>
      </c>
      <c r="I565" s="6">
        <v>2</v>
      </c>
      <c r="J565" s="6">
        <v>1</v>
      </c>
      <c r="K565" s="6">
        <v>0</v>
      </c>
      <c r="L565" s="8">
        <v>147794.63</v>
      </c>
      <c r="M565" s="6">
        <v>0</v>
      </c>
    </row>
    <row r="566" spans="1:13" x14ac:dyDescent="0.35">
      <c r="A566" s="5">
        <v>711</v>
      </c>
      <c r="B566" s="6">
        <v>15722548</v>
      </c>
      <c r="C566" s="6">
        <v>540</v>
      </c>
      <c r="D566" s="5" t="s">
        <v>15</v>
      </c>
      <c r="E566" s="5" t="s">
        <v>23</v>
      </c>
      <c r="F566" s="6">
        <v>48</v>
      </c>
      <c r="G566" s="6">
        <v>0</v>
      </c>
      <c r="H566" s="7">
        <v>148116.48000000001</v>
      </c>
      <c r="I566" s="6">
        <v>1</v>
      </c>
      <c r="J566" s="6">
        <v>0</v>
      </c>
      <c r="K566" s="6">
        <v>0</v>
      </c>
      <c r="L566" s="8">
        <v>116973.48</v>
      </c>
      <c r="M566" s="6">
        <v>0</v>
      </c>
    </row>
    <row r="567" spans="1:13" x14ac:dyDescent="0.35">
      <c r="A567" s="5">
        <v>712</v>
      </c>
      <c r="B567" s="6">
        <v>15650288</v>
      </c>
      <c r="C567" s="6">
        <v>634</v>
      </c>
      <c r="D567" s="5" t="s">
        <v>26</v>
      </c>
      <c r="E567" s="5" t="s">
        <v>23</v>
      </c>
      <c r="F567" s="6">
        <v>35</v>
      </c>
      <c r="G567" s="6">
        <v>6</v>
      </c>
      <c r="H567" s="7">
        <v>116269.01</v>
      </c>
      <c r="I567" s="6">
        <v>1</v>
      </c>
      <c r="J567" s="6">
        <v>1</v>
      </c>
      <c r="K567" s="6">
        <v>0</v>
      </c>
      <c r="L567" s="8">
        <v>129964.94</v>
      </c>
      <c r="M567" s="6">
        <v>0</v>
      </c>
    </row>
    <row r="568" spans="1:13" x14ac:dyDescent="0.35">
      <c r="A568" s="5">
        <v>713</v>
      </c>
      <c r="B568" s="6">
        <v>15629448</v>
      </c>
      <c r="C568" s="6">
        <v>632</v>
      </c>
      <c r="D568" s="5" t="s">
        <v>18</v>
      </c>
      <c r="E568" s="5" t="s">
        <v>23</v>
      </c>
      <c r="F568" s="6">
        <v>38</v>
      </c>
      <c r="G568" s="6">
        <v>1</v>
      </c>
      <c r="H568" s="7">
        <v>120599.21</v>
      </c>
      <c r="I568" s="6">
        <v>1</v>
      </c>
      <c r="J568" s="6">
        <v>1</v>
      </c>
      <c r="K568" s="6">
        <v>0</v>
      </c>
      <c r="L568" s="8">
        <v>92816.86</v>
      </c>
      <c r="M568" s="6">
        <v>0</v>
      </c>
    </row>
    <row r="569" spans="1:13" x14ac:dyDescent="0.35">
      <c r="A569" s="5">
        <v>714</v>
      </c>
      <c r="B569" s="6">
        <v>15716164</v>
      </c>
      <c r="C569" s="6">
        <v>501</v>
      </c>
      <c r="D569" s="5" t="s">
        <v>15</v>
      </c>
      <c r="E569" s="5" t="s">
        <v>16</v>
      </c>
      <c r="F569" s="6">
        <v>41</v>
      </c>
      <c r="G569" s="6">
        <v>3</v>
      </c>
      <c r="H569" s="7">
        <v>144260.5</v>
      </c>
      <c r="I569" s="6">
        <v>1</v>
      </c>
      <c r="J569" s="6">
        <v>1</v>
      </c>
      <c r="K569" s="6">
        <v>0</v>
      </c>
      <c r="L569" s="8">
        <v>172114.67</v>
      </c>
      <c r="M569" s="6">
        <v>0</v>
      </c>
    </row>
    <row r="570" spans="1:13" x14ac:dyDescent="0.35">
      <c r="A570" s="5">
        <v>716</v>
      </c>
      <c r="B570" s="6">
        <v>15578977</v>
      </c>
      <c r="C570" s="6">
        <v>786</v>
      </c>
      <c r="D570" s="5" t="s">
        <v>15</v>
      </c>
      <c r="E570" s="5" t="s">
        <v>23</v>
      </c>
      <c r="F570" s="6">
        <v>34</v>
      </c>
      <c r="G570" s="6">
        <v>9</v>
      </c>
      <c r="H570" s="7">
        <v>0</v>
      </c>
      <c r="I570" s="6">
        <v>2</v>
      </c>
      <c r="J570" s="6">
        <v>1</v>
      </c>
      <c r="K570" s="6">
        <v>0</v>
      </c>
      <c r="L570" s="8">
        <v>144517.19</v>
      </c>
      <c r="M570" s="6">
        <v>0</v>
      </c>
    </row>
    <row r="571" spans="1:13" x14ac:dyDescent="0.35">
      <c r="A571" s="5">
        <v>717</v>
      </c>
      <c r="B571" s="6">
        <v>15677369</v>
      </c>
      <c r="C571" s="6">
        <v>554</v>
      </c>
      <c r="D571" s="5" t="s">
        <v>26</v>
      </c>
      <c r="E571" s="5" t="s">
        <v>16</v>
      </c>
      <c r="F571" s="6">
        <v>37</v>
      </c>
      <c r="G571" s="6">
        <v>4</v>
      </c>
      <c r="H571" s="7">
        <v>58629.97</v>
      </c>
      <c r="I571" s="6">
        <v>1</v>
      </c>
      <c r="J571" s="6">
        <v>0</v>
      </c>
      <c r="K571" s="6">
        <v>0</v>
      </c>
      <c r="L571" s="8">
        <v>182038.6</v>
      </c>
      <c r="M571" s="6">
        <v>0</v>
      </c>
    </row>
    <row r="572" spans="1:13" x14ac:dyDescent="0.35">
      <c r="A572" s="5">
        <v>718</v>
      </c>
      <c r="B572" s="6">
        <v>15804072</v>
      </c>
      <c r="C572" s="6">
        <v>701</v>
      </c>
      <c r="D572" s="5" t="s">
        <v>18</v>
      </c>
      <c r="E572" s="5" t="s">
        <v>16</v>
      </c>
      <c r="F572" s="6">
        <v>42</v>
      </c>
      <c r="G572" s="6">
        <v>5</v>
      </c>
      <c r="H572" s="7">
        <v>0</v>
      </c>
      <c r="I572" s="6">
        <v>2</v>
      </c>
      <c r="J572" s="6">
        <v>0</v>
      </c>
      <c r="K572" s="6">
        <v>0</v>
      </c>
      <c r="L572" s="8">
        <v>24210.560000000001</v>
      </c>
      <c r="M572" s="6">
        <v>0</v>
      </c>
    </row>
    <row r="573" spans="1:13" x14ac:dyDescent="0.35">
      <c r="A573" s="5">
        <v>719</v>
      </c>
      <c r="B573" s="6">
        <v>15696859</v>
      </c>
      <c r="C573" s="6">
        <v>474</v>
      </c>
      <c r="D573" s="5" t="s">
        <v>15</v>
      </c>
      <c r="E573" s="5" t="s">
        <v>23</v>
      </c>
      <c r="F573" s="6">
        <v>45</v>
      </c>
      <c r="G573" s="6">
        <v>10</v>
      </c>
      <c r="H573" s="7">
        <v>0</v>
      </c>
      <c r="I573" s="6">
        <v>2</v>
      </c>
      <c r="J573" s="6">
        <v>0</v>
      </c>
      <c r="K573" s="6">
        <v>0</v>
      </c>
      <c r="L573" s="8">
        <v>172175.9</v>
      </c>
      <c r="M573" s="6">
        <v>0</v>
      </c>
    </row>
    <row r="574" spans="1:13" x14ac:dyDescent="0.35">
      <c r="A574" s="5">
        <v>720</v>
      </c>
      <c r="B574" s="6">
        <v>15653780</v>
      </c>
      <c r="C574" s="6">
        <v>621</v>
      </c>
      <c r="D574" s="5" t="s">
        <v>15</v>
      </c>
      <c r="E574" s="5" t="s">
        <v>16</v>
      </c>
      <c r="F574" s="6">
        <v>43</v>
      </c>
      <c r="G574" s="6">
        <v>5</v>
      </c>
      <c r="H574" s="7">
        <v>0</v>
      </c>
      <c r="I574" s="6">
        <v>1</v>
      </c>
      <c r="J574" s="6">
        <v>1</v>
      </c>
      <c r="K574" s="6">
        <v>1</v>
      </c>
      <c r="L574" s="8">
        <v>47578.45</v>
      </c>
      <c r="M574" s="6">
        <v>0</v>
      </c>
    </row>
    <row r="575" spans="1:13" x14ac:dyDescent="0.35">
      <c r="A575" s="5">
        <v>723</v>
      </c>
      <c r="B575" s="6">
        <v>15736879</v>
      </c>
      <c r="C575" s="6">
        <v>669</v>
      </c>
      <c r="D575" s="5" t="s">
        <v>15</v>
      </c>
      <c r="E575" s="5" t="s">
        <v>23</v>
      </c>
      <c r="F575" s="6">
        <v>23</v>
      </c>
      <c r="G575" s="6">
        <v>1</v>
      </c>
      <c r="H575" s="7">
        <v>0</v>
      </c>
      <c r="I575" s="6">
        <v>2</v>
      </c>
      <c r="J575" s="6">
        <v>0</v>
      </c>
      <c r="K575" s="6">
        <v>0</v>
      </c>
      <c r="L575" s="8">
        <v>66088.83</v>
      </c>
      <c r="M575" s="6">
        <v>0</v>
      </c>
    </row>
    <row r="576" spans="1:13" x14ac:dyDescent="0.35">
      <c r="A576" s="5">
        <v>724</v>
      </c>
      <c r="B576" s="6">
        <v>15571973</v>
      </c>
      <c r="C576" s="6">
        <v>776</v>
      </c>
      <c r="D576" s="5" t="s">
        <v>15</v>
      </c>
      <c r="E576" s="5" t="s">
        <v>16</v>
      </c>
      <c r="F576" s="6">
        <v>38</v>
      </c>
      <c r="G576" s="6">
        <v>2</v>
      </c>
      <c r="H576" s="7">
        <v>169824.46</v>
      </c>
      <c r="I576" s="6">
        <v>1</v>
      </c>
      <c r="J576" s="6">
        <v>1</v>
      </c>
      <c r="K576" s="6">
        <v>0</v>
      </c>
      <c r="L576" s="8">
        <v>169291.7</v>
      </c>
      <c r="M576" s="6">
        <v>0</v>
      </c>
    </row>
    <row r="577" spans="1:13" x14ac:dyDescent="0.35">
      <c r="A577" s="5">
        <v>725</v>
      </c>
      <c r="B577" s="6">
        <v>15626742</v>
      </c>
      <c r="C577" s="6">
        <v>694</v>
      </c>
      <c r="D577" s="5" t="s">
        <v>15</v>
      </c>
      <c r="E577" s="5" t="s">
        <v>23</v>
      </c>
      <c r="F577" s="6">
        <v>36</v>
      </c>
      <c r="G577" s="6">
        <v>3</v>
      </c>
      <c r="H577" s="7">
        <v>97530.25</v>
      </c>
      <c r="I577" s="6">
        <v>1</v>
      </c>
      <c r="J577" s="6">
        <v>1</v>
      </c>
      <c r="K577" s="6">
        <v>1</v>
      </c>
      <c r="L577" s="8">
        <v>117140.41</v>
      </c>
      <c r="M577" s="6">
        <v>0</v>
      </c>
    </row>
    <row r="578" spans="1:13" x14ac:dyDescent="0.35">
      <c r="A578" s="5">
        <v>726</v>
      </c>
      <c r="B578" s="6">
        <v>15672692</v>
      </c>
      <c r="C578" s="6">
        <v>787</v>
      </c>
      <c r="D578" s="5" t="s">
        <v>15</v>
      </c>
      <c r="E578" s="5" t="s">
        <v>16</v>
      </c>
      <c r="F578" s="6">
        <v>42</v>
      </c>
      <c r="G578" s="6">
        <v>10</v>
      </c>
      <c r="H578" s="7">
        <v>145988.65</v>
      </c>
      <c r="I578" s="6">
        <v>2</v>
      </c>
      <c r="J578" s="6">
        <v>1</v>
      </c>
      <c r="K578" s="6">
        <v>1</v>
      </c>
      <c r="L578" s="8">
        <v>79510.37</v>
      </c>
      <c r="M578" s="6">
        <v>0</v>
      </c>
    </row>
    <row r="579" spans="1:13" x14ac:dyDescent="0.35">
      <c r="A579" s="5">
        <v>727</v>
      </c>
      <c r="B579" s="6">
        <v>15673570</v>
      </c>
      <c r="C579" s="6">
        <v>580</v>
      </c>
      <c r="D579" s="5" t="s">
        <v>15</v>
      </c>
      <c r="E579" s="5" t="s">
        <v>23</v>
      </c>
      <c r="F579" s="6">
        <v>37</v>
      </c>
      <c r="G579" s="6">
        <v>9</v>
      </c>
      <c r="H579" s="7">
        <v>0</v>
      </c>
      <c r="I579" s="6">
        <v>2</v>
      </c>
      <c r="J579" s="6">
        <v>0</v>
      </c>
      <c r="K579" s="6">
        <v>1</v>
      </c>
      <c r="L579" s="8">
        <v>77108.66</v>
      </c>
      <c r="M579" s="6">
        <v>0</v>
      </c>
    </row>
    <row r="580" spans="1:13" x14ac:dyDescent="0.35">
      <c r="A580" s="5">
        <v>728</v>
      </c>
      <c r="B580" s="6">
        <v>15767432</v>
      </c>
      <c r="C580" s="6">
        <v>711</v>
      </c>
      <c r="D580" s="5" t="s">
        <v>15</v>
      </c>
      <c r="E580" s="5" t="s">
        <v>16</v>
      </c>
      <c r="F580" s="6">
        <v>25</v>
      </c>
      <c r="G580" s="6">
        <v>7</v>
      </c>
      <c r="H580" s="7">
        <v>0</v>
      </c>
      <c r="I580" s="6">
        <v>3</v>
      </c>
      <c r="J580" s="6">
        <v>1</v>
      </c>
      <c r="K580" s="6">
        <v>1</v>
      </c>
      <c r="L580" s="8">
        <v>9679.2800000000007</v>
      </c>
      <c r="M580" s="6">
        <v>0</v>
      </c>
    </row>
    <row r="581" spans="1:13" x14ac:dyDescent="0.35">
      <c r="A581" s="5">
        <v>729</v>
      </c>
      <c r="B581" s="6">
        <v>15654238</v>
      </c>
      <c r="C581" s="6">
        <v>673</v>
      </c>
      <c r="D581" s="5" t="s">
        <v>15</v>
      </c>
      <c r="E581" s="5" t="s">
        <v>16</v>
      </c>
      <c r="F581" s="6">
        <v>40</v>
      </c>
      <c r="G581" s="6">
        <v>5</v>
      </c>
      <c r="H581" s="7">
        <v>137494.28</v>
      </c>
      <c r="I581" s="6">
        <v>1</v>
      </c>
      <c r="J581" s="6">
        <v>1</v>
      </c>
      <c r="K581" s="6">
        <v>0</v>
      </c>
      <c r="L581" s="8">
        <v>81753.919999999998</v>
      </c>
      <c r="M581" s="6">
        <v>0</v>
      </c>
    </row>
    <row r="582" spans="1:13" x14ac:dyDescent="0.35">
      <c r="A582" s="5">
        <v>731</v>
      </c>
      <c r="B582" s="6">
        <v>15812750</v>
      </c>
      <c r="C582" s="6">
        <v>591</v>
      </c>
      <c r="D582" s="5" t="s">
        <v>15</v>
      </c>
      <c r="E582" s="5" t="s">
        <v>23</v>
      </c>
      <c r="F582" s="6">
        <v>24</v>
      </c>
      <c r="G582" s="6">
        <v>6</v>
      </c>
      <c r="H582" s="7">
        <v>147360</v>
      </c>
      <c r="I582" s="6">
        <v>1</v>
      </c>
      <c r="J582" s="6">
        <v>1</v>
      </c>
      <c r="K582" s="6">
        <v>1</v>
      </c>
      <c r="L582" s="8">
        <v>25310.82</v>
      </c>
      <c r="M582" s="6">
        <v>0</v>
      </c>
    </row>
    <row r="583" spans="1:13" x14ac:dyDescent="0.35">
      <c r="A583" s="5">
        <v>732</v>
      </c>
      <c r="B583" s="6">
        <v>15790757</v>
      </c>
      <c r="C583" s="6">
        <v>769</v>
      </c>
      <c r="D583" s="5" t="s">
        <v>15</v>
      </c>
      <c r="E583" s="5" t="s">
        <v>16</v>
      </c>
      <c r="F583" s="6">
        <v>25</v>
      </c>
      <c r="G583" s="6">
        <v>10</v>
      </c>
      <c r="H583" s="7">
        <v>0</v>
      </c>
      <c r="I583" s="6">
        <v>2</v>
      </c>
      <c r="J583" s="6">
        <v>0</v>
      </c>
      <c r="K583" s="6">
        <v>0</v>
      </c>
      <c r="L583" s="8">
        <v>187925.75</v>
      </c>
      <c r="M583" s="6">
        <v>0</v>
      </c>
    </row>
    <row r="584" spans="1:13" x14ac:dyDescent="0.35">
      <c r="A584" s="5">
        <v>733</v>
      </c>
      <c r="B584" s="6">
        <v>15723873</v>
      </c>
      <c r="C584" s="6">
        <v>657</v>
      </c>
      <c r="D584" s="5" t="s">
        <v>18</v>
      </c>
      <c r="E584" s="5" t="s">
        <v>23</v>
      </c>
      <c r="F584" s="6">
        <v>31</v>
      </c>
      <c r="G584" s="6">
        <v>3</v>
      </c>
      <c r="H584" s="7">
        <v>125167.02</v>
      </c>
      <c r="I584" s="6">
        <v>1</v>
      </c>
      <c r="J584" s="6">
        <v>0</v>
      </c>
      <c r="K584" s="6">
        <v>0</v>
      </c>
      <c r="L584" s="8">
        <v>98820.39</v>
      </c>
      <c r="M584" s="6">
        <v>0</v>
      </c>
    </row>
    <row r="585" spans="1:13" x14ac:dyDescent="0.35">
      <c r="A585" s="5">
        <v>736</v>
      </c>
      <c r="B585" s="6">
        <v>15784209</v>
      </c>
      <c r="C585" s="6">
        <v>497</v>
      </c>
      <c r="D585" s="5" t="s">
        <v>15</v>
      </c>
      <c r="E585" s="5" t="s">
        <v>23</v>
      </c>
      <c r="F585" s="6">
        <v>47</v>
      </c>
      <c r="G585" s="6">
        <v>6</v>
      </c>
      <c r="H585" s="7">
        <v>0</v>
      </c>
      <c r="I585" s="6">
        <v>1</v>
      </c>
      <c r="J585" s="6">
        <v>1</v>
      </c>
      <c r="K585" s="6">
        <v>1</v>
      </c>
      <c r="L585" s="8">
        <v>90055.08</v>
      </c>
      <c r="M585" s="6">
        <v>0</v>
      </c>
    </row>
    <row r="586" spans="1:13" x14ac:dyDescent="0.35">
      <c r="A586" s="5">
        <v>737</v>
      </c>
      <c r="B586" s="6">
        <v>15794278</v>
      </c>
      <c r="C586" s="6">
        <v>816</v>
      </c>
      <c r="D586" s="5" t="s">
        <v>18</v>
      </c>
      <c r="E586" s="5" t="s">
        <v>23</v>
      </c>
      <c r="F586" s="6">
        <v>67</v>
      </c>
      <c r="G586" s="6">
        <v>6</v>
      </c>
      <c r="H586" s="7">
        <v>151858.98000000001</v>
      </c>
      <c r="I586" s="6">
        <v>1</v>
      </c>
      <c r="J586" s="6">
        <v>1</v>
      </c>
      <c r="K586" s="6">
        <v>1</v>
      </c>
      <c r="L586" s="8">
        <v>72814.31</v>
      </c>
      <c r="M586" s="6">
        <v>0</v>
      </c>
    </row>
    <row r="587" spans="1:13" x14ac:dyDescent="0.35">
      <c r="A587" s="5">
        <v>738</v>
      </c>
      <c r="B587" s="6">
        <v>15766741</v>
      </c>
      <c r="C587" s="6">
        <v>525</v>
      </c>
      <c r="D587" s="5" t="s">
        <v>15</v>
      </c>
      <c r="E587" s="5" t="s">
        <v>23</v>
      </c>
      <c r="F587" s="6">
        <v>36</v>
      </c>
      <c r="G587" s="6">
        <v>2</v>
      </c>
      <c r="H587" s="7">
        <v>114628.4</v>
      </c>
      <c r="I587" s="6">
        <v>1</v>
      </c>
      <c r="J587" s="6">
        <v>0</v>
      </c>
      <c r="K587" s="6">
        <v>1</v>
      </c>
      <c r="L587" s="8">
        <v>168290.06</v>
      </c>
      <c r="M587" s="6">
        <v>0</v>
      </c>
    </row>
    <row r="588" spans="1:13" x14ac:dyDescent="0.35">
      <c r="A588" s="5">
        <v>739</v>
      </c>
      <c r="B588" s="6">
        <v>15661036</v>
      </c>
      <c r="C588" s="6">
        <v>725</v>
      </c>
      <c r="D588" s="5" t="s">
        <v>15</v>
      </c>
      <c r="E588" s="5" t="s">
        <v>23</v>
      </c>
      <c r="F588" s="6">
        <v>46</v>
      </c>
      <c r="G588" s="6">
        <v>6</v>
      </c>
      <c r="H588" s="7">
        <v>0</v>
      </c>
      <c r="I588" s="6">
        <v>2</v>
      </c>
      <c r="J588" s="6">
        <v>1</v>
      </c>
      <c r="K588" s="6">
        <v>0</v>
      </c>
      <c r="L588" s="8">
        <v>161767.38</v>
      </c>
      <c r="M588" s="6">
        <v>0</v>
      </c>
    </row>
    <row r="589" spans="1:13" x14ac:dyDescent="0.35">
      <c r="A589" s="5">
        <v>740</v>
      </c>
      <c r="B589" s="6">
        <v>15705639</v>
      </c>
      <c r="C589" s="6">
        <v>692</v>
      </c>
      <c r="D589" s="5" t="s">
        <v>15</v>
      </c>
      <c r="E589" s="5" t="s">
        <v>16</v>
      </c>
      <c r="F589" s="6">
        <v>28</v>
      </c>
      <c r="G589" s="6">
        <v>8</v>
      </c>
      <c r="H589" s="7">
        <v>95059.02</v>
      </c>
      <c r="I589" s="6">
        <v>2</v>
      </c>
      <c r="J589" s="6">
        <v>1</v>
      </c>
      <c r="K589" s="6">
        <v>0</v>
      </c>
      <c r="L589" s="8">
        <v>44420.18</v>
      </c>
      <c r="M589" s="6">
        <v>0</v>
      </c>
    </row>
    <row r="590" spans="1:13" x14ac:dyDescent="0.35">
      <c r="A590" s="5">
        <v>741</v>
      </c>
      <c r="B590" s="6">
        <v>15637414</v>
      </c>
      <c r="C590" s="6">
        <v>618</v>
      </c>
      <c r="D590" s="5" t="s">
        <v>15</v>
      </c>
      <c r="E590" s="5" t="s">
        <v>16</v>
      </c>
      <c r="F590" s="6">
        <v>24</v>
      </c>
      <c r="G590" s="6">
        <v>7</v>
      </c>
      <c r="H590" s="7">
        <v>128736.39</v>
      </c>
      <c r="I590" s="6">
        <v>1</v>
      </c>
      <c r="J590" s="6">
        <v>0</v>
      </c>
      <c r="K590" s="6">
        <v>1</v>
      </c>
      <c r="L590" s="8">
        <v>37147.61</v>
      </c>
      <c r="M590" s="6">
        <v>0</v>
      </c>
    </row>
    <row r="591" spans="1:13" x14ac:dyDescent="0.35">
      <c r="A591" s="5">
        <v>742</v>
      </c>
      <c r="B591" s="6">
        <v>15716835</v>
      </c>
      <c r="C591" s="6">
        <v>546</v>
      </c>
      <c r="D591" s="5" t="s">
        <v>15</v>
      </c>
      <c r="E591" s="5" t="s">
        <v>23</v>
      </c>
      <c r="F591" s="6">
        <v>24</v>
      </c>
      <c r="G591" s="6">
        <v>8</v>
      </c>
      <c r="H591" s="7">
        <v>156325.38</v>
      </c>
      <c r="I591" s="6">
        <v>1</v>
      </c>
      <c r="J591" s="6">
        <v>1</v>
      </c>
      <c r="K591" s="6">
        <v>1</v>
      </c>
      <c r="L591" s="8">
        <v>125381.02</v>
      </c>
      <c r="M591" s="6">
        <v>0</v>
      </c>
    </row>
    <row r="592" spans="1:13" x14ac:dyDescent="0.35">
      <c r="A592" s="5">
        <v>743</v>
      </c>
      <c r="B592" s="6">
        <v>15696231</v>
      </c>
      <c r="C592" s="6">
        <v>635</v>
      </c>
      <c r="D592" s="5" t="s">
        <v>15</v>
      </c>
      <c r="E592" s="5" t="s">
        <v>23</v>
      </c>
      <c r="F592" s="6">
        <v>29</v>
      </c>
      <c r="G592" s="6">
        <v>7</v>
      </c>
      <c r="H592" s="7">
        <v>105405.97</v>
      </c>
      <c r="I592" s="6">
        <v>1</v>
      </c>
      <c r="J592" s="6">
        <v>1</v>
      </c>
      <c r="K592" s="6">
        <v>1</v>
      </c>
      <c r="L592" s="8">
        <v>149853.89000000001</v>
      </c>
      <c r="M592" s="6">
        <v>0</v>
      </c>
    </row>
    <row r="593" spans="1:13" x14ac:dyDescent="0.35">
      <c r="A593" s="5">
        <v>745</v>
      </c>
      <c r="B593" s="6">
        <v>15670755</v>
      </c>
      <c r="C593" s="6">
        <v>650</v>
      </c>
      <c r="D593" s="5" t="s">
        <v>15</v>
      </c>
      <c r="E593" s="5" t="s">
        <v>23</v>
      </c>
      <c r="F593" s="6">
        <v>60</v>
      </c>
      <c r="G593" s="6">
        <v>8</v>
      </c>
      <c r="H593" s="7">
        <v>0</v>
      </c>
      <c r="I593" s="6">
        <v>2</v>
      </c>
      <c r="J593" s="6">
        <v>1</v>
      </c>
      <c r="K593" s="6">
        <v>1</v>
      </c>
      <c r="L593" s="8">
        <v>102925.75999999999</v>
      </c>
      <c r="M593" s="6">
        <v>0</v>
      </c>
    </row>
    <row r="594" spans="1:13" x14ac:dyDescent="0.35">
      <c r="A594" s="5">
        <v>746</v>
      </c>
      <c r="B594" s="6">
        <v>15640059</v>
      </c>
      <c r="C594" s="6">
        <v>606</v>
      </c>
      <c r="D594" s="5" t="s">
        <v>15</v>
      </c>
      <c r="E594" s="5" t="s">
        <v>23</v>
      </c>
      <c r="F594" s="6">
        <v>40</v>
      </c>
      <c r="G594" s="6">
        <v>5</v>
      </c>
      <c r="H594" s="7">
        <v>0</v>
      </c>
      <c r="I594" s="6">
        <v>2</v>
      </c>
      <c r="J594" s="6">
        <v>1</v>
      </c>
      <c r="K594" s="6">
        <v>1</v>
      </c>
      <c r="L594" s="8">
        <v>70899.27</v>
      </c>
      <c r="M594" s="6">
        <v>0</v>
      </c>
    </row>
    <row r="595" spans="1:13" x14ac:dyDescent="0.35">
      <c r="A595" s="5">
        <v>747</v>
      </c>
      <c r="B595" s="6">
        <v>15787619</v>
      </c>
      <c r="C595" s="6">
        <v>844</v>
      </c>
      <c r="D595" s="5" t="s">
        <v>15</v>
      </c>
      <c r="E595" s="5" t="s">
        <v>23</v>
      </c>
      <c r="F595" s="6">
        <v>18</v>
      </c>
      <c r="G595" s="6">
        <v>2</v>
      </c>
      <c r="H595" s="7">
        <v>160980.03</v>
      </c>
      <c r="I595" s="6">
        <v>1</v>
      </c>
      <c r="J595" s="6">
        <v>0</v>
      </c>
      <c r="K595" s="6">
        <v>0</v>
      </c>
      <c r="L595" s="8">
        <v>145936.28</v>
      </c>
      <c r="M595" s="6">
        <v>0</v>
      </c>
    </row>
    <row r="596" spans="1:13" x14ac:dyDescent="0.35">
      <c r="A596" s="5">
        <v>748</v>
      </c>
      <c r="B596" s="6">
        <v>15587535</v>
      </c>
      <c r="C596" s="6">
        <v>450</v>
      </c>
      <c r="D596" s="5" t="s">
        <v>18</v>
      </c>
      <c r="E596" s="5" t="s">
        <v>16</v>
      </c>
      <c r="F596" s="6">
        <v>46</v>
      </c>
      <c r="G596" s="6">
        <v>5</v>
      </c>
      <c r="H596" s="7">
        <v>177619.71</v>
      </c>
      <c r="I596" s="6">
        <v>1</v>
      </c>
      <c r="J596" s="6">
        <v>1</v>
      </c>
      <c r="K596" s="6">
        <v>0</v>
      </c>
      <c r="L596" s="8">
        <v>54227.06</v>
      </c>
      <c r="M596" s="6">
        <v>0</v>
      </c>
    </row>
    <row r="597" spans="1:13" x14ac:dyDescent="0.35">
      <c r="A597" s="5">
        <v>749</v>
      </c>
      <c r="B597" s="6">
        <v>15813034</v>
      </c>
      <c r="C597" s="6">
        <v>727</v>
      </c>
      <c r="D597" s="5" t="s">
        <v>18</v>
      </c>
      <c r="E597" s="5" t="s">
        <v>23</v>
      </c>
      <c r="F597" s="6">
        <v>38</v>
      </c>
      <c r="G597" s="6">
        <v>2</v>
      </c>
      <c r="H597" s="7">
        <v>62276.99</v>
      </c>
      <c r="I597" s="6">
        <v>1</v>
      </c>
      <c r="J597" s="6">
        <v>1</v>
      </c>
      <c r="K597" s="6">
        <v>1</v>
      </c>
      <c r="L597" s="8">
        <v>59280.79</v>
      </c>
      <c r="M597" s="6">
        <v>0</v>
      </c>
    </row>
    <row r="598" spans="1:13" x14ac:dyDescent="0.35">
      <c r="A598" s="5">
        <v>750</v>
      </c>
      <c r="B598" s="6">
        <v>15698839</v>
      </c>
      <c r="C598" s="6">
        <v>460</v>
      </c>
      <c r="D598" s="5" t="s">
        <v>26</v>
      </c>
      <c r="E598" s="5" t="s">
        <v>23</v>
      </c>
      <c r="F598" s="6">
        <v>46</v>
      </c>
      <c r="G598" s="6">
        <v>4</v>
      </c>
      <c r="H598" s="7">
        <v>127559.97</v>
      </c>
      <c r="I598" s="6">
        <v>2</v>
      </c>
      <c r="J598" s="6">
        <v>1</v>
      </c>
      <c r="K598" s="6">
        <v>1</v>
      </c>
      <c r="L598" s="8">
        <v>126952.5</v>
      </c>
      <c r="M598" s="6">
        <v>0</v>
      </c>
    </row>
    <row r="599" spans="1:13" x14ac:dyDescent="0.35">
      <c r="A599" s="5">
        <v>751</v>
      </c>
      <c r="B599" s="6">
        <v>15790314</v>
      </c>
      <c r="C599" s="6">
        <v>649</v>
      </c>
      <c r="D599" s="5" t="s">
        <v>15</v>
      </c>
      <c r="E599" s="5" t="s">
        <v>23</v>
      </c>
      <c r="F599" s="6">
        <v>41</v>
      </c>
      <c r="G599" s="6">
        <v>0</v>
      </c>
      <c r="H599" s="7">
        <v>0</v>
      </c>
      <c r="I599" s="6">
        <v>2</v>
      </c>
      <c r="J599" s="6">
        <v>0</v>
      </c>
      <c r="K599" s="6">
        <v>1</v>
      </c>
      <c r="L599" s="8">
        <v>130567.02</v>
      </c>
      <c r="M599" s="6">
        <v>0</v>
      </c>
    </row>
    <row r="600" spans="1:13" x14ac:dyDescent="0.35">
      <c r="A600" s="5">
        <v>752</v>
      </c>
      <c r="B600" s="6">
        <v>15634245</v>
      </c>
      <c r="C600" s="6">
        <v>758</v>
      </c>
      <c r="D600" s="5" t="s">
        <v>26</v>
      </c>
      <c r="E600" s="5" t="s">
        <v>16</v>
      </c>
      <c r="F600" s="6">
        <v>47</v>
      </c>
      <c r="G600" s="6">
        <v>9</v>
      </c>
      <c r="H600" s="7">
        <v>95523.16</v>
      </c>
      <c r="I600" s="6">
        <v>1</v>
      </c>
      <c r="J600" s="6">
        <v>1</v>
      </c>
      <c r="K600" s="6">
        <v>0</v>
      </c>
      <c r="L600" s="8">
        <v>73294.48</v>
      </c>
      <c r="M600" s="6">
        <v>0</v>
      </c>
    </row>
    <row r="601" spans="1:13" x14ac:dyDescent="0.35">
      <c r="A601" s="5">
        <v>753</v>
      </c>
      <c r="B601" s="6">
        <v>15677305</v>
      </c>
      <c r="C601" s="6">
        <v>490</v>
      </c>
      <c r="D601" s="5" t="s">
        <v>15</v>
      </c>
      <c r="E601" s="5" t="s">
        <v>16</v>
      </c>
      <c r="F601" s="6">
        <v>35</v>
      </c>
      <c r="G601" s="6">
        <v>7</v>
      </c>
      <c r="H601" s="7">
        <v>107749.03</v>
      </c>
      <c r="I601" s="6">
        <v>1</v>
      </c>
      <c r="J601" s="6">
        <v>1</v>
      </c>
      <c r="K601" s="6">
        <v>1</v>
      </c>
      <c r="L601" s="8">
        <v>3937.37</v>
      </c>
      <c r="M601" s="6">
        <v>0</v>
      </c>
    </row>
    <row r="602" spans="1:13" x14ac:dyDescent="0.35">
      <c r="A602" s="5">
        <v>754</v>
      </c>
      <c r="B602" s="6">
        <v>15661526</v>
      </c>
      <c r="C602" s="6">
        <v>815</v>
      </c>
      <c r="D602" s="5" t="s">
        <v>26</v>
      </c>
      <c r="E602" s="5" t="s">
        <v>23</v>
      </c>
      <c r="F602" s="6">
        <v>37</v>
      </c>
      <c r="G602" s="6">
        <v>2</v>
      </c>
      <c r="H602" s="7">
        <v>110777.26</v>
      </c>
      <c r="I602" s="6">
        <v>2</v>
      </c>
      <c r="J602" s="6">
        <v>1</v>
      </c>
      <c r="K602" s="6">
        <v>0</v>
      </c>
      <c r="L602" s="8">
        <v>2383.59</v>
      </c>
      <c r="M602" s="6">
        <v>0</v>
      </c>
    </row>
    <row r="603" spans="1:13" x14ac:dyDescent="0.35">
      <c r="A603" s="5">
        <v>755</v>
      </c>
      <c r="B603" s="6">
        <v>15685997</v>
      </c>
      <c r="C603" s="6">
        <v>838</v>
      </c>
      <c r="D603" s="5" t="s">
        <v>18</v>
      </c>
      <c r="E603" s="5" t="s">
        <v>16</v>
      </c>
      <c r="F603" s="6">
        <v>39</v>
      </c>
      <c r="G603" s="6">
        <v>5</v>
      </c>
      <c r="H603" s="7">
        <v>166733.92000000001</v>
      </c>
      <c r="I603" s="6">
        <v>2</v>
      </c>
      <c r="J603" s="6">
        <v>1</v>
      </c>
      <c r="K603" s="6">
        <v>0</v>
      </c>
      <c r="L603" s="8">
        <v>14279.44</v>
      </c>
      <c r="M603" s="6">
        <v>0</v>
      </c>
    </row>
    <row r="604" spans="1:13" x14ac:dyDescent="0.35">
      <c r="A604" s="5">
        <v>756</v>
      </c>
      <c r="B604" s="6">
        <v>15660101</v>
      </c>
      <c r="C604" s="6">
        <v>803</v>
      </c>
      <c r="D604" s="5" t="s">
        <v>15</v>
      </c>
      <c r="E604" s="5" t="s">
        <v>23</v>
      </c>
      <c r="F604" s="6">
        <v>31</v>
      </c>
      <c r="G604" s="6">
        <v>9</v>
      </c>
      <c r="H604" s="7">
        <v>157120.85999999999</v>
      </c>
      <c r="I604" s="6">
        <v>2</v>
      </c>
      <c r="J604" s="6">
        <v>1</v>
      </c>
      <c r="K604" s="6">
        <v>0</v>
      </c>
      <c r="L604" s="8">
        <v>141300.53</v>
      </c>
      <c r="M604" s="6">
        <v>0</v>
      </c>
    </row>
    <row r="605" spans="1:13" x14ac:dyDescent="0.35">
      <c r="A605" s="5">
        <v>757</v>
      </c>
      <c r="B605" s="6">
        <v>15637979</v>
      </c>
      <c r="C605" s="6">
        <v>664</v>
      </c>
      <c r="D605" s="5" t="s">
        <v>26</v>
      </c>
      <c r="E605" s="5" t="s">
        <v>16</v>
      </c>
      <c r="F605" s="6">
        <v>36</v>
      </c>
      <c r="G605" s="6">
        <v>2</v>
      </c>
      <c r="H605" s="7">
        <v>127160.78</v>
      </c>
      <c r="I605" s="6">
        <v>2</v>
      </c>
      <c r="J605" s="6">
        <v>1</v>
      </c>
      <c r="K605" s="6">
        <v>0</v>
      </c>
      <c r="L605" s="8">
        <v>78140.75</v>
      </c>
      <c r="M605" s="6">
        <v>0</v>
      </c>
    </row>
    <row r="606" spans="1:13" x14ac:dyDescent="0.35">
      <c r="A606" s="5">
        <v>758</v>
      </c>
      <c r="B606" s="6">
        <v>15815364</v>
      </c>
      <c r="C606" s="6">
        <v>736</v>
      </c>
      <c r="D606" s="5" t="s">
        <v>18</v>
      </c>
      <c r="E606" s="5" t="s">
        <v>16</v>
      </c>
      <c r="F606" s="6">
        <v>28</v>
      </c>
      <c r="G606" s="6">
        <v>2</v>
      </c>
      <c r="H606" s="7">
        <v>0</v>
      </c>
      <c r="I606" s="6">
        <v>2</v>
      </c>
      <c r="J606" s="6">
        <v>1</v>
      </c>
      <c r="K606" s="6">
        <v>1</v>
      </c>
      <c r="L606" s="8">
        <v>117431.1</v>
      </c>
      <c r="M606" s="6">
        <v>0</v>
      </c>
    </row>
    <row r="607" spans="1:13" x14ac:dyDescent="0.35">
      <c r="A607" s="5">
        <v>759</v>
      </c>
      <c r="B607" s="6">
        <v>15647099</v>
      </c>
      <c r="C607" s="6">
        <v>633</v>
      </c>
      <c r="D607" s="5" t="s">
        <v>15</v>
      </c>
      <c r="E607" s="5" t="s">
        <v>16</v>
      </c>
      <c r="F607" s="6">
        <v>37</v>
      </c>
      <c r="G607" s="6">
        <v>9</v>
      </c>
      <c r="H607" s="7">
        <v>156091.97</v>
      </c>
      <c r="I607" s="6">
        <v>1</v>
      </c>
      <c r="J607" s="6">
        <v>1</v>
      </c>
      <c r="K607" s="6">
        <v>0</v>
      </c>
      <c r="L607" s="8">
        <v>72008.61</v>
      </c>
      <c r="M607" s="6">
        <v>0</v>
      </c>
    </row>
    <row r="608" spans="1:13" x14ac:dyDescent="0.35">
      <c r="A608" s="5">
        <v>760</v>
      </c>
      <c r="B608" s="6">
        <v>15625944</v>
      </c>
      <c r="C608" s="6">
        <v>664</v>
      </c>
      <c r="D608" s="5" t="s">
        <v>15</v>
      </c>
      <c r="E608" s="5" t="s">
        <v>23</v>
      </c>
      <c r="F608" s="6">
        <v>58</v>
      </c>
      <c r="G608" s="6">
        <v>5</v>
      </c>
      <c r="H608" s="7">
        <v>98668.18</v>
      </c>
      <c r="I608" s="6">
        <v>1</v>
      </c>
      <c r="J608" s="6">
        <v>1</v>
      </c>
      <c r="K608" s="6">
        <v>1</v>
      </c>
      <c r="L608" s="8">
        <v>60887.58</v>
      </c>
      <c r="M608" s="6">
        <v>0</v>
      </c>
    </row>
    <row r="609" spans="1:13" x14ac:dyDescent="0.35">
      <c r="A609" s="5">
        <v>761</v>
      </c>
      <c r="B609" s="6">
        <v>15583212</v>
      </c>
      <c r="C609" s="6">
        <v>600</v>
      </c>
      <c r="D609" s="5" t="s">
        <v>15</v>
      </c>
      <c r="E609" s="5" t="s">
        <v>16</v>
      </c>
      <c r="F609" s="6">
        <v>43</v>
      </c>
      <c r="G609" s="6">
        <v>5</v>
      </c>
      <c r="H609" s="7">
        <v>134022.06</v>
      </c>
      <c r="I609" s="6">
        <v>1</v>
      </c>
      <c r="J609" s="6">
        <v>1</v>
      </c>
      <c r="K609" s="6">
        <v>0</v>
      </c>
      <c r="L609" s="8">
        <v>194764.83</v>
      </c>
      <c r="M609" s="6">
        <v>0</v>
      </c>
    </row>
    <row r="610" spans="1:13" x14ac:dyDescent="0.35">
      <c r="A610" s="5">
        <v>764</v>
      </c>
      <c r="B610" s="6">
        <v>15622750</v>
      </c>
      <c r="C610" s="6">
        <v>742</v>
      </c>
      <c r="D610" s="5" t="s">
        <v>26</v>
      </c>
      <c r="E610" s="5" t="s">
        <v>16</v>
      </c>
      <c r="F610" s="6">
        <v>21</v>
      </c>
      <c r="G610" s="6">
        <v>1</v>
      </c>
      <c r="H610" s="7">
        <v>114292.48</v>
      </c>
      <c r="I610" s="6">
        <v>1</v>
      </c>
      <c r="J610" s="6">
        <v>1</v>
      </c>
      <c r="K610" s="6">
        <v>0</v>
      </c>
      <c r="L610" s="8">
        <v>31520.400000000001</v>
      </c>
      <c r="M610" s="6">
        <v>0</v>
      </c>
    </row>
    <row r="611" spans="1:13" x14ac:dyDescent="0.35">
      <c r="A611" s="5">
        <v>766</v>
      </c>
      <c r="B611" s="6">
        <v>15812351</v>
      </c>
      <c r="C611" s="6">
        <v>710</v>
      </c>
      <c r="D611" s="5" t="s">
        <v>18</v>
      </c>
      <c r="E611" s="5" t="s">
        <v>16</v>
      </c>
      <c r="F611" s="6">
        <v>27</v>
      </c>
      <c r="G611" s="6">
        <v>2</v>
      </c>
      <c r="H611" s="7">
        <v>135277.96</v>
      </c>
      <c r="I611" s="6">
        <v>1</v>
      </c>
      <c r="J611" s="6">
        <v>1</v>
      </c>
      <c r="K611" s="6">
        <v>0</v>
      </c>
      <c r="L611" s="8">
        <v>142200.15</v>
      </c>
      <c r="M611" s="6">
        <v>0</v>
      </c>
    </row>
    <row r="612" spans="1:13" x14ac:dyDescent="0.35">
      <c r="A612" s="5">
        <v>767</v>
      </c>
      <c r="B612" s="6">
        <v>15810864</v>
      </c>
      <c r="C612" s="6">
        <v>700</v>
      </c>
      <c r="D612" s="5" t="s">
        <v>15</v>
      </c>
      <c r="E612" s="5" t="s">
        <v>16</v>
      </c>
      <c r="F612" s="6">
        <v>82</v>
      </c>
      <c r="G612" s="6">
        <v>2</v>
      </c>
      <c r="H612" s="7">
        <v>0</v>
      </c>
      <c r="I612" s="6">
        <v>2</v>
      </c>
      <c r="J612" s="6">
        <v>0</v>
      </c>
      <c r="K612" s="6">
        <v>1</v>
      </c>
      <c r="L612" s="8">
        <v>182055.36</v>
      </c>
      <c r="M612" s="6">
        <v>0</v>
      </c>
    </row>
    <row r="613" spans="1:13" x14ac:dyDescent="0.35">
      <c r="A613" s="5">
        <v>769</v>
      </c>
      <c r="B613" s="6">
        <v>15724296</v>
      </c>
      <c r="C613" s="6">
        <v>684</v>
      </c>
      <c r="D613" s="5" t="s">
        <v>18</v>
      </c>
      <c r="E613" s="5" t="s">
        <v>23</v>
      </c>
      <c r="F613" s="6">
        <v>41</v>
      </c>
      <c r="G613" s="6">
        <v>2</v>
      </c>
      <c r="H613" s="7">
        <v>119782.72</v>
      </c>
      <c r="I613" s="6">
        <v>2</v>
      </c>
      <c r="J613" s="6">
        <v>0</v>
      </c>
      <c r="K613" s="6">
        <v>0</v>
      </c>
      <c r="L613" s="8">
        <v>120284.67</v>
      </c>
      <c r="M613" s="6">
        <v>0</v>
      </c>
    </row>
    <row r="614" spans="1:13" x14ac:dyDescent="0.35">
      <c r="A614" s="5">
        <v>772</v>
      </c>
      <c r="B614" s="6">
        <v>15640442</v>
      </c>
      <c r="C614" s="6">
        <v>717</v>
      </c>
      <c r="D614" s="5" t="s">
        <v>15</v>
      </c>
      <c r="E614" s="5" t="s">
        <v>23</v>
      </c>
      <c r="F614" s="6">
        <v>31</v>
      </c>
      <c r="G614" s="6">
        <v>4</v>
      </c>
      <c r="H614" s="7">
        <v>129722.57</v>
      </c>
      <c r="I614" s="6">
        <v>1</v>
      </c>
      <c r="J614" s="6">
        <v>0</v>
      </c>
      <c r="K614" s="6">
        <v>0</v>
      </c>
      <c r="L614" s="8">
        <v>41176.6</v>
      </c>
      <c r="M614" s="6">
        <v>0</v>
      </c>
    </row>
    <row r="615" spans="1:13" x14ac:dyDescent="0.35">
      <c r="A615" s="5">
        <v>773</v>
      </c>
      <c r="B615" s="6">
        <v>15639314</v>
      </c>
      <c r="C615" s="6">
        <v>589</v>
      </c>
      <c r="D615" s="5" t="s">
        <v>15</v>
      </c>
      <c r="E615" s="5" t="s">
        <v>23</v>
      </c>
      <c r="F615" s="6">
        <v>32</v>
      </c>
      <c r="G615" s="6">
        <v>2</v>
      </c>
      <c r="H615" s="7">
        <v>0</v>
      </c>
      <c r="I615" s="6">
        <v>2</v>
      </c>
      <c r="J615" s="6">
        <v>0</v>
      </c>
      <c r="K615" s="6">
        <v>1</v>
      </c>
      <c r="L615" s="8">
        <v>9468.64</v>
      </c>
      <c r="M615" s="6">
        <v>0</v>
      </c>
    </row>
    <row r="616" spans="1:13" x14ac:dyDescent="0.35">
      <c r="A616" s="5">
        <v>774</v>
      </c>
      <c r="B616" s="6">
        <v>15685320</v>
      </c>
      <c r="C616" s="6">
        <v>767</v>
      </c>
      <c r="D616" s="5" t="s">
        <v>15</v>
      </c>
      <c r="E616" s="5" t="s">
        <v>23</v>
      </c>
      <c r="F616" s="6">
        <v>36</v>
      </c>
      <c r="G616" s="6">
        <v>3</v>
      </c>
      <c r="H616" s="7">
        <v>139180.20000000001</v>
      </c>
      <c r="I616" s="6">
        <v>1</v>
      </c>
      <c r="J616" s="6">
        <v>0</v>
      </c>
      <c r="K616" s="6">
        <v>0</v>
      </c>
      <c r="L616" s="8">
        <v>123880.19</v>
      </c>
      <c r="M616" s="6">
        <v>0</v>
      </c>
    </row>
    <row r="617" spans="1:13" x14ac:dyDescent="0.35">
      <c r="A617" s="5">
        <v>776</v>
      </c>
      <c r="B617" s="6">
        <v>15752137</v>
      </c>
      <c r="C617" s="6">
        <v>648</v>
      </c>
      <c r="D617" s="5" t="s">
        <v>15</v>
      </c>
      <c r="E617" s="5" t="s">
        <v>23</v>
      </c>
      <c r="F617" s="6">
        <v>33</v>
      </c>
      <c r="G617" s="6">
        <v>7</v>
      </c>
      <c r="H617" s="7">
        <v>134944</v>
      </c>
      <c r="I617" s="6">
        <v>1</v>
      </c>
      <c r="J617" s="6">
        <v>1</v>
      </c>
      <c r="K617" s="6">
        <v>1</v>
      </c>
      <c r="L617" s="8">
        <v>117036.38</v>
      </c>
      <c r="M617" s="6">
        <v>0</v>
      </c>
    </row>
    <row r="618" spans="1:13" x14ac:dyDescent="0.35">
      <c r="A618" s="5">
        <v>779</v>
      </c>
      <c r="B618" s="6">
        <v>15797227</v>
      </c>
      <c r="C618" s="6">
        <v>754</v>
      </c>
      <c r="D618" s="5" t="s">
        <v>15</v>
      </c>
      <c r="E618" s="5" t="s">
        <v>23</v>
      </c>
      <c r="F618" s="6">
        <v>28</v>
      </c>
      <c r="G618" s="6">
        <v>8</v>
      </c>
      <c r="H618" s="7">
        <v>0</v>
      </c>
      <c r="I618" s="6">
        <v>2</v>
      </c>
      <c r="J618" s="6">
        <v>1</v>
      </c>
      <c r="K618" s="6">
        <v>1</v>
      </c>
      <c r="L618" s="8">
        <v>52615.62</v>
      </c>
      <c r="M618" s="6">
        <v>0</v>
      </c>
    </row>
    <row r="619" spans="1:13" x14ac:dyDescent="0.35">
      <c r="A619" s="5">
        <v>780</v>
      </c>
      <c r="B619" s="6">
        <v>15769974</v>
      </c>
      <c r="C619" s="6">
        <v>679</v>
      </c>
      <c r="D619" s="5" t="s">
        <v>18</v>
      </c>
      <c r="E619" s="5" t="s">
        <v>16</v>
      </c>
      <c r="F619" s="6">
        <v>35</v>
      </c>
      <c r="G619" s="6">
        <v>8</v>
      </c>
      <c r="H619" s="7">
        <v>119182.73</v>
      </c>
      <c r="I619" s="6">
        <v>1</v>
      </c>
      <c r="J619" s="6">
        <v>0</v>
      </c>
      <c r="K619" s="6">
        <v>0</v>
      </c>
      <c r="L619" s="8">
        <v>121210.09</v>
      </c>
      <c r="M619" s="6">
        <v>0</v>
      </c>
    </row>
    <row r="620" spans="1:13" x14ac:dyDescent="0.35">
      <c r="A620" s="5">
        <v>781</v>
      </c>
      <c r="B620" s="6">
        <v>15737051</v>
      </c>
      <c r="C620" s="6">
        <v>639</v>
      </c>
      <c r="D620" s="5" t="s">
        <v>15</v>
      </c>
      <c r="E620" s="5" t="s">
        <v>23</v>
      </c>
      <c r="F620" s="6">
        <v>27</v>
      </c>
      <c r="G620" s="6">
        <v>8</v>
      </c>
      <c r="H620" s="7">
        <v>0</v>
      </c>
      <c r="I620" s="6">
        <v>2</v>
      </c>
      <c r="J620" s="6">
        <v>1</v>
      </c>
      <c r="K620" s="6">
        <v>0</v>
      </c>
      <c r="L620" s="8">
        <v>192247.35</v>
      </c>
      <c r="M620" s="6">
        <v>0</v>
      </c>
    </row>
    <row r="621" spans="1:13" x14ac:dyDescent="0.35">
      <c r="A621" s="5">
        <v>782</v>
      </c>
      <c r="B621" s="6">
        <v>15585595</v>
      </c>
      <c r="C621" s="6">
        <v>774</v>
      </c>
      <c r="D621" s="5" t="s">
        <v>15</v>
      </c>
      <c r="E621" s="5" t="s">
        <v>16</v>
      </c>
      <c r="F621" s="6">
        <v>28</v>
      </c>
      <c r="G621" s="6">
        <v>1</v>
      </c>
      <c r="H621" s="7">
        <v>71264.02</v>
      </c>
      <c r="I621" s="6">
        <v>2</v>
      </c>
      <c r="J621" s="6">
        <v>0</v>
      </c>
      <c r="K621" s="6">
        <v>1</v>
      </c>
      <c r="L621" s="8">
        <v>68759.570000000007</v>
      </c>
      <c r="M621" s="6">
        <v>0</v>
      </c>
    </row>
    <row r="622" spans="1:13" x14ac:dyDescent="0.35">
      <c r="A622" s="5">
        <v>783</v>
      </c>
      <c r="B622" s="6">
        <v>15654060</v>
      </c>
      <c r="C622" s="6">
        <v>517</v>
      </c>
      <c r="D622" s="5" t="s">
        <v>15</v>
      </c>
      <c r="E622" s="5" t="s">
        <v>23</v>
      </c>
      <c r="F622" s="6">
        <v>41</v>
      </c>
      <c r="G622" s="6">
        <v>2</v>
      </c>
      <c r="H622" s="7">
        <v>0</v>
      </c>
      <c r="I622" s="6">
        <v>2</v>
      </c>
      <c r="J622" s="6">
        <v>0</v>
      </c>
      <c r="K622" s="6">
        <v>1</v>
      </c>
      <c r="L622" s="8">
        <v>75937.47</v>
      </c>
      <c r="M622" s="6">
        <v>0</v>
      </c>
    </row>
    <row r="623" spans="1:13" x14ac:dyDescent="0.35">
      <c r="A623" s="5">
        <v>784</v>
      </c>
      <c r="B623" s="6">
        <v>15745196</v>
      </c>
      <c r="C623" s="6">
        <v>571</v>
      </c>
      <c r="D623" s="5" t="s">
        <v>15</v>
      </c>
      <c r="E623" s="5" t="s">
        <v>16</v>
      </c>
      <c r="F623" s="6">
        <v>35</v>
      </c>
      <c r="G623" s="6">
        <v>8</v>
      </c>
      <c r="H623" s="7">
        <v>0</v>
      </c>
      <c r="I623" s="6">
        <v>2</v>
      </c>
      <c r="J623" s="6">
        <v>0</v>
      </c>
      <c r="K623" s="6">
        <v>0</v>
      </c>
      <c r="L623" s="8">
        <v>84569.13</v>
      </c>
      <c r="M623" s="6">
        <v>0</v>
      </c>
    </row>
    <row r="624" spans="1:13" x14ac:dyDescent="0.35">
      <c r="A624" s="5">
        <v>786</v>
      </c>
      <c r="B624" s="6">
        <v>15660155</v>
      </c>
      <c r="C624" s="6">
        <v>792</v>
      </c>
      <c r="D624" s="5" t="s">
        <v>18</v>
      </c>
      <c r="E624" s="5" t="s">
        <v>23</v>
      </c>
      <c r="F624" s="6">
        <v>36</v>
      </c>
      <c r="G624" s="6">
        <v>5</v>
      </c>
      <c r="H624" s="7">
        <v>92140.15</v>
      </c>
      <c r="I624" s="6">
        <v>1</v>
      </c>
      <c r="J624" s="6">
        <v>0</v>
      </c>
      <c r="K624" s="6">
        <v>1</v>
      </c>
      <c r="L624" s="8">
        <v>67468.67</v>
      </c>
      <c r="M624" s="6">
        <v>0</v>
      </c>
    </row>
    <row r="625" spans="1:13" x14ac:dyDescent="0.35">
      <c r="A625" s="5">
        <v>787</v>
      </c>
      <c r="B625" s="6">
        <v>15605284</v>
      </c>
      <c r="C625" s="6">
        <v>688</v>
      </c>
      <c r="D625" s="5" t="s">
        <v>15</v>
      </c>
      <c r="E625" s="5" t="s">
        <v>23</v>
      </c>
      <c r="F625" s="6">
        <v>26</v>
      </c>
      <c r="G625" s="6">
        <v>1</v>
      </c>
      <c r="H625" s="7">
        <v>0</v>
      </c>
      <c r="I625" s="6">
        <v>2</v>
      </c>
      <c r="J625" s="6">
        <v>1</v>
      </c>
      <c r="K625" s="6">
        <v>1</v>
      </c>
      <c r="L625" s="8">
        <v>104435.94</v>
      </c>
      <c r="M625" s="6">
        <v>0</v>
      </c>
    </row>
    <row r="626" spans="1:13" x14ac:dyDescent="0.35">
      <c r="A626" s="5">
        <v>788</v>
      </c>
      <c r="B626" s="6">
        <v>15694366</v>
      </c>
      <c r="C626" s="6">
        <v>714</v>
      </c>
      <c r="D626" s="5" t="s">
        <v>26</v>
      </c>
      <c r="E626" s="5" t="s">
        <v>23</v>
      </c>
      <c r="F626" s="6">
        <v>42</v>
      </c>
      <c r="G626" s="6">
        <v>2</v>
      </c>
      <c r="H626" s="7">
        <v>177640.09</v>
      </c>
      <c r="I626" s="6">
        <v>1</v>
      </c>
      <c r="J626" s="6">
        <v>0</v>
      </c>
      <c r="K626" s="6">
        <v>1</v>
      </c>
      <c r="L626" s="8">
        <v>47166.55</v>
      </c>
      <c r="M626" s="6">
        <v>0</v>
      </c>
    </row>
    <row r="627" spans="1:13" x14ac:dyDescent="0.35">
      <c r="A627" s="5">
        <v>789</v>
      </c>
      <c r="B627" s="6">
        <v>15600739</v>
      </c>
      <c r="C627" s="6">
        <v>562</v>
      </c>
      <c r="D627" s="5" t="s">
        <v>18</v>
      </c>
      <c r="E627" s="5" t="s">
        <v>16</v>
      </c>
      <c r="F627" s="6">
        <v>35</v>
      </c>
      <c r="G627" s="6">
        <v>0</v>
      </c>
      <c r="H627" s="7">
        <v>0</v>
      </c>
      <c r="I627" s="6">
        <v>2</v>
      </c>
      <c r="J627" s="6">
        <v>1</v>
      </c>
      <c r="K627" s="6">
        <v>0</v>
      </c>
      <c r="L627" s="8">
        <v>119899.52</v>
      </c>
      <c r="M627" s="6">
        <v>0</v>
      </c>
    </row>
    <row r="628" spans="1:13" x14ac:dyDescent="0.35">
      <c r="A628" s="5">
        <v>790</v>
      </c>
      <c r="B628" s="6">
        <v>15653253</v>
      </c>
      <c r="C628" s="6">
        <v>704</v>
      </c>
      <c r="D628" s="5" t="s">
        <v>18</v>
      </c>
      <c r="E628" s="5" t="s">
        <v>23</v>
      </c>
      <c r="F628" s="6">
        <v>48</v>
      </c>
      <c r="G628" s="6">
        <v>8</v>
      </c>
      <c r="H628" s="7">
        <v>167997.6</v>
      </c>
      <c r="I628" s="6">
        <v>1</v>
      </c>
      <c r="J628" s="6">
        <v>1</v>
      </c>
      <c r="K628" s="6">
        <v>1</v>
      </c>
      <c r="L628" s="8">
        <v>173498.45</v>
      </c>
      <c r="M628" s="6">
        <v>0</v>
      </c>
    </row>
    <row r="629" spans="1:13" x14ac:dyDescent="0.35">
      <c r="A629" s="5">
        <v>791</v>
      </c>
      <c r="B629" s="6">
        <v>15763431</v>
      </c>
      <c r="C629" s="6">
        <v>698</v>
      </c>
      <c r="D629" s="5" t="s">
        <v>15</v>
      </c>
      <c r="E629" s="5" t="s">
        <v>23</v>
      </c>
      <c r="F629" s="6">
        <v>36</v>
      </c>
      <c r="G629" s="6">
        <v>2</v>
      </c>
      <c r="H629" s="7">
        <v>82275.350000000006</v>
      </c>
      <c r="I629" s="6">
        <v>2</v>
      </c>
      <c r="J629" s="6">
        <v>1</v>
      </c>
      <c r="K629" s="6">
        <v>1</v>
      </c>
      <c r="L629" s="8">
        <v>93249.26</v>
      </c>
      <c r="M629" s="6">
        <v>0</v>
      </c>
    </row>
    <row r="630" spans="1:13" x14ac:dyDescent="0.35">
      <c r="A630" s="5">
        <v>792</v>
      </c>
      <c r="B630" s="6">
        <v>15643696</v>
      </c>
      <c r="C630" s="6">
        <v>611</v>
      </c>
      <c r="D630" s="5" t="s">
        <v>15</v>
      </c>
      <c r="E630" s="5" t="s">
        <v>23</v>
      </c>
      <c r="F630" s="6">
        <v>49</v>
      </c>
      <c r="G630" s="6">
        <v>3</v>
      </c>
      <c r="H630" s="7">
        <v>0</v>
      </c>
      <c r="I630" s="6">
        <v>2</v>
      </c>
      <c r="J630" s="6">
        <v>1</v>
      </c>
      <c r="K630" s="6">
        <v>1</v>
      </c>
      <c r="L630" s="8">
        <v>142917.54</v>
      </c>
      <c r="M630" s="6">
        <v>0</v>
      </c>
    </row>
    <row r="631" spans="1:13" x14ac:dyDescent="0.35">
      <c r="A631" s="5">
        <v>793</v>
      </c>
      <c r="B631" s="6">
        <v>15707473</v>
      </c>
      <c r="C631" s="6">
        <v>850</v>
      </c>
      <c r="D631" s="5" t="s">
        <v>26</v>
      </c>
      <c r="E631" s="5" t="s">
        <v>16</v>
      </c>
      <c r="F631" s="6">
        <v>48</v>
      </c>
      <c r="G631" s="6">
        <v>6</v>
      </c>
      <c r="H631" s="7">
        <v>111962.99</v>
      </c>
      <c r="I631" s="6">
        <v>1</v>
      </c>
      <c r="J631" s="6">
        <v>1</v>
      </c>
      <c r="K631" s="6">
        <v>0</v>
      </c>
      <c r="L631" s="8">
        <v>111755.8</v>
      </c>
      <c r="M631" s="6">
        <v>0</v>
      </c>
    </row>
    <row r="632" spans="1:13" x14ac:dyDescent="0.35">
      <c r="A632" s="5">
        <v>794</v>
      </c>
      <c r="B632" s="6">
        <v>15769504</v>
      </c>
      <c r="C632" s="6">
        <v>743</v>
      </c>
      <c r="D632" s="5" t="s">
        <v>26</v>
      </c>
      <c r="E632" s="5" t="s">
        <v>16</v>
      </c>
      <c r="F632" s="6">
        <v>34</v>
      </c>
      <c r="G632" s="6">
        <v>1</v>
      </c>
      <c r="H632" s="7">
        <v>131736.88</v>
      </c>
      <c r="I632" s="6">
        <v>1</v>
      </c>
      <c r="J632" s="6">
        <v>1</v>
      </c>
      <c r="K632" s="6">
        <v>1</v>
      </c>
      <c r="L632" s="8">
        <v>108543.21</v>
      </c>
      <c r="M632" s="6">
        <v>0</v>
      </c>
    </row>
    <row r="633" spans="1:13" x14ac:dyDescent="0.35">
      <c r="A633" s="5">
        <v>795</v>
      </c>
      <c r="B633" s="6">
        <v>15776807</v>
      </c>
      <c r="C633" s="6">
        <v>654</v>
      </c>
      <c r="D633" s="5" t="s">
        <v>15</v>
      </c>
      <c r="E633" s="5" t="s">
        <v>23</v>
      </c>
      <c r="F633" s="6">
        <v>29</v>
      </c>
      <c r="G633" s="6">
        <v>1</v>
      </c>
      <c r="H633" s="7">
        <v>0</v>
      </c>
      <c r="I633" s="6">
        <v>1</v>
      </c>
      <c r="J633" s="6">
        <v>1</v>
      </c>
      <c r="K633" s="6">
        <v>0</v>
      </c>
      <c r="L633" s="8">
        <v>180345.44</v>
      </c>
      <c r="M633" s="6">
        <v>0</v>
      </c>
    </row>
    <row r="634" spans="1:13" x14ac:dyDescent="0.35">
      <c r="A634" s="5">
        <v>796</v>
      </c>
      <c r="B634" s="6">
        <v>15686870</v>
      </c>
      <c r="C634" s="6">
        <v>761</v>
      </c>
      <c r="D634" s="5" t="s">
        <v>26</v>
      </c>
      <c r="E634" s="5" t="s">
        <v>23</v>
      </c>
      <c r="F634" s="6">
        <v>36</v>
      </c>
      <c r="G634" s="6">
        <v>8</v>
      </c>
      <c r="H634" s="7">
        <v>108239.11</v>
      </c>
      <c r="I634" s="6">
        <v>2</v>
      </c>
      <c r="J634" s="6">
        <v>0</v>
      </c>
      <c r="K634" s="6">
        <v>0</v>
      </c>
      <c r="L634" s="8">
        <v>99444.02</v>
      </c>
      <c r="M634" s="6">
        <v>0</v>
      </c>
    </row>
    <row r="635" spans="1:13" x14ac:dyDescent="0.35">
      <c r="A635" s="5">
        <v>797</v>
      </c>
      <c r="B635" s="6">
        <v>15668747</v>
      </c>
      <c r="C635" s="6">
        <v>702</v>
      </c>
      <c r="D635" s="5" t="s">
        <v>15</v>
      </c>
      <c r="E635" s="5" t="s">
        <v>16</v>
      </c>
      <c r="F635" s="6">
        <v>46</v>
      </c>
      <c r="G635" s="6">
        <v>9</v>
      </c>
      <c r="H635" s="7">
        <v>98444.19</v>
      </c>
      <c r="I635" s="6">
        <v>1</v>
      </c>
      <c r="J635" s="6">
        <v>0</v>
      </c>
      <c r="K635" s="6">
        <v>1</v>
      </c>
      <c r="L635" s="8">
        <v>109563.28</v>
      </c>
      <c r="M635" s="6">
        <v>0</v>
      </c>
    </row>
    <row r="636" spans="1:13" x14ac:dyDescent="0.35">
      <c r="A636" s="5">
        <v>798</v>
      </c>
      <c r="B636" s="6">
        <v>15766908</v>
      </c>
      <c r="C636" s="6">
        <v>488</v>
      </c>
      <c r="D636" s="5" t="s">
        <v>26</v>
      </c>
      <c r="E636" s="5" t="s">
        <v>23</v>
      </c>
      <c r="F636" s="6">
        <v>32</v>
      </c>
      <c r="G636" s="6">
        <v>3</v>
      </c>
      <c r="H636" s="7">
        <v>114540.38</v>
      </c>
      <c r="I636" s="6">
        <v>1</v>
      </c>
      <c r="J636" s="6">
        <v>1</v>
      </c>
      <c r="K636" s="6">
        <v>0</v>
      </c>
      <c r="L636" s="8">
        <v>92568.07</v>
      </c>
      <c r="M636" s="6">
        <v>0</v>
      </c>
    </row>
    <row r="637" spans="1:13" x14ac:dyDescent="0.35">
      <c r="A637" s="5">
        <v>799</v>
      </c>
      <c r="B637" s="6">
        <v>15570134</v>
      </c>
      <c r="C637" s="6">
        <v>683</v>
      </c>
      <c r="D637" s="5" t="s">
        <v>15</v>
      </c>
      <c r="E637" s="5" t="s">
        <v>16</v>
      </c>
      <c r="F637" s="6">
        <v>35</v>
      </c>
      <c r="G637" s="6">
        <v>6</v>
      </c>
      <c r="H637" s="7">
        <v>187530.66</v>
      </c>
      <c r="I637" s="6">
        <v>2</v>
      </c>
      <c r="J637" s="6">
        <v>1</v>
      </c>
      <c r="K637" s="6">
        <v>1</v>
      </c>
      <c r="L637" s="8">
        <v>37976.36</v>
      </c>
      <c r="M637" s="6">
        <v>0</v>
      </c>
    </row>
    <row r="638" spans="1:13" x14ac:dyDescent="0.35">
      <c r="A638" s="5">
        <v>800</v>
      </c>
      <c r="B638" s="6">
        <v>15567367</v>
      </c>
      <c r="C638" s="6">
        <v>601</v>
      </c>
      <c r="D638" s="5" t="s">
        <v>26</v>
      </c>
      <c r="E638" s="5" t="s">
        <v>16</v>
      </c>
      <c r="F638" s="6">
        <v>42</v>
      </c>
      <c r="G638" s="6">
        <v>9</v>
      </c>
      <c r="H638" s="7">
        <v>133636.16</v>
      </c>
      <c r="I638" s="6">
        <v>1</v>
      </c>
      <c r="J638" s="6">
        <v>0</v>
      </c>
      <c r="K638" s="6">
        <v>1</v>
      </c>
      <c r="L638" s="8">
        <v>103315.74</v>
      </c>
      <c r="M638" s="6">
        <v>0</v>
      </c>
    </row>
    <row r="639" spans="1:13" x14ac:dyDescent="0.35">
      <c r="A639" s="5">
        <v>801</v>
      </c>
      <c r="B639" s="6">
        <v>15747542</v>
      </c>
      <c r="C639" s="6">
        <v>605</v>
      </c>
      <c r="D639" s="5" t="s">
        <v>15</v>
      </c>
      <c r="E639" s="5" t="s">
        <v>23</v>
      </c>
      <c r="F639" s="6">
        <v>52</v>
      </c>
      <c r="G639" s="6">
        <v>7</v>
      </c>
      <c r="H639" s="7">
        <v>0</v>
      </c>
      <c r="I639" s="6">
        <v>2</v>
      </c>
      <c r="J639" s="6">
        <v>1</v>
      </c>
      <c r="K639" s="6">
        <v>1</v>
      </c>
      <c r="L639" s="8">
        <v>173952.5</v>
      </c>
      <c r="M639" s="6">
        <v>0</v>
      </c>
    </row>
    <row r="640" spans="1:13" x14ac:dyDescent="0.35">
      <c r="A640" s="5">
        <v>802</v>
      </c>
      <c r="B640" s="6">
        <v>15762238</v>
      </c>
      <c r="C640" s="6">
        <v>671</v>
      </c>
      <c r="D640" s="5" t="s">
        <v>26</v>
      </c>
      <c r="E640" s="5" t="s">
        <v>16</v>
      </c>
      <c r="F640" s="6">
        <v>44</v>
      </c>
      <c r="G640" s="6">
        <v>0</v>
      </c>
      <c r="H640" s="7">
        <v>84745.03</v>
      </c>
      <c r="I640" s="6">
        <v>2</v>
      </c>
      <c r="J640" s="6">
        <v>0</v>
      </c>
      <c r="K640" s="6">
        <v>1</v>
      </c>
      <c r="L640" s="8">
        <v>34673.980000000003</v>
      </c>
      <c r="M640" s="6">
        <v>0</v>
      </c>
    </row>
    <row r="641" spans="1:13" x14ac:dyDescent="0.35">
      <c r="A641" s="5">
        <v>803</v>
      </c>
      <c r="B641" s="6">
        <v>15681554</v>
      </c>
      <c r="C641" s="6">
        <v>614</v>
      </c>
      <c r="D641" s="5" t="s">
        <v>26</v>
      </c>
      <c r="E641" s="5" t="s">
        <v>16</v>
      </c>
      <c r="F641" s="6">
        <v>31</v>
      </c>
      <c r="G641" s="6">
        <v>7</v>
      </c>
      <c r="H641" s="7">
        <v>120599.38</v>
      </c>
      <c r="I641" s="6">
        <v>2</v>
      </c>
      <c r="J641" s="6">
        <v>1</v>
      </c>
      <c r="K641" s="6">
        <v>1</v>
      </c>
      <c r="L641" s="8">
        <v>46163.44</v>
      </c>
      <c r="M641" s="6">
        <v>0</v>
      </c>
    </row>
    <row r="642" spans="1:13" x14ac:dyDescent="0.35">
      <c r="A642" s="5">
        <v>804</v>
      </c>
      <c r="B642" s="6">
        <v>15712825</v>
      </c>
      <c r="C642" s="6">
        <v>511</v>
      </c>
      <c r="D642" s="5" t="s">
        <v>18</v>
      </c>
      <c r="E642" s="5" t="s">
        <v>16</v>
      </c>
      <c r="F642" s="6">
        <v>29</v>
      </c>
      <c r="G642" s="6">
        <v>9</v>
      </c>
      <c r="H642" s="7">
        <v>0</v>
      </c>
      <c r="I642" s="6">
        <v>2</v>
      </c>
      <c r="J642" s="6">
        <v>0</v>
      </c>
      <c r="K642" s="6">
        <v>1</v>
      </c>
      <c r="L642" s="8">
        <v>140676.98000000001</v>
      </c>
      <c r="M642" s="6">
        <v>0</v>
      </c>
    </row>
    <row r="643" spans="1:13" x14ac:dyDescent="0.35">
      <c r="A643" s="5">
        <v>805</v>
      </c>
      <c r="B643" s="6">
        <v>15640280</v>
      </c>
      <c r="C643" s="6">
        <v>850</v>
      </c>
      <c r="D643" s="5" t="s">
        <v>15</v>
      </c>
      <c r="E643" s="5" t="s">
        <v>23</v>
      </c>
      <c r="F643" s="6">
        <v>39</v>
      </c>
      <c r="G643" s="6">
        <v>4</v>
      </c>
      <c r="H643" s="7">
        <v>127771.35</v>
      </c>
      <c r="I643" s="6">
        <v>2</v>
      </c>
      <c r="J643" s="6">
        <v>0</v>
      </c>
      <c r="K643" s="6">
        <v>1</v>
      </c>
      <c r="L643" s="8">
        <v>151738.54</v>
      </c>
      <c r="M643" s="6">
        <v>0</v>
      </c>
    </row>
    <row r="644" spans="1:13" x14ac:dyDescent="0.35">
      <c r="A644" s="5">
        <v>807</v>
      </c>
      <c r="B644" s="6">
        <v>15613319</v>
      </c>
      <c r="C644" s="6">
        <v>793</v>
      </c>
      <c r="D644" s="5" t="s">
        <v>15</v>
      </c>
      <c r="E644" s="5" t="s">
        <v>16</v>
      </c>
      <c r="F644" s="6">
        <v>33</v>
      </c>
      <c r="G644" s="6">
        <v>0</v>
      </c>
      <c r="H644" s="7">
        <v>0</v>
      </c>
      <c r="I644" s="6">
        <v>1</v>
      </c>
      <c r="J644" s="6">
        <v>0</v>
      </c>
      <c r="K644" s="6">
        <v>0</v>
      </c>
      <c r="L644" s="8">
        <v>175544.02</v>
      </c>
      <c r="M644" s="6">
        <v>0</v>
      </c>
    </row>
    <row r="645" spans="1:13" x14ac:dyDescent="0.35">
      <c r="A645" s="5">
        <v>808</v>
      </c>
      <c r="B645" s="6">
        <v>15798906</v>
      </c>
      <c r="C645" s="6">
        <v>628</v>
      </c>
      <c r="D645" s="5" t="s">
        <v>15</v>
      </c>
      <c r="E645" s="5" t="s">
        <v>23</v>
      </c>
      <c r="F645" s="6">
        <v>69</v>
      </c>
      <c r="G645" s="6">
        <v>5</v>
      </c>
      <c r="H645" s="7">
        <v>0</v>
      </c>
      <c r="I645" s="6">
        <v>2</v>
      </c>
      <c r="J645" s="6">
        <v>1</v>
      </c>
      <c r="K645" s="6">
        <v>1</v>
      </c>
      <c r="L645" s="8">
        <v>181964.6</v>
      </c>
      <c r="M645" s="6">
        <v>0</v>
      </c>
    </row>
    <row r="646" spans="1:13" x14ac:dyDescent="0.35">
      <c r="A646" s="5">
        <v>809</v>
      </c>
      <c r="B646" s="6">
        <v>15708917</v>
      </c>
      <c r="C646" s="6">
        <v>598</v>
      </c>
      <c r="D646" s="5" t="s">
        <v>26</v>
      </c>
      <c r="E646" s="5" t="s">
        <v>23</v>
      </c>
      <c r="F646" s="6">
        <v>53</v>
      </c>
      <c r="G646" s="6">
        <v>10</v>
      </c>
      <c r="H646" s="7">
        <v>167772.96</v>
      </c>
      <c r="I646" s="6">
        <v>1</v>
      </c>
      <c r="J646" s="6">
        <v>1</v>
      </c>
      <c r="K646" s="6">
        <v>1</v>
      </c>
      <c r="L646" s="8">
        <v>136886.85999999999</v>
      </c>
      <c r="M646" s="6">
        <v>0</v>
      </c>
    </row>
    <row r="647" spans="1:13" x14ac:dyDescent="0.35">
      <c r="A647" s="5">
        <v>810</v>
      </c>
      <c r="B647" s="6">
        <v>15778463</v>
      </c>
      <c r="C647" s="6">
        <v>657</v>
      </c>
      <c r="D647" s="5" t="s">
        <v>15</v>
      </c>
      <c r="E647" s="5" t="s">
        <v>16</v>
      </c>
      <c r="F647" s="6">
        <v>37</v>
      </c>
      <c r="G647" s="6">
        <v>6</v>
      </c>
      <c r="H647" s="7">
        <v>95845.6</v>
      </c>
      <c r="I647" s="6">
        <v>1</v>
      </c>
      <c r="J647" s="6">
        <v>1</v>
      </c>
      <c r="K647" s="6">
        <v>0</v>
      </c>
      <c r="L647" s="8">
        <v>122218.23</v>
      </c>
      <c r="M647" s="6">
        <v>0</v>
      </c>
    </row>
    <row r="648" spans="1:13" x14ac:dyDescent="0.35">
      <c r="A648" s="5">
        <v>811</v>
      </c>
      <c r="B648" s="6">
        <v>15699430</v>
      </c>
      <c r="C648" s="6">
        <v>618</v>
      </c>
      <c r="D648" s="5" t="s">
        <v>15</v>
      </c>
      <c r="E648" s="5" t="s">
        <v>16</v>
      </c>
      <c r="F648" s="6">
        <v>35</v>
      </c>
      <c r="G648" s="6">
        <v>10</v>
      </c>
      <c r="H648" s="7">
        <v>0</v>
      </c>
      <c r="I648" s="6">
        <v>2</v>
      </c>
      <c r="J648" s="6">
        <v>1</v>
      </c>
      <c r="K648" s="6">
        <v>0</v>
      </c>
      <c r="L648" s="8">
        <v>180439.75</v>
      </c>
      <c r="M648" s="6">
        <v>0</v>
      </c>
    </row>
    <row r="649" spans="1:13" x14ac:dyDescent="0.35">
      <c r="A649" s="5">
        <v>812</v>
      </c>
      <c r="B649" s="6">
        <v>15649992</v>
      </c>
      <c r="C649" s="6">
        <v>681</v>
      </c>
      <c r="D649" s="5" t="s">
        <v>18</v>
      </c>
      <c r="E649" s="5" t="s">
        <v>23</v>
      </c>
      <c r="F649" s="6">
        <v>65</v>
      </c>
      <c r="G649" s="6">
        <v>7</v>
      </c>
      <c r="H649" s="7">
        <v>134714.70000000001</v>
      </c>
      <c r="I649" s="6">
        <v>2</v>
      </c>
      <c r="J649" s="6">
        <v>0</v>
      </c>
      <c r="K649" s="6">
        <v>1</v>
      </c>
      <c r="L649" s="8">
        <v>190419.81</v>
      </c>
      <c r="M649" s="6">
        <v>0</v>
      </c>
    </row>
    <row r="650" spans="1:13" x14ac:dyDescent="0.35">
      <c r="A650" s="5">
        <v>813</v>
      </c>
      <c r="B650" s="6">
        <v>15578980</v>
      </c>
      <c r="C650" s="6">
        <v>516</v>
      </c>
      <c r="D650" s="5" t="s">
        <v>18</v>
      </c>
      <c r="E650" s="5" t="s">
        <v>16</v>
      </c>
      <c r="F650" s="6">
        <v>33</v>
      </c>
      <c r="G650" s="6">
        <v>3</v>
      </c>
      <c r="H650" s="7">
        <v>0</v>
      </c>
      <c r="I650" s="6">
        <v>2</v>
      </c>
      <c r="J650" s="6">
        <v>1</v>
      </c>
      <c r="K650" s="6">
        <v>1</v>
      </c>
      <c r="L650" s="8">
        <v>58685.59</v>
      </c>
      <c r="M650" s="6">
        <v>0</v>
      </c>
    </row>
    <row r="651" spans="1:13" x14ac:dyDescent="0.35">
      <c r="A651" s="5">
        <v>815</v>
      </c>
      <c r="B651" s="6">
        <v>15641655</v>
      </c>
      <c r="C651" s="6">
        <v>700</v>
      </c>
      <c r="D651" s="5" t="s">
        <v>15</v>
      </c>
      <c r="E651" s="5" t="s">
        <v>16</v>
      </c>
      <c r="F651" s="6">
        <v>26</v>
      </c>
      <c r="G651" s="6">
        <v>2</v>
      </c>
      <c r="H651" s="7">
        <v>0</v>
      </c>
      <c r="I651" s="6">
        <v>2</v>
      </c>
      <c r="J651" s="6">
        <v>0</v>
      </c>
      <c r="K651" s="6">
        <v>0</v>
      </c>
      <c r="L651" s="8">
        <v>50051.42</v>
      </c>
      <c r="M651" s="6">
        <v>0</v>
      </c>
    </row>
    <row r="652" spans="1:13" x14ac:dyDescent="0.35">
      <c r="A652" s="5">
        <v>816</v>
      </c>
      <c r="B652" s="6">
        <v>15619708</v>
      </c>
      <c r="C652" s="6">
        <v>745</v>
      </c>
      <c r="D652" s="5" t="s">
        <v>15</v>
      </c>
      <c r="E652" s="5" t="s">
        <v>23</v>
      </c>
      <c r="F652" s="6">
        <v>25</v>
      </c>
      <c r="G652" s="6">
        <v>5</v>
      </c>
      <c r="H652" s="7">
        <v>157993.15</v>
      </c>
      <c r="I652" s="6">
        <v>2</v>
      </c>
      <c r="J652" s="6">
        <v>1</v>
      </c>
      <c r="K652" s="6">
        <v>0</v>
      </c>
      <c r="L652" s="8">
        <v>146041.45000000001</v>
      </c>
      <c r="M652" s="6">
        <v>0</v>
      </c>
    </row>
    <row r="653" spans="1:13" x14ac:dyDescent="0.35">
      <c r="A653" s="5">
        <v>817</v>
      </c>
      <c r="B653" s="6">
        <v>15734565</v>
      </c>
      <c r="C653" s="6">
        <v>696</v>
      </c>
      <c r="D653" s="5" t="s">
        <v>15</v>
      </c>
      <c r="E653" s="5" t="s">
        <v>23</v>
      </c>
      <c r="F653" s="6">
        <v>29</v>
      </c>
      <c r="G653" s="6">
        <v>8</v>
      </c>
      <c r="H653" s="7">
        <v>0</v>
      </c>
      <c r="I653" s="6">
        <v>2</v>
      </c>
      <c r="J653" s="6">
        <v>1</v>
      </c>
      <c r="K653" s="6">
        <v>0</v>
      </c>
      <c r="L653" s="8">
        <v>191166.09</v>
      </c>
      <c r="M653" s="6">
        <v>0</v>
      </c>
    </row>
    <row r="654" spans="1:13" x14ac:dyDescent="0.35">
      <c r="A654" s="5">
        <v>819</v>
      </c>
      <c r="B654" s="6">
        <v>15591969</v>
      </c>
      <c r="C654" s="6">
        <v>497</v>
      </c>
      <c r="D654" s="5" t="s">
        <v>18</v>
      </c>
      <c r="E654" s="5" t="s">
        <v>23</v>
      </c>
      <c r="F654" s="6">
        <v>27</v>
      </c>
      <c r="G654" s="6">
        <v>9</v>
      </c>
      <c r="H654" s="7">
        <v>75263.16</v>
      </c>
      <c r="I654" s="6">
        <v>1</v>
      </c>
      <c r="J654" s="6">
        <v>1</v>
      </c>
      <c r="K654" s="6">
        <v>1</v>
      </c>
      <c r="L654" s="8">
        <v>164825.04</v>
      </c>
      <c r="M654" s="6">
        <v>0</v>
      </c>
    </row>
    <row r="655" spans="1:13" x14ac:dyDescent="0.35">
      <c r="A655" s="5">
        <v>820</v>
      </c>
      <c r="B655" s="6">
        <v>15747807</v>
      </c>
      <c r="C655" s="6">
        <v>720</v>
      </c>
      <c r="D655" s="5" t="s">
        <v>15</v>
      </c>
      <c r="E655" s="5" t="s">
        <v>16</v>
      </c>
      <c r="F655" s="6">
        <v>43</v>
      </c>
      <c r="G655" s="6">
        <v>6</v>
      </c>
      <c r="H655" s="7">
        <v>137824.03</v>
      </c>
      <c r="I655" s="6">
        <v>2</v>
      </c>
      <c r="J655" s="6">
        <v>1</v>
      </c>
      <c r="K655" s="6">
        <v>0</v>
      </c>
      <c r="L655" s="8">
        <v>172557.77</v>
      </c>
      <c r="M655" s="6">
        <v>0</v>
      </c>
    </row>
    <row r="656" spans="1:13" x14ac:dyDescent="0.35">
      <c r="A656" s="5">
        <v>821</v>
      </c>
      <c r="B656" s="6">
        <v>15596939</v>
      </c>
      <c r="C656" s="6">
        <v>659</v>
      </c>
      <c r="D656" s="5" t="s">
        <v>26</v>
      </c>
      <c r="E656" s="5" t="s">
        <v>23</v>
      </c>
      <c r="F656" s="6">
        <v>36</v>
      </c>
      <c r="G656" s="6">
        <v>4</v>
      </c>
      <c r="H656" s="7">
        <v>132578.92000000001</v>
      </c>
      <c r="I656" s="6">
        <v>2</v>
      </c>
      <c r="J656" s="6">
        <v>1</v>
      </c>
      <c r="K656" s="6">
        <v>0</v>
      </c>
      <c r="L656" s="8">
        <v>84320.94</v>
      </c>
      <c r="M656" s="6">
        <v>0</v>
      </c>
    </row>
    <row r="657" spans="1:13" x14ac:dyDescent="0.35">
      <c r="A657" s="5">
        <v>822</v>
      </c>
      <c r="B657" s="6">
        <v>15716155</v>
      </c>
      <c r="C657" s="6">
        <v>841</v>
      </c>
      <c r="D657" s="5" t="s">
        <v>15</v>
      </c>
      <c r="E657" s="5" t="s">
        <v>16</v>
      </c>
      <c r="F657" s="6">
        <v>36</v>
      </c>
      <c r="G657" s="6">
        <v>5</v>
      </c>
      <c r="H657" s="7">
        <v>156021.31</v>
      </c>
      <c r="I657" s="6">
        <v>1</v>
      </c>
      <c r="J657" s="6">
        <v>0</v>
      </c>
      <c r="K657" s="6">
        <v>0</v>
      </c>
      <c r="L657" s="8">
        <v>122662.98</v>
      </c>
      <c r="M657" s="6">
        <v>0</v>
      </c>
    </row>
    <row r="658" spans="1:13" x14ac:dyDescent="0.35">
      <c r="A658" s="5">
        <v>823</v>
      </c>
      <c r="B658" s="6">
        <v>15765311</v>
      </c>
      <c r="C658" s="6">
        <v>642</v>
      </c>
      <c r="D658" s="5" t="s">
        <v>18</v>
      </c>
      <c r="E658" s="5" t="s">
        <v>23</v>
      </c>
      <c r="F658" s="6">
        <v>34</v>
      </c>
      <c r="G658" s="6">
        <v>8</v>
      </c>
      <c r="H658" s="7">
        <v>0</v>
      </c>
      <c r="I658" s="6">
        <v>1</v>
      </c>
      <c r="J658" s="6">
        <v>1</v>
      </c>
      <c r="K658" s="6">
        <v>0</v>
      </c>
      <c r="L658" s="8">
        <v>72085.100000000006</v>
      </c>
      <c r="M658" s="6">
        <v>0</v>
      </c>
    </row>
    <row r="659" spans="1:13" x14ac:dyDescent="0.35">
      <c r="A659" s="5">
        <v>825</v>
      </c>
      <c r="B659" s="6">
        <v>15603830</v>
      </c>
      <c r="C659" s="6">
        <v>600</v>
      </c>
      <c r="D659" s="5" t="s">
        <v>18</v>
      </c>
      <c r="E659" s="5" t="s">
        <v>23</v>
      </c>
      <c r="F659" s="6">
        <v>36</v>
      </c>
      <c r="G659" s="6">
        <v>4</v>
      </c>
      <c r="H659" s="7">
        <v>0</v>
      </c>
      <c r="I659" s="6">
        <v>2</v>
      </c>
      <c r="J659" s="6">
        <v>1</v>
      </c>
      <c r="K659" s="6">
        <v>0</v>
      </c>
      <c r="L659" s="8">
        <v>143635.35999999999</v>
      </c>
      <c r="M659" s="6">
        <v>0</v>
      </c>
    </row>
    <row r="660" spans="1:13" x14ac:dyDescent="0.35">
      <c r="A660" s="5">
        <v>826</v>
      </c>
      <c r="B660" s="6">
        <v>15660602</v>
      </c>
      <c r="C660" s="6">
        <v>464</v>
      </c>
      <c r="D660" s="5" t="s">
        <v>26</v>
      </c>
      <c r="E660" s="5" t="s">
        <v>23</v>
      </c>
      <c r="F660" s="6">
        <v>33</v>
      </c>
      <c r="G660" s="6">
        <v>8</v>
      </c>
      <c r="H660" s="7">
        <v>164284.72</v>
      </c>
      <c r="I660" s="6">
        <v>2</v>
      </c>
      <c r="J660" s="6">
        <v>1</v>
      </c>
      <c r="K660" s="6">
        <v>1</v>
      </c>
      <c r="L660" s="8">
        <v>3710.34</v>
      </c>
      <c r="M660" s="6">
        <v>0</v>
      </c>
    </row>
    <row r="661" spans="1:13" x14ac:dyDescent="0.35">
      <c r="A661" s="5">
        <v>827</v>
      </c>
      <c r="B661" s="6">
        <v>15660535</v>
      </c>
      <c r="C661" s="6">
        <v>680</v>
      </c>
      <c r="D661" s="5" t="s">
        <v>15</v>
      </c>
      <c r="E661" s="5" t="s">
        <v>16</v>
      </c>
      <c r="F661" s="6">
        <v>47</v>
      </c>
      <c r="G661" s="6">
        <v>5</v>
      </c>
      <c r="H661" s="7">
        <v>0</v>
      </c>
      <c r="I661" s="6">
        <v>2</v>
      </c>
      <c r="J661" s="6">
        <v>1</v>
      </c>
      <c r="K661" s="6">
        <v>1</v>
      </c>
      <c r="L661" s="8">
        <v>179843.33</v>
      </c>
      <c r="M661" s="6">
        <v>0</v>
      </c>
    </row>
    <row r="662" spans="1:13" x14ac:dyDescent="0.35">
      <c r="A662" s="5">
        <v>828</v>
      </c>
      <c r="B662" s="6">
        <v>15666633</v>
      </c>
      <c r="C662" s="6">
        <v>758</v>
      </c>
      <c r="D662" s="5" t="s">
        <v>18</v>
      </c>
      <c r="E662" s="5" t="s">
        <v>23</v>
      </c>
      <c r="F662" s="6">
        <v>56</v>
      </c>
      <c r="G662" s="6">
        <v>1</v>
      </c>
      <c r="H662" s="7">
        <v>0</v>
      </c>
      <c r="I662" s="6">
        <v>2</v>
      </c>
      <c r="J662" s="6">
        <v>1</v>
      </c>
      <c r="K662" s="6">
        <v>1</v>
      </c>
      <c r="L662" s="8">
        <v>10643.38</v>
      </c>
      <c r="M662" s="6">
        <v>0</v>
      </c>
    </row>
    <row r="663" spans="1:13" x14ac:dyDescent="0.35">
      <c r="A663" s="5">
        <v>829</v>
      </c>
      <c r="B663" s="6">
        <v>15596914</v>
      </c>
      <c r="C663" s="6">
        <v>630</v>
      </c>
      <c r="D663" s="5" t="s">
        <v>26</v>
      </c>
      <c r="E663" s="5" t="s">
        <v>16</v>
      </c>
      <c r="F663" s="6">
        <v>31</v>
      </c>
      <c r="G663" s="6">
        <v>2</v>
      </c>
      <c r="H663" s="7">
        <v>112373.49</v>
      </c>
      <c r="I663" s="6">
        <v>2</v>
      </c>
      <c r="J663" s="6">
        <v>1</v>
      </c>
      <c r="K663" s="6">
        <v>1</v>
      </c>
      <c r="L663" s="8">
        <v>131167.98000000001</v>
      </c>
      <c r="M663" s="6">
        <v>0</v>
      </c>
    </row>
    <row r="664" spans="1:13" x14ac:dyDescent="0.35">
      <c r="A664" s="5">
        <v>830</v>
      </c>
      <c r="B664" s="6">
        <v>15639788</v>
      </c>
      <c r="C664" s="6">
        <v>577</v>
      </c>
      <c r="D664" s="5" t="s">
        <v>15</v>
      </c>
      <c r="E664" s="5" t="s">
        <v>16</v>
      </c>
      <c r="F664" s="6">
        <v>39</v>
      </c>
      <c r="G664" s="6">
        <v>10</v>
      </c>
      <c r="H664" s="7">
        <v>0</v>
      </c>
      <c r="I664" s="6">
        <v>2</v>
      </c>
      <c r="J664" s="6">
        <v>1</v>
      </c>
      <c r="K664" s="6">
        <v>0</v>
      </c>
      <c r="L664" s="8">
        <v>10553.31</v>
      </c>
      <c r="M664" s="6">
        <v>0</v>
      </c>
    </row>
    <row r="665" spans="1:13" x14ac:dyDescent="0.35">
      <c r="A665" s="5">
        <v>831</v>
      </c>
      <c r="B665" s="6">
        <v>15695846</v>
      </c>
      <c r="C665" s="6">
        <v>684</v>
      </c>
      <c r="D665" s="5" t="s">
        <v>15</v>
      </c>
      <c r="E665" s="5" t="s">
        <v>16</v>
      </c>
      <c r="F665" s="6">
        <v>34</v>
      </c>
      <c r="G665" s="6">
        <v>6</v>
      </c>
      <c r="H665" s="7">
        <v>0</v>
      </c>
      <c r="I665" s="6">
        <v>2</v>
      </c>
      <c r="J665" s="6">
        <v>1</v>
      </c>
      <c r="K665" s="6">
        <v>1</v>
      </c>
      <c r="L665" s="8">
        <v>130928.22</v>
      </c>
      <c r="M665" s="6">
        <v>0</v>
      </c>
    </row>
    <row r="666" spans="1:13" x14ac:dyDescent="0.35">
      <c r="A666" s="5">
        <v>832</v>
      </c>
      <c r="B666" s="6">
        <v>15726234</v>
      </c>
      <c r="C666" s="6">
        <v>708</v>
      </c>
      <c r="D666" s="5" t="s">
        <v>18</v>
      </c>
      <c r="E666" s="5" t="s">
        <v>16</v>
      </c>
      <c r="F666" s="6">
        <v>41</v>
      </c>
      <c r="G666" s="6">
        <v>5</v>
      </c>
      <c r="H666" s="7">
        <v>0</v>
      </c>
      <c r="I666" s="6">
        <v>1</v>
      </c>
      <c r="J666" s="6">
        <v>0</v>
      </c>
      <c r="K666" s="6">
        <v>1</v>
      </c>
      <c r="L666" s="8">
        <v>157003.99</v>
      </c>
      <c r="M666" s="6">
        <v>0</v>
      </c>
    </row>
    <row r="667" spans="1:13" x14ac:dyDescent="0.35">
      <c r="A667" s="5">
        <v>833</v>
      </c>
      <c r="B667" s="6">
        <v>15797964</v>
      </c>
      <c r="C667" s="6">
        <v>732</v>
      </c>
      <c r="D667" s="5" t="s">
        <v>26</v>
      </c>
      <c r="E667" s="5" t="s">
        <v>16</v>
      </c>
      <c r="F667" s="6">
        <v>29</v>
      </c>
      <c r="G667" s="6">
        <v>1</v>
      </c>
      <c r="H667" s="7">
        <v>154333.82</v>
      </c>
      <c r="I667" s="6">
        <v>1</v>
      </c>
      <c r="J667" s="6">
        <v>1</v>
      </c>
      <c r="K667" s="6">
        <v>1</v>
      </c>
      <c r="L667" s="8">
        <v>138527.56</v>
      </c>
      <c r="M667" s="6">
        <v>0</v>
      </c>
    </row>
    <row r="668" spans="1:13" x14ac:dyDescent="0.35">
      <c r="A668" s="5">
        <v>834</v>
      </c>
      <c r="B668" s="6">
        <v>15625881</v>
      </c>
      <c r="C668" s="6">
        <v>634</v>
      </c>
      <c r="D668" s="5" t="s">
        <v>26</v>
      </c>
      <c r="E668" s="5" t="s">
        <v>23</v>
      </c>
      <c r="F668" s="6">
        <v>37</v>
      </c>
      <c r="G668" s="6">
        <v>3</v>
      </c>
      <c r="H668" s="7">
        <v>111432.77</v>
      </c>
      <c r="I668" s="6">
        <v>2</v>
      </c>
      <c r="J668" s="6">
        <v>1</v>
      </c>
      <c r="K668" s="6">
        <v>1</v>
      </c>
      <c r="L668" s="8">
        <v>167032.49</v>
      </c>
      <c r="M668" s="6">
        <v>0</v>
      </c>
    </row>
    <row r="669" spans="1:13" x14ac:dyDescent="0.35">
      <c r="A669" s="5">
        <v>835</v>
      </c>
      <c r="B669" s="6">
        <v>15780628</v>
      </c>
      <c r="C669" s="6">
        <v>633</v>
      </c>
      <c r="D669" s="5" t="s">
        <v>15</v>
      </c>
      <c r="E669" s="5" t="s">
        <v>16</v>
      </c>
      <c r="F669" s="6">
        <v>30</v>
      </c>
      <c r="G669" s="6">
        <v>6</v>
      </c>
      <c r="H669" s="7">
        <v>0</v>
      </c>
      <c r="I669" s="6">
        <v>2</v>
      </c>
      <c r="J669" s="6">
        <v>0</v>
      </c>
      <c r="K669" s="6">
        <v>0</v>
      </c>
      <c r="L669" s="8">
        <v>41642.29</v>
      </c>
      <c r="M669" s="6">
        <v>0</v>
      </c>
    </row>
    <row r="670" spans="1:13" x14ac:dyDescent="0.35">
      <c r="A670" s="5">
        <v>836</v>
      </c>
      <c r="B670" s="6">
        <v>15575883</v>
      </c>
      <c r="C670" s="6">
        <v>559</v>
      </c>
      <c r="D670" s="5" t="s">
        <v>15</v>
      </c>
      <c r="E670" s="5" t="s">
        <v>23</v>
      </c>
      <c r="F670" s="6">
        <v>34</v>
      </c>
      <c r="G670" s="6">
        <v>2</v>
      </c>
      <c r="H670" s="7">
        <v>137390.10999999999</v>
      </c>
      <c r="I670" s="6">
        <v>2</v>
      </c>
      <c r="J670" s="6">
        <v>1</v>
      </c>
      <c r="K670" s="6">
        <v>0</v>
      </c>
      <c r="L670" s="8">
        <v>9677</v>
      </c>
      <c r="M670" s="6">
        <v>0</v>
      </c>
    </row>
    <row r="671" spans="1:13" x14ac:dyDescent="0.35">
      <c r="A671" s="5">
        <v>837</v>
      </c>
      <c r="B671" s="6">
        <v>15585036</v>
      </c>
      <c r="C671" s="6">
        <v>694</v>
      </c>
      <c r="D671" s="5" t="s">
        <v>18</v>
      </c>
      <c r="E671" s="5" t="s">
        <v>16</v>
      </c>
      <c r="F671" s="6">
        <v>37</v>
      </c>
      <c r="G671" s="6">
        <v>3</v>
      </c>
      <c r="H671" s="7">
        <v>0</v>
      </c>
      <c r="I671" s="6">
        <v>2</v>
      </c>
      <c r="J671" s="6">
        <v>1</v>
      </c>
      <c r="K671" s="6">
        <v>1</v>
      </c>
      <c r="L671" s="8">
        <v>147012.22</v>
      </c>
      <c r="M671" s="6">
        <v>0</v>
      </c>
    </row>
    <row r="672" spans="1:13" x14ac:dyDescent="0.35">
      <c r="A672" s="5">
        <v>838</v>
      </c>
      <c r="B672" s="6">
        <v>15589488</v>
      </c>
      <c r="C672" s="6">
        <v>686</v>
      </c>
      <c r="D672" s="5" t="s">
        <v>26</v>
      </c>
      <c r="E672" s="5" t="s">
        <v>16</v>
      </c>
      <c r="F672" s="6">
        <v>56</v>
      </c>
      <c r="G672" s="6">
        <v>5</v>
      </c>
      <c r="H672" s="7">
        <v>111642.08</v>
      </c>
      <c r="I672" s="6">
        <v>1</v>
      </c>
      <c r="J672" s="6">
        <v>1</v>
      </c>
      <c r="K672" s="6">
        <v>1</v>
      </c>
      <c r="L672" s="8">
        <v>80553.87</v>
      </c>
      <c r="M672" s="6">
        <v>0</v>
      </c>
    </row>
    <row r="673" spans="1:13" x14ac:dyDescent="0.35">
      <c r="A673" s="5">
        <v>840</v>
      </c>
      <c r="B673" s="6">
        <v>15727915</v>
      </c>
      <c r="C673" s="6">
        <v>507</v>
      </c>
      <c r="D673" s="5" t="s">
        <v>15</v>
      </c>
      <c r="E673" s="5" t="s">
        <v>23</v>
      </c>
      <c r="F673" s="6">
        <v>36</v>
      </c>
      <c r="G673" s="6">
        <v>4</v>
      </c>
      <c r="H673" s="7">
        <v>83543.37</v>
      </c>
      <c r="I673" s="6">
        <v>1</v>
      </c>
      <c r="J673" s="6">
        <v>0</v>
      </c>
      <c r="K673" s="6">
        <v>0</v>
      </c>
      <c r="L673" s="8">
        <v>140134.43</v>
      </c>
      <c r="M673" s="6">
        <v>0</v>
      </c>
    </row>
    <row r="674" spans="1:13" x14ac:dyDescent="0.35">
      <c r="A674" s="5">
        <v>842</v>
      </c>
      <c r="B674" s="6">
        <v>15737792</v>
      </c>
      <c r="C674" s="6">
        <v>818</v>
      </c>
      <c r="D674" s="5" t="s">
        <v>15</v>
      </c>
      <c r="E674" s="5" t="s">
        <v>16</v>
      </c>
      <c r="F674" s="6">
        <v>31</v>
      </c>
      <c r="G674" s="6">
        <v>1</v>
      </c>
      <c r="H674" s="7">
        <v>186796.37</v>
      </c>
      <c r="I674" s="6">
        <v>1</v>
      </c>
      <c r="J674" s="6">
        <v>0</v>
      </c>
      <c r="K674" s="6">
        <v>0</v>
      </c>
      <c r="L674" s="8">
        <v>178252.63</v>
      </c>
      <c r="M674" s="6">
        <v>0</v>
      </c>
    </row>
    <row r="675" spans="1:13" x14ac:dyDescent="0.35">
      <c r="A675" s="5">
        <v>843</v>
      </c>
      <c r="B675" s="6">
        <v>15599433</v>
      </c>
      <c r="C675" s="6">
        <v>660</v>
      </c>
      <c r="D675" s="5" t="s">
        <v>26</v>
      </c>
      <c r="E675" s="5" t="s">
        <v>23</v>
      </c>
      <c r="F675" s="6">
        <v>35</v>
      </c>
      <c r="G675" s="6">
        <v>8</v>
      </c>
      <c r="H675" s="7">
        <v>58641.43</v>
      </c>
      <c r="I675" s="6">
        <v>1</v>
      </c>
      <c r="J675" s="6">
        <v>0</v>
      </c>
      <c r="K675" s="6">
        <v>1</v>
      </c>
      <c r="L675" s="8">
        <v>198674.08</v>
      </c>
      <c r="M675" s="6">
        <v>0</v>
      </c>
    </row>
    <row r="676" spans="1:13" x14ac:dyDescent="0.35">
      <c r="A676" s="5">
        <v>845</v>
      </c>
      <c r="B676" s="6">
        <v>15806983</v>
      </c>
      <c r="C676" s="6">
        <v>640</v>
      </c>
      <c r="D676" s="5" t="s">
        <v>15</v>
      </c>
      <c r="E676" s="5" t="s">
        <v>23</v>
      </c>
      <c r="F676" s="6">
        <v>44</v>
      </c>
      <c r="G676" s="6">
        <v>3</v>
      </c>
      <c r="H676" s="7">
        <v>137148.68</v>
      </c>
      <c r="I676" s="6">
        <v>1</v>
      </c>
      <c r="J676" s="6">
        <v>1</v>
      </c>
      <c r="K676" s="6">
        <v>0</v>
      </c>
      <c r="L676" s="8">
        <v>92381.01</v>
      </c>
      <c r="M676" s="6">
        <v>0</v>
      </c>
    </row>
    <row r="677" spans="1:13" x14ac:dyDescent="0.35">
      <c r="A677" s="5">
        <v>846</v>
      </c>
      <c r="B677" s="6">
        <v>15592222</v>
      </c>
      <c r="C677" s="6">
        <v>505</v>
      </c>
      <c r="D677" s="5" t="s">
        <v>15</v>
      </c>
      <c r="E677" s="5" t="s">
        <v>23</v>
      </c>
      <c r="F677" s="6">
        <v>49</v>
      </c>
      <c r="G677" s="6">
        <v>7</v>
      </c>
      <c r="H677" s="7">
        <v>80001.23</v>
      </c>
      <c r="I677" s="6">
        <v>1</v>
      </c>
      <c r="J677" s="6">
        <v>0</v>
      </c>
      <c r="K677" s="6">
        <v>0</v>
      </c>
      <c r="L677" s="8">
        <v>135180.10999999999</v>
      </c>
      <c r="M677" s="6">
        <v>0</v>
      </c>
    </row>
    <row r="678" spans="1:13" x14ac:dyDescent="0.35">
      <c r="A678" s="5">
        <v>847</v>
      </c>
      <c r="B678" s="6">
        <v>15608968</v>
      </c>
      <c r="C678" s="6">
        <v>714</v>
      </c>
      <c r="D678" s="5" t="s">
        <v>26</v>
      </c>
      <c r="E678" s="5" t="s">
        <v>23</v>
      </c>
      <c r="F678" s="6">
        <v>21</v>
      </c>
      <c r="G678" s="6">
        <v>6</v>
      </c>
      <c r="H678" s="7">
        <v>86402.52</v>
      </c>
      <c r="I678" s="6">
        <v>2</v>
      </c>
      <c r="J678" s="6">
        <v>0</v>
      </c>
      <c r="K678" s="6">
        <v>0</v>
      </c>
      <c r="L678" s="8">
        <v>27330.59</v>
      </c>
      <c r="M678" s="6">
        <v>0</v>
      </c>
    </row>
    <row r="679" spans="1:13" x14ac:dyDescent="0.35">
      <c r="A679" s="5">
        <v>848</v>
      </c>
      <c r="B679" s="6">
        <v>15586959</v>
      </c>
      <c r="C679" s="6">
        <v>468</v>
      </c>
      <c r="D679" s="5" t="s">
        <v>15</v>
      </c>
      <c r="E679" s="5" t="s">
        <v>16</v>
      </c>
      <c r="F679" s="6">
        <v>42</v>
      </c>
      <c r="G679" s="6">
        <v>5</v>
      </c>
      <c r="H679" s="7">
        <v>0</v>
      </c>
      <c r="I679" s="6">
        <v>2</v>
      </c>
      <c r="J679" s="6">
        <v>1</v>
      </c>
      <c r="K679" s="6">
        <v>0</v>
      </c>
      <c r="L679" s="8">
        <v>125305.34</v>
      </c>
      <c r="M679" s="6">
        <v>0</v>
      </c>
    </row>
    <row r="680" spans="1:13" x14ac:dyDescent="0.35">
      <c r="A680" s="5">
        <v>849</v>
      </c>
      <c r="B680" s="6">
        <v>15646558</v>
      </c>
      <c r="C680" s="6">
        <v>611</v>
      </c>
      <c r="D680" s="5" t="s">
        <v>18</v>
      </c>
      <c r="E680" s="5" t="s">
        <v>23</v>
      </c>
      <c r="F680" s="6">
        <v>51</v>
      </c>
      <c r="G680" s="6">
        <v>1</v>
      </c>
      <c r="H680" s="7">
        <v>122874.74</v>
      </c>
      <c r="I680" s="6">
        <v>1</v>
      </c>
      <c r="J680" s="6">
        <v>1</v>
      </c>
      <c r="K680" s="6">
        <v>1</v>
      </c>
      <c r="L680" s="8">
        <v>149648.45000000001</v>
      </c>
      <c r="M680" s="6">
        <v>0</v>
      </c>
    </row>
    <row r="681" spans="1:13" x14ac:dyDescent="0.35">
      <c r="A681" s="5">
        <v>850</v>
      </c>
      <c r="B681" s="6">
        <v>15725811</v>
      </c>
      <c r="C681" s="6">
        <v>705</v>
      </c>
      <c r="D681" s="5" t="s">
        <v>15</v>
      </c>
      <c r="E681" s="5" t="s">
        <v>23</v>
      </c>
      <c r="F681" s="6">
        <v>25</v>
      </c>
      <c r="G681" s="6">
        <v>0</v>
      </c>
      <c r="H681" s="7">
        <v>97544.29</v>
      </c>
      <c r="I681" s="6">
        <v>1</v>
      </c>
      <c r="J681" s="6">
        <v>0</v>
      </c>
      <c r="K681" s="6">
        <v>1</v>
      </c>
      <c r="L681" s="8">
        <v>59887.15</v>
      </c>
      <c r="M681" s="6">
        <v>0</v>
      </c>
    </row>
    <row r="682" spans="1:13" x14ac:dyDescent="0.35">
      <c r="A682" s="5">
        <v>851</v>
      </c>
      <c r="B682" s="6">
        <v>15572265</v>
      </c>
      <c r="C682" s="6">
        <v>646</v>
      </c>
      <c r="D682" s="5" t="s">
        <v>26</v>
      </c>
      <c r="E682" s="5" t="s">
        <v>23</v>
      </c>
      <c r="F682" s="6">
        <v>46</v>
      </c>
      <c r="G682" s="6">
        <v>1</v>
      </c>
      <c r="H682" s="7">
        <v>170826.55</v>
      </c>
      <c r="I682" s="6">
        <v>2</v>
      </c>
      <c r="J682" s="6">
        <v>1</v>
      </c>
      <c r="K682" s="6">
        <v>0</v>
      </c>
      <c r="L682" s="8">
        <v>45041.32</v>
      </c>
      <c r="M682" s="6">
        <v>0</v>
      </c>
    </row>
    <row r="683" spans="1:13" x14ac:dyDescent="0.35">
      <c r="A683" s="5">
        <v>853</v>
      </c>
      <c r="B683" s="6">
        <v>15677610</v>
      </c>
      <c r="C683" s="6">
        <v>511</v>
      </c>
      <c r="D683" s="5" t="s">
        <v>26</v>
      </c>
      <c r="E683" s="5" t="s">
        <v>16</v>
      </c>
      <c r="F683" s="6">
        <v>41</v>
      </c>
      <c r="G683" s="6">
        <v>8</v>
      </c>
      <c r="H683" s="7">
        <v>153895.65</v>
      </c>
      <c r="I683" s="6">
        <v>1</v>
      </c>
      <c r="J683" s="6">
        <v>1</v>
      </c>
      <c r="K683" s="6">
        <v>1</v>
      </c>
      <c r="L683" s="8">
        <v>39087.42</v>
      </c>
      <c r="M683" s="6">
        <v>0</v>
      </c>
    </row>
    <row r="684" spans="1:13" x14ac:dyDescent="0.35">
      <c r="A684" s="5">
        <v>854</v>
      </c>
      <c r="B684" s="6">
        <v>15745012</v>
      </c>
      <c r="C684" s="6">
        <v>653</v>
      </c>
      <c r="D684" s="5" t="s">
        <v>15</v>
      </c>
      <c r="E684" s="5" t="s">
        <v>16</v>
      </c>
      <c r="F684" s="6">
        <v>43</v>
      </c>
      <c r="G684" s="6">
        <v>6</v>
      </c>
      <c r="H684" s="7">
        <v>0</v>
      </c>
      <c r="I684" s="6">
        <v>2</v>
      </c>
      <c r="J684" s="6">
        <v>1</v>
      </c>
      <c r="K684" s="6">
        <v>1</v>
      </c>
      <c r="L684" s="8">
        <v>7330.59</v>
      </c>
      <c r="M684" s="6">
        <v>0</v>
      </c>
    </row>
    <row r="685" spans="1:13" x14ac:dyDescent="0.35">
      <c r="A685" s="5">
        <v>855</v>
      </c>
      <c r="B685" s="6">
        <v>15601589</v>
      </c>
      <c r="C685" s="6">
        <v>675</v>
      </c>
      <c r="D685" s="5" t="s">
        <v>15</v>
      </c>
      <c r="E685" s="5" t="s">
        <v>16</v>
      </c>
      <c r="F685" s="6">
        <v>57</v>
      </c>
      <c r="G685" s="6">
        <v>8</v>
      </c>
      <c r="H685" s="7">
        <v>0</v>
      </c>
      <c r="I685" s="6">
        <v>2</v>
      </c>
      <c r="J685" s="6">
        <v>0</v>
      </c>
      <c r="K685" s="6">
        <v>1</v>
      </c>
      <c r="L685" s="8">
        <v>95463.29</v>
      </c>
      <c r="M685" s="6">
        <v>0</v>
      </c>
    </row>
    <row r="686" spans="1:13" x14ac:dyDescent="0.35">
      <c r="A686" s="5">
        <v>856</v>
      </c>
      <c r="B686" s="6">
        <v>15686436</v>
      </c>
      <c r="C686" s="6">
        <v>523</v>
      </c>
      <c r="D686" s="5" t="s">
        <v>18</v>
      </c>
      <c r="E686" s="5" t="s">
        <v>23</v>
      </c>
      <c r="F686" s="6">
        <v>32</v>
      </c>
      <c r="G686" s="6">
        <v>4</v>
      </c>
      <c r="H686" s="7">
        <v>0</v>
      </c>
      <c r="I686" s="6">
        <v>2</v>
      </c>
      <c r="J686" s="6">
        <v>1</v>
      </c>
      <c r="K686" s="6">
        <v>0</v>
      </c>
      <c r="L686" s="8">
        <v>167848.02</v>
      </c>
      <c r="M686" s="6">
        <v>0</v>
      </c>
    </row>
    <row r="687" spans="1:13" x14ac:dyDescent="0.35">
      <c r="A687" s="5">
        <v>858</v>
      </c>
      <c r="B687" s="6">
        <v>15760550</v>
      </c>
      <c r="C687" s="6">
        <v>741</v>
      </c>
      <c r="D687" s="5" t="s">
        <v>18</v>
      </c>
      <c r="E687" s="5" t="s">
        <v>23</v>
      </c>
      <c r="F687" s="6">
        <v>39</v>
      </c>
      <c r="G687" s="6">
        <v>7</v>
      </c>
      <c r="H687" s="7">
        <v>143637.57999999999</v>
      </c>
      <c r="I687" s="6">
        <v>2</v>
      </c>
      <c r="J687" s="6">
        <v>0</v>
      </c>
      <c r="K687" s="6">
        <v>1</v>
      </c>
      <c r="L687" s="8">
        <v>174227.66</v>
      </c>
      <c r="M687" s="6">
        <v>0</v>
      </c>
    </row>
    <row r="688" spans="1:13" x14ac:dyDescent="0.35">
      <c r="A688" s="5">
        <v>859</v>
      </c>
      <c r="B688" s="6">
        <v>15686137</v>
      </c>
      <c r="C688" s="6">
        <v>456</v>
      </c>
      <c r="D688" s="5" t="s">
        <v>18</v>
      </c>
      <c r="E688" s="5" t="s">
        <v>23</v>
      </c>
      <c r="F688" s="6">
        <v>32</v>
      </c>
      <c r="G688" s="6">
        <v>9</v>
      </c>
      <c r="H688" s="7">
        <v>147506.25</v>
      </c>
      <c r="I688" s="6">
        <v>1</v>
      </c>
      <c r="J688" s="6">
        <v>1</v>
      </c>
      <c r="K688" s="6">
        <v>1</v>
      </c>
      <c r="L688" s="8">
        <v>135399.21</v>
      </c>
      <c r="M688" s="6">
        <v>0</v>
      </c>
    </row>
    <row r="689" spans="1:13" x14ac:dyDescent="0.35">
      <c r="A689" s="5">
        <v>863</v>
      </c>
      <c r="B689" s="6">
        <v>15794916</v>
      </c>
      <c r="C689" s="6">
        <v>725</v>
      </c>
      <c r="D689" s="5" t="s">
        <v>15</v>
      </c>
      <c r="E689" s="5" t="s">
        <v>23</v>
      </c>
      <c r="F689" s="6">
        <v>41</v>
      </c>
      <c r="G689" s="6">
        <v>7</v>
      </c>
      <c r="H689" s="7">
        <v>113980.21</v>
      </c>
      <c r="I689" s="6">
        <v>1</v>
      </c>
      <c r="J689" s="6">
        <v>1</v>
      </c>
      <c r="K689" s="6">
        <v>1</v>
      </c>
      <c r="L689" s="8">
        <v>116704.25</v>
      </c>
      <c r="M689" s="6">
        <v>0</v>
      </c>
    </row>
    <row r="690" spans="1:13" x14ac:dyDescent="0.35">
      <c r="A690" s="5">
        <v>864</v>
      </c>
      <c r="B690" s="6">
        <v>15614215</v>
      </c>
      <c r="C690" s="6">
        <v>717</v>
      </c>
      <c r="D690" s="5" t="s">
        <v>15</v>
      </c>
      <c r="E690" s="5" t="s">
        <v>23</v>
      </c>
      <c r="F690" s="6">
        <v>53</v>
      </c>
      <c r="G690" s="6">
        <v>6</v>
      </c>
      <c r="H690" s="7">
        <v>0</v>
      </c>
      <c r="I690" s="6">
        <v>2</v>
      </c>
      <c r="J690" s="6">
        <v>0</v>
      </c>
      <c r="K690" s="6">
        <v>1</v>
      </c>
      <c r="L690" s="8">
        <v>97614.87</v>
      </c>
      <c r="M690" s="6">
        <v>0</v>
      </c>
    </row>
    <row r="691" spans="1:13" x14ac:dyDescent="0.35">
      <c r="A691" s="5">
        <v>865</v>
      </c>
      <c r="B691" s="6">
        <v>15805449</v>
      </c>
      <c r="C691" s="6">
        <v>594</v>
      </c>
      <c r="D691" s="5" t="s">
        <v>15</v>
      </c>
      <c r="E691" s="5" t="s">
        <v>23</v>
      </c>
      <c r="F691" s="6">
        <v>38</v>
      </c>
      <c r="G691" s="6">
        <v>4</v>
      </c>
      <c r="H691" s="7">
        <v>0</v>
      </c>
      <c r="I691" s="6">
        <v>2</v>
      </c>
      <c r="J691" s="6">
        <v>0</v>
      </c>
      <c r="K691" s="6">
        <v>0</v>
      </c>
      <c r="L691" s="8">
        <v>186884.04</v>
      </c>
      <c r="M691" s="6">
        <v>0</v>
      </c>
    </row>
    <row r="692" spans="1:13" x14ac:dyDescent="0.35">
      <c r="A692" s="5">
        <v>866</v>
      </c>
      <c r="B692" s="6">
        <v>15686983</v>
      </c>
      <c r="C692" s="6">
        <v>678</v>
      </c>
      <c r="D692" s="5" t="s">
        <v>26</v>
      </c>
      <c r="E692" s="5" t="s">
        <v>16</v>
      </c>
      <c r="F692" s="6">
        <v>25</v>
      </c>
      <c r="G692" s="6">
        <v>10</v>
      </c>
      <c r="H692" s="7">
        <v>76968.12</v>
      </c>
      <c r="I692" s="6">
        <v>2</v>
      </c>
      <c r="J692" s="6">
        <v>0</v>
      </c>
      <c r="K692" s="6">
        <v>1</v>
      </c>
      <c r="L692" s="8">
        <v>131501.72</v>
      </c>
      <c r="M692" s="6">
        <v>0</v>
      </c>
    </row>
    <row r="693" spans="1:13" x14ac:dyDescent="0.35">
      <c r="A693" s="5">
        <v>867</v>
      </c>
      <c r="B693" s="6">
        <v>15808017</v>
      </c>
      <c r="C693" s="6">
        <v>545</v>
      </c>
      <c r="D693" s="5" t="s">
        <v>15</v>
      </c>
      <c r="E693" s="5" t="s">
        <v>23</v>
      </c>
      <c r="F693" s="6">
        <v>38</v>
      </c>
      <c r="G693" s="6">
        <v>1</v>
      </c>
      <c r="H693" s="7">
        <v>88293.13</v>
      </c>
      <c r="I693" s="6">
        <v>2</v>
      </c>
      <c r="J693" s="6">
        <v>1</v>
      </c>
      <c r="K693" s="6">
        <v>1</v>
      </c>
      <c r="L693" s="8">
        <v>24302.95</v>
      </c>
      <c r="M693" s="6">
        <v>0</v>
      </c>
    </row>
    <row r="694" spans="1:13" x14ac:dyDescent="0.35">
      <c r="A694" s="5">
        <v>870</v>
      </c>
      <c r="B694" s="6">
        <v>15710424</v>
      </c>
      <c r="C694" s="6">
        <v>435</v>
      </c>
      <c r="D694" s="5" t="s">
        <v>15</v>
      </c>
      <c r="E694" s="5" t="s">
        <v>23</v>
      </c>
      <c r="F694" s="6">
        <v>36</v>
      </c>
      <c r="G694" s="6">
        <v>4</v>
      </c>
      <c r="H694" s="7">
        <v>0</v>
      </c>
      <c r="I694" s="6">
        <v>1</v>
      </c>
      <c r="J694" s="6">
        <v>1</v>
      </c>
      <c r="K694" s="6">
        <v>1</v>
      </c>
      <c r="L694" s="8">
        <v>197015.2</v>
      </c>
      <c r="M694" s="6">
        <v>0</v>
      </c>
    </row>
    <row r="695" spans="1:13" x14ac:dyDescent="0.35">
      <c r="A695" s="5">
        <v>871</v>
      </c>
      <c r="B695" s="6">
        <v>15799422</v>
      </c>
      <c r="C695" s="6">
        <v>535</v>
      </c>
      <c r="D695" s="5" t="s">
        <v>15</v>
      </c>
      <c r="E695" s="5" t="s">
        <v>16</v>
      </c>
      <c r="F695" s="6">
        <v>40</v>
      </c>
      <c r="G695" s="6">
        <v>8</v>
      </c>
      <c r="H695" s="7">
        <v>0</v>
      </c>
      <c r="I695" s="6">
        <v>1</v>
      </c>
      <c r="J695" s="6">
        <v>1</v>
      </c>
      <c r="K695" s="6">
        <v>1</v>
      </c>
      <c r="L695" s="8">
        <v>27689.77</v>
      </c>
      <c r="M695" s="6">
        <v>0</v>
      </c>
    </row>
    <row r="696" spans="1:13" x14ac:dyDescent="0.35">
      <c r="A696" s="5">
        <v>873</v>
      </c>
      <c r="B696" s="6">
        <v>15794549</v>
      </c>
      <c r="C696" s="6">
        <v>722</v>
      </c>
      <c r="D696" s="5" t="s">
        <v>15</v>
      </c>
      <c r="E696" s="5" t="s">
        <v>16</v>
      </c>
      <c r="F696" s="6">
        <v>35</v>
      </c>
      <c r="G696" s="6">
        <v>2</v>
      </c>
      <c r="H696" s="7">
        <v>163943.89000000001</v>
      </c>
      <c r="I696" s="6">
        <v>2</v>
      </c>
      <c r="J696" s="6">
        <v>1</v>
      </c>
      <c r="K696" s="6">
        <v>1</v>
      </c>
      <c r="L696" s="8">
        <v>15068.18</v>
      </c>
      <c r="M696" s="6">
        <v>0</v>
      </c>
    </row>
    <row r="697" spans="1:13" x14ac:dyDescent="0.35">
      <c r="A697" s="5">
        <v>874</v>
      </c>
      <c r="B697" s="6">
        <v>15803764</v>
      </c>
      <c r="C697" s="6">
        <v>561</v>
      </c>
      <c r="D697" s="5" t="s">
        <v>15</v>
      </c>
      <c r="E697" s="5" t="s">
        <v>23</v>
      </c>
      <c r="F697" s="6">
        <v>28</v>
      </c>
      <c r="G697" s="6">
        <v>7</v>
      </c>
      <c r="H697" s="7">
        <v>0</v>
      </c>
      <c r="I697" s="6">
        <v>2</v>
      </c>
      <c r="J697" s="6">
        <v>1</v>
      </c>
      <c r="K697" s="6">
        <v>0</v>
      </c>
      <c r="L697" s="8">
        <v>7797.01</v>
      </c>
      <c r="M697" s="6">
        <v>0</v>
      </c>
    </row>
    <row r="698" spans="1:13" x14ac:dyDescent="0.35">
      <c r="A698" s="5">
        <v>875</v>
      </c>
      <c r="B698" s="6">
        <v>15674840</v>
      </c>
      <c r="C698" s="6">
        <v>645</v>
      </c>
      <c r="D698" s="5" t="s">
        <v>15</v>
      </c>
      <c r="E698" s="5" t="s">
        <v>16</v>
      </c>
      <c r="F698" s="6">
        <v>38</v>
      </c>
      <c r="G698" s="6">
        <v>5</v>
      </c>
      <c r="H698" s="7">
        <v>101430.3</v>
      </c>
      <c r="I698" s="6">
        <v>2</v>
      </c>
      <c r="J698" s="6">
        <v>0</v>
      </c>
      <c r="K698" s="6">
        <v>1</v>
      </c>
      <c r="L698" s="8">
        <v>4400.32</v>
      </c>
      <c r="M698" s="6">
        <v>0</v>
      </c>
    </row>
    <row r="699" spans="1:13" x14ac:dyDescent="0.35">
      <c r="A699" s="5">
        <v>876</v>
      </c>
      <c r="B699" s="6">
        <v>15653762</v>
      </c>
      <c r="C699" s="6">
        <v>501</v>
      </c>
      <c r="D699" s="5" t="s">
        <v>15</v>
      </c>
      <c r="E699" s="5" t="s">
        <v>16</v>
      </c>
      <c r="F699" s="6">
        <v>39</v>
      </c>
      <c r="G699" s="6">
        <v>9</v>
      </c>
      <c r="H699" s="7">
        <v>117301.66</v>
      </c>
      <c r="I699" s="6">
        <v>1</v>
      </c>
      <c r="J699" s="6">
        <v>0</v>
      </c>
      <c r="K699" s="6">
        <v>0</v>
      </c>
      <c r="L699" s="8">
        <v>182025.95</v>
      </c>
      <c r="M699" s="6">
        <v>0</v>
      </c>
    </row>
    <row r="700" spans="1:13" x14ac:dyDescent="0.35">
      <c r="A700" s="5">
        <v>877</v>
      </c>
      <c r="B700" s="6">
        <v>15581229</v>
      </c>
      <c r="C700" s="6">
        <v>502</v>
      </c>
      <c r="D700" s="5" t="s">
        <v>26</v>
      </c>
      <c r="E700" s="5" t="s">
        <v>16</v>
      </c>
      <c r="F700" s="6">
        <v>32</v>
      </c>
      <c r="G700" s="6">
        <v>1</v>
      </c>
      <c r="H700" s="7">
        <v>173340.83</v>
      </c>
      <c r="I700" s="6">
        <v>1</v>
      </c>
      <c r="J700" s="6">
        <v>0</v>
      </c>
      <c r="K700" s="6">
        <v>1</v>
      </c>
      <c r="L700" s="8">
        <v>122763.95</v>
      </c>
      <c r="M700" s="6">
        <v>0</v>
      </c>
    </row>
    <row r="701" spans="1:13" x14ac:dyDescent="0.35">
      <c r="A701" s="5">
        <v>878</v>
      </c>
      <c r="B701" s="6">
        <v>15800228</v>
      </c>
      <c r="C701" s="6">
        <v>652</v>
      </c>
      <c r="D701" s="5" t="s">
        <v>18</v>
      </c>
      <c r="E701" s="5" t="s">
        <v>16</v>
      </c>
      <c r="F701" s="6">
        <v>42</v>
      </c>
      <c r="G701" s="6">
        <v>4</v>
      </c>
      <c r="H701" s="7">
        <v>0</v>
      </c>
      <c r="I701" s="6">
        <v>2</v>
      </c>
      <c r="J701" s="6">
        <v>1</v>
      </c>
      <c r="K701" s="6">
        <v>1</v>
      </c>
      <c r="L701" s="8">
        <v>38152.01</v>
      </c>
      <c r="M701" s="6">
        <v>0</v>
      </c>
    </row>
    <row r="702" spans="1:13" x14ac:dyDescent="0.35">
      <c r="A702" s="5">
        <v>879</v>
      </c>
      <c r="B702" s="6">
        <v>15656333</v>
      </c>
      <c r="C702" s="6">
        <v>574</v>
      </c>
      <c r="D702" s="5" t="s">
        <v>15</v>
      </c>
      <c r="E702" s="5" t="s">
        <v>16</v>
      </c>
      <c r="F702" s="6">
        <v>33</v>
      </c>
      <c r="G702" s="6">
        <v>3</v>
      </c>
      <c r="H702" s="7">
        <v>134348.57</v>
      </c>
      <c r="I702" s="6">
        <v>1</v>
      </c>
      <c r="J702" s="6">
        <v>1</v>
      </c>
      <c r="K702" s="6">
        <v>0</v>
      </c>
      <c r="L702" s="8">
        <v>63163.99</v>
      </c>
      <c r="M702" s="6">
        <v>0</v>
      </c>
    </row>
    <row r="703" spans="1:13" x14ac:dyDescent="0.35">
      <c r="A703" s="5">
        <v>880</v>
      </c>
      <c r="B703" s="6">
        <v>15697497</v>
      </c>
      <c r="C703" s="6">
        <v>518</v>
      </c>
      <c r="D703" s="5" t="s">
        <v>15</v>
      </c>
      <c r="E703" s="5" t="s">
        <v>16</v>
      </c>
      <c r="F703" s="6">
        <v>45</v>
      </c>
      <c r="G703" s="6">
        <v>9</v>
      </c>
      <c r="H703" s="7">
        <v>105525.65</v>
      </c>
      <c r="I703" s="6">
        <v>2</v>
      </c>
      <c r="J703" s="6">
        <v>1</v>
      </c>
      <c r="K703" s="6">
        <v>1</v>
      </c>
      <c r="L703" s="8">
        <v>73418.289999999994</v>
      </c>
      <c r="M703" s="6">
        <v>0</v>
      </c>
    </row>
    <row r="704" spans="1:13" x14ac:dyDescent="0.35">
      <c r="A704" s="5">
        <v>883</v>
      </c>
      <c r="B704" s="6">
        <v>15785519</v>
      </c>
      <c r="C704" s="6">
        <v>565</v>
      </c>
      <c r="D704" s="5" t="s">
        <v>15</v>
      </c>
      <c r="E704" s="5" t="s">
        <v>23</v>
      </c>
      <c r="F704" s="6">
        <v>36</v>
      </c>
      <c r="G704" s="6">
        <v>6</v>
      </c>
      <c r="H704" s="7">
        <v>106192.1</v>
      </c>
      <c r="I704" s="6">
        <v>1</v>
      </c>
      <c r="J704" s="6">
        <v>1</v>
      </c>
      <c r="K704" s="6">
        <v>0</v>
      </c>
      <c r="L704" s="8">
        <v>149575.59</v>
      </c>
      <c r="M704" s="6">
        <v>0</v>
      </c>
    </row>
    <row r="705" spans="1:13" x14ac:dyDescent="0.35">
      <c r="A705" s="5">
        <v>885</v>
      </c>
      <c r="B705" s="6">
        <v>15777211</v>
      </c>
      <c r="C705" s="6">
        <v>515</v>
      </c>
      <c r="D705" s="5" t="s">
        <v>15</v>
      </c>
      <c r="E705" s="5" t="s">
        <v>23</v>
      </c>
      <c r="F705" s="6">
        <v>65</v>
      </c>
      <c r="G705" s="6">
        <v>7</v>
      </c>
      <c r="H705" s="7">
        <v>92113.61</v>
      </c>
      <c r="I705" s="6">
        <v>1</v>
      </c>
      <c r="J705" s="6">
        <v>1</v>
      </c>
      <c r="K705" s="6">
        <v>1</v>
      </c>
      <c r="L705" s="8">
        <v>142548.32999999999</v>
      </c>
      <c r="M705" s="6">
        <v>0</v>
      </c>
    </row>
    <row r="706" spans="1:13" x14ac:dyDescent="0.35">
      <c r="A706" s="5">
        <v>886</v>
      </c>
      <c r="B706" s="6">
        <v>15721935</v>
      </c>
      <c r="C706" s="6">
        <v>521</v>
      </c>
      <c r="D706" s="5" t="s">
        <v>15</v>
      </c>
      <c r="E706" s="5" t="s">
        <v>23</v>
      </c>
      <c r="F706" s="6">
        <v>25</v>
      </c>
      <c r="G706" s="6">
        <v>7</v>
      </c>
      <c r="H706" s="7">
        <v>0</v>
      </c>
      <c r="I706" s="6">
        <v>2</v>
      </c>
      <c r="J706" s="6">
        <v>1</v>
      </c>
      <c r="K706" s="6">
        <v>1</v>
      </c>
      <c r="L706" s="8">
        <v>157878.67000000001</v>
      </c>
      <c r="M706" s="6">
        <v>0</v>
      </c>
    </row>
    <row r="707" spans="1:13" x14ac:dyDescent="0.35">
      <c r="A707" s="5">
        <v>887</v>
      </c>
      <c r="B707" s="6">
        <v>15591711</v>
      </c>
      <c r="C707" s="6">
        <v>739</v>
      </c>
      <c r="D707" s="5" t="s">
        <v>18</v>
      </c>
      <c r="E707" s="5" t="s">
        <v>23</v>
      </c>
      <c r="F707" s="6">
        <v>38</v>
      </c>
      <c r="G707" s="6">
        <v>0</v>
      </c>
      <c r="H707" s="7">
        <v>128366.44</v>
      </c>
      <c r="I707" s="6">
        <v>1</v>
      </c>
      <c r="J707" s="6">
        <v>1</v>
      </c>
      <c r="K707" s="6">
        <v>0</v>
      </c>
      <c r="L707" s="8">
        <v>12796.43</v>
      </c>
      <c r="M707" s="6">
        <v>0</v>
      </c>
    </row>
    <row r="708" spans="1:13" x14ac:dyDescent="0.35">
      <c r="A708" s="5">
        <v>888</v>
      </c>
      <c r="B708" s="6">
        <v>15625021</v>
      </c>
      <c r="C708" s="6">
        <v>585</v>
      </c>
      <c r="D708" s="5" t="s">
        <v>15</v>
      </c>
      <c r="E708" s="5" t="s">
        <v>23</v>
      </c>
      <c r="F708" s="6">
        <v>42</v>
      </c>
      <c r="G708" s="6">
        <v>2</v>
      </c>
      <c r="H708" s="7">
        <v>0</v>
      </c>
      <c r="I708" s="6">
        <v>2</v>
      </c>
      <c r="J708" s="6">
        <v>1</v>
      </c>
      <c r="K708" s="6">
        <v>1</v>
      </c>
      <c r="L708" s="8">
        <v>18657.77</v>
      </c>
      <c r="M708" s="6">
        <v>0</v>
      </c>
    </row>
    <row r="709" spans="1:13" x14ac:dyDescent="0.35">
      <c r="A709" s="5">
        <v>889</v>
      </c>
      <c r="B709" s="6">
        <v>15702968</v>
      </c>
      <c r="C709" s="6">
        <v>733</v>
      </c>
      <c r="D709" s="5" t="s">
        <v>26</v>
      </c>
      <c r="E709" s="5" t="s">
        <v>23</v>
      </c>
      <c r="F709" s="6">
        <v>74</v>
      </c>
      <c r="G709" s="6">
        <v>3</v>
      </c>
      <c r="H709" s="7">
        <v>106545.53</v>
      </c>
      <c r="I709" s="6">
        <v>1</v>
      </c>
      <c r="J709" s="6">
        <v>1</v>
      </c>
      <c r="K709" s="6">
        <v>1</v>
      </c>
      <c r="L709" s="8">
        <v>134589.57999999999</v>
      </c>
      <c r="M709" s="6">
        <v>0</v>
      </c>
    </row>
    <row r="710" spans="1:13" x14ac:dyDescent="0.35">
      <c r="A710" s="5">
        <v>890</v>
      </c>
      <c r="B710" s="6">
        <v>15600462</v>
      </c>
      <c r="C710" s="6">
        <v>542</v>
      </c>
      <c r="D710" s="5" t="s">
        <v>15</v>
      </c>
      <c r="E710" s="5" t="s">
        <v>16</v>
      </c>
      <c r="F710" s="6">
        <v>43</v>
      </c>
      <c r="G710" s="6">
        <v>8</v>
      </c>
      <c r="H710" s="7">
        <v>145618.37</v>
      </c>
      <c r="I710" s="6">
        <v>1</v>
      </c>
      <c r="J710" s="6">
        <v>0</v>
      </c>
      <c r="K710" s="6">
        <v>1</v>
      </c>
      <c r="L710" s="8">
        <v>10350.74</v>
      </c>
      <c r="M710" s="6">
        <v>0</v>
      </c>
    </row>
    <row r="711" spans="1:13" x14ac:dyDescent="0.35">
      <c r="A711" s="5">
        <v>891</v>
      </c>
      <c r="B711" s="6">
        <v>15768104</v>
      </c>
      <c r="C711" s="6">
        <v>788</v>
      </c>
      <c r="D711" s="5" t="s">
        <v>18</v>
      </c>
      <c r="E711" s="5" t="s">
        <v>23</v>
      </c>
      <c r="F711" s="6">
        <v>37</v>
      </c>
      <c r="G711" s="6">
        <v>8</v>
      </c>
      <c r="H711" s="7">
        <v>141541.25</v>
      </c>
      <c r="I711" s="6">
        <v>1</v>
      </c>
      <c r="J711" s="6">
        <v>0</v>
      </c>
      <c r="K711" s="6">
        <v>0</v>
      </c>
      <c r="L711" s="8">
        <v>66013.27</v>
      </c>
      <c r="M711" s="6">
        <v>0</v>
      </c>
    </row>
    <row r="712" spans="1:13" x14ac:dyDescent="0.35">
      <c r="A712" s="5">
        <v>892</v>
      </c>
      <c r="B712" s="6">
        <v>15780140</v>
      </c>
      <c r="C712" s="6">
        <v>435</v>
      </c>
      <c r="D712" s="5" t="s">
        <v>26</v>
      </c>
      <c r="E712" s="5" t="s">
        <v>23</v>
      </c>
      <c r="F712" s="6">
        <v>32</v>
      </c>
      <c r="G712" s="6">
        <v>2</v>
      </c>
      <c r="H712" s="7">
        <v>57017.06</v>
      </c>
      <c r="I712" s="6">
        <v>2</v>
      </c>
      <c r="J712" s="6">
        <v>1</v>
      </c>
      <c r="K712" s="6">
        <v>1</v>
      </c>
      <c r="L712" s="8">
        <v>5907.11</v>
      </c>
      <c r="M712" s="6">
        <v>0</v>
      </c>
    </row>
    <row r="713" spans="1:13" x14ac:dyDescent="0.35">
      <c r="A713" s="5">
        <v>893</v>
      </c>
      <c r="B713" s="6">
        <v>15585255</v>
      </c>
      <c r="C713" s="6">
        <v>577</v>
      </c>
      <c r="D713" s="5" t="s">
        <v>15</v>
      </c>
      <c r="E713" s="5" t="s">
        <v>23</v>
      </c>
      <c r="F713" s="6">
        <v>42</v>
      </c>
      <c r="G713" s="6">
        <v>9</v>
      </c>
      <c r="H713" s="7">
        <v>0</v>
      </c>
      <c r="I713" s="6">
        <v>1</v>
      </c>
      <c r="J713" s="6">
        <v>1</v>
      </c>
      <c r="K713" s="6">
        <v>0</v>
      </c>
      <c r="L713" s="8">
        <v>74077.91</v>
      </c>
      <c r="M713" s="6">
        <v>0</v>
      </c>
    </row>
    <row r="714" spans="1:13" x14ac:dyDescent="0.35">
      <c r="A714" s="5">
        <v>896</v>
      </c>
      <c r="B714" s="6">
        <v>15697000</v>
      </c>
      <c r="C714" s="6">
        <v>728</v>
      </c>
      <c r="D714" s="5" t="s">
        <v>26</v>
      </c>
      <c r="E714" s="5" t="s">
        <v>23</v>
      </c>
      <c r="F714" s="6">
        <v>32</v>
      </c>
      <c r="G714" s="6">
        <v>5</v>
      </c>
      <c r="H714" s="7">
        <v>61825.5</v>
      </c>
      <c r="I714" s="6">
        <v>1</v>
      </c>
      <c r="J714" s="6">
        <v>1</v>
      </c>
      <c r="K714" s="6">
        <v>1</v>
      </c>
      <c r="L714" s="8">
        <v>156124.93</v>
      </c>
      <c r="M714" s="6">
        <v>0</v>
      </c>
    </row>
    <row r="715" spans="1:13" x14ac:dyDescent="0.35">
      <c r="A715" s="5">
        <v>897</v>
      </c>
      <c r="B715" s="6">
        <v>15733119</v>
      </c>
      <c r="C715" s="6">
        <v>718</v>
      </c>
      <c r="D715" s="5" t="s">
        <v>15</v>
      </c>
      <c r="E715" s="5" t="s">
        <v>23</v>
      </c>
      <c r="F715" s="6">
        <v>35</v>
      </c>
      <c r="G715" s="6">
        <v>8</v>
      </c>
      <c r="H715" s="7">
        <v>0</v>
      </c>
      <c r="I715" s="6">
        <v>2</v>
      </c>
      <c r="J715" s="6">
        <v>1</v>
      </c>
      <c r="K715" s="6">
        <v>0</v>
      </c>
      <c r="L715" s="8">
        <v>94820.85</v>
      </c>
      <c r="M715" s="6">
        <v>0</v>
      </c>
    </row>
    <row r="716" spans="1:13" x14ac:dyDescent="0.35">
      <c r="A716" s="5">
        <v>898</v>
      </c>
      <c r="B716" s="6">
        <v>15782390</v>
      </c>
      <c r="C716" s="6">
        <v>621</v>
      </c>
      <c r="D716" s="5" t="s">
        <v>15</v>
      </c>
      <c r="E716" s="5" t="s">
        <v>16</v>
      </c>
      <c r="F716" s="6">
        <v>40</v>
      </c>
      <c r="G716" s="6">
        <v>6</v>
      </c>
      <c r="H716" s="7">
        <v>0</v>
      </c>
      <c r="I716" s="6">
        <v>1</v>
      </c>
      <c r="J716" s="6">
        <v>1</v>
      </c>
      <c r="K716" s="6">
        <v>0</v>
      </c>
      <c r="L716" s="8">
        <v>155155.25</v>
      </c>
      <c r="M716" s="6">
        <v>0</v>
      </c>
    </row>
    <row r="717" spans="1:13" x14ac:dyDescent="0.35">
      <c r="A717" s="5">
        <v>900</v>
      </c>
      <c r="B717" s="6">
        <v>15632210</v>
      </c>
      <c r="C717" s="6">
        <v>657</v>
      </c>
      <c r="D717" s="5" t="s">
        <v>26</v>
      </c>
      <c r="E717" s="5" t="s">
        <v>23</v>
      </c>
      <c r="F717" s="6">
        <v>25</v>
      </c>
      <c r="G717" s="6">
        <v>2</v>
      </c>
      <c r="H717" s="7">
        <v>171770.55</v>
      </c>
      <c r="I717" s="6">
        <v>1</v>
      </c>
      <c r="J717" s="6">
        <v>1</v>
      </c>
      <c r="K717" s="6">
        <v>0</v>
      </c>
      <c r="L717" s="8">
        <v>22745.5</v>
      </c>
      <c r="M717" s="6">
        <v>0</v>
      </c>
    </row>
    <row r="718" spans="1:13" x14ac:dyDescent="0.35">
      <c r="A718" s="5">
        <v>902</v>
      </c>
      <c r="B718" s="6">
        <v>15709737</v>
      </c>
      <c r="C718" s="6">
        <v>643</v>
      </c>
      <c r="D718" s="5" t="s">
        <v>15</v>
      </c>
      <c r="E718" s="5" t="s">
        <v>23</v>
      </c>
      <c r="F718" s="6">
        <v>36</v>
      </c>
      <c r="G718" s="6">
        <v>7</v>
      </c>
      <c r="H718" s="7">
        <v>161064.64000000001</v>
      </c>
      <c r="I718" s="6">
        <v>2</v>
      </c>
      <c r="J718" s="6">
        <v>0</v>
      </c>
      <c r="K718" s="6">
        <v>1</v>
      </c>
      <c r="L718" s="8">
        <v>84294.82</v>
      </c>
      <c r="M718" s="6">
        <v>0</v>
      </c>
    </row>
    <row r="719" spans="1:13" x14ac:dyDescent="0.35">
      <c r="A719" s="5">
        <v>903</v>
      </c>
      <c r="B719" s="6">
        <v>15792388</v>
      </c>
      <c r="C719" s="6">
        <v>645</v>
      </c>
      <c r="D719" s="5" t="s">
        <v>15</v>
      </c>
      <c r="E719" s="5" t="s">
        <v>16</v>
      </c>
      <c r="F719" s="6">
        <v>48</v>
      </c>
      <c r="G719" s="6">
        <v>7</v>
      </c>
      <c r="H719" s="7">
        <v>90612.34</v>
      </c>
      <c r="I719" s="6">
        <v>1</v>
      </c>
      <c r="J719" s="6">
        <v>1</v>
      </c>
      <c r="K719" s="6">
        <v>1</v>
      </c>
      <c r="L719" s="8">
        <v>149139.13</v>
      </c>
      <c r="M719" s="6">
        <v>0</v>
      </c>
    </row>
    <row r="720" spans="1:13" x14ac:dyDescent="0.35">
      <c r="A720" s="5">
        <v>904</v>
      </c>
      <c r="B720" s="6">
        <v>15786014</v>
      </c>
      <c r="C720" s="6">
        <v>568</v>
      </c>
      <c r="D720" s="5" t="s">
        <v>15</v>
      </c>
      <c r="E720" s="5" t="s">
        <v>23</v>
      </c>
      <c r="F720" s="6">
        <v>28</v>
      </c>
      <c r="G720" s="6">
        <v>5</v>
      </c>
      <c r="H720" s="7">
        <v>145105.64000000001</v>
      </c>
      <c r="I720" s="6">
        <v>2</v>
      </c>
      <c r="J720" s="6">
        <v>1</v>
      </c>
      <c r="K720" s="6">
        <v>0</v>
      </c>
      <c r="L720" s="8">
        <v>185489.11</v>
      </c>
      <c r="M720" s="6">
        <v>0</v>
      </c>
    </row>
    <row r="721" spans="1:13" x14ac:dyDescent="0.35">
      <c r="A721" s="5">
        <v>907</v>
      </c>
      <c r="B721" s="6">
        <v>15814275</v>
      </c>
      <c r="C721" s="6">
        <v>685</v>
      </c>
      <c r="D721" s="5" t="s">
        <v>15</v>
      </c>
      <c r="E721" s="5" t="s">
        <v>23</v>
      </c>
      <c r="F721" s="6">
        <v>33</v>
      </c>
      <c r="G721" s="6">
        <v>6</v>
      </c>
      <c r="H721" s="7">
        <v>174912.72</v>
      </c>
      <c r="I721" s="6">
        <v>1</v>
      </c>
      <c r="J721" s="6">
        <v>1</v>
      </c>
      <c r="K721" s="6">
        <v>1</v>
      </c>
      <c r="L721" s="8">
        <v>43932.54</v>
      </c>
      <c r="M721" s="6">
        <v>0</v>
      </c>
    </row>
    <row r="722" spans="1:13" x14ac:dyDescent="0.35">
      <c r="A722" s="5">
        <v>909</v>
      </c>
      <c r="B722" s="6">
        <v>15754713</v>
      </c>
      <c r="C722" s="6">
        <v>685</v>
      </c>
      <c r="D722" s="5" t="s">
        <v>18</v>
      </c>
      <c r="E722" s="5" t="s">
        <v>23</v>
      </c>
      <c r="F722" s="6">
        <v>31</v>
      </c>
      <c r="G722" s="6">
        <v>10</v>
      </c>
      <c r="H722" s="7">
        <v>135213.71</v>
      </c>
      <c r="I722" s="6">
        <v>1</v>
      </c>
      <c r="J722" s="6">
        <v>1</v>
      </c>
      <c r="K722" s="6">
        <v>1</v>
      </c>
      <c r="L722" s="8">
        <v>125777.28</v>
      </c>
      <c r="M722" s="6">
        <v>0</v>
      </c>
    </row>
    <row r="723" spans="1:13" x14ac:dyDescent="0.35">
      <c r="A723" s="5">
        <v>910</v>
      </c>
      <c r="B723" s="6">
        <v>15693814</v>
      </c>
      <c r="C723" s="6">
        <v>806</v>
      </c>
      <c r="D723" s="5" t="s">
        <v>18</v>
      </c>
      <c r="E723" s="5" t="s">
        <v>23</v>
      </c>
      <c r="F723" s="6">
        <v>25</v>
      </c>
      <c r="G723" s="6">
        <v>7</v>
      </c>
      <c r="H723" s="7">
        <v>0</v>
      </c>
      <c r="I723" s="6">
        <v>2</v>
      </c>
      <c r="J723" s="6">
        <v>1</v>
      </c>
      <c r="K723" s="6">
        <v>0</v>
      </c>
      <c r="L723" s="8">
        <v>18461.900000000001</v>
      </c>
      <c r="M723" s="6">
        <v>0</v>
      </c>
    </row>
    <row r="724" spans="1:13" x14ac:dyDescent="0.35">
      <c r="A724" s="5">
        <v>911</v>
      </c>
      <c r="B724" s="6">
        <v>15599660</v>
      </c>
      <c r="C724" s="6">
        <v>604</v>
      </c>
      <c r="D724" s="5" t="s">
        <v>15</v>
      </c>
      <c r="E724" s="5" t="s">
        <v>23</v>
      </c>
      <c r="F724" s="6">
        <v>36</v>
      </c>
      <c r="G724" s="6">
        <v>6</v>
      </c>
      <c r="H724" s="7">
        <v>116229.85</v>
      </c>
      <c r="I724" s="6">
        <v>2</v>
      </c>
      <c r="J724" s="6">
        <v>1</v>
      </c>
      <c r="K724" s="6">
        <v>1</v>
      </c>
      <c r="L724" s="8">
        <v>79633.38</v>
      </c>
      <c r="M724" s="6">
        <v>0</v>
      </c>
    </row>
    <row r="725" spans="1:13" x14ac:dyDescent="0.35">
      <c r="A725" s="5">
        <v>912</v>
      </c>
      <c r="B725" s="6">
        <v>15746490</v>
      </c>
      <c r="C725" s="6">
        <v>648</v>
      </c>
      <c r="D725" s="5" t="s">
        <v>18</v>
      </c>
      <c r="E725" s="5" t="s">
        <v>16</v>
      </c>
      <c r="F725" s="6">
        <v>53</v>
      </c>
      <c r="G725" s="6">
        <v>6</v>
      </c>
      <c r="H725" s="7">
        <v>111201.41</v>
      </c>
      <c r="I725" s="6">
        <v>1</v>
      </c>
      <c r="J725" s="6">
        <v>1</v>
      </c>
      <c r="K725" s="6">
        <v>1</v>
      </c>
      <c r="L725" s="8">
        <v>121542.29</v>
      </c>
      <c r="M725" s="6">
        <v>0</v>
      </c>
    </row>
    <row r="726" spans="1:13" x14ac:dyDescent="0.35">
      <c r="A726" s="5">
        <v>913</v>
      </c>
      <c r="B726" s="6">
        <v>15566091</v>
      </c>
      <c r="C726" s="6">
        <v>545</v>
      </c>
      <c r="D726" s="5" t="s">
        <v>18</v>
      </c>
      <c r="E726" s="5" t="s">
        <v>16</v>
      </c>
      <c r="F726" s="6">
        <v>32</v>
      </c>
      <c r="G726" s="6">
        <v>4</v>
      </c>
      <c r="H726" s="7">
        <v>0</v>
      </c>
      <c r="I726" s="6">
        <v>1</v>
      </c>
      <c r="J726" s="6">
        <v>1</v>
      </c>
      <c r="K726" s="6">
        <v>0</v>
      </c>
      <c r="L726" s="8">
        <v>94739.199999999997</v>
      </c>
      <c r="M726" s="6">
        <v>0</v>
      </c>
    </row>
    <row r="727" spans="1:13" x14ac:dyDescent="0.35">
      <c r="A727" s="5">
        <v>914</v>
      </c>
      <c r="B727" s="6">
        <v>15655961</v>
      </c>
      <c r="C727" s="6">
        <v>756</v>
      </c>
      <c r="D727" s="5" t="s">
        <v>26</v>
      </c>
      <c r="E727" s="5" t="s">
        <v>23</v>
      </c>
      <c r="F727" s="6">
        <v>27</v>
      </c>
      <c r="G727" s="6">
        <v>1</v>
      </c>
      <c r="H727" s="7">
        <v>131899</v>
      </c>
      <c r="I727" s="6">
        <v>1</v>
      </c>
      <c r="J727" s="6">
        <v>1</v>
      </c>
      <c r="K727" s="6">
        <v>0</v>
      </c>
      <c r="L727" s="8">
        <v>93302.29</v>
      </c>
      <c r="M727" s="6">
        <v>0</v>
      </c>
    </row>
    <row r="728" spans="1:13" x14ac:dyDescent="0.35">
      <c r="A728" s="5">
        <v>915</v>
      </c>
      <c r="B728" s="6">
        <v>15710404</v>
      </c>
      <c r="C728" s="6">
        <v>569</v>
      </c>
      <c r="D728" s="5" t="s">
        <v>15</v>
      </c>
      <c r="E728" s="5" t="s">
        <v>23</v>
      </c>
      <c r="F728" s="6">
        <v>35</v>
      </c>
      <c r="G728" s="6">
        <v>10</v>
      </c>
      <c r="H728" s="7">
        <v>124525.52</v>
      </c>
      <c r="I728" s="6">
        <v>1</v>
      </c>
      <c r="J728" s="6">
        <v>1</v>
      </c>
      <c r="K728" s="6">
        <v>1</v>
      </c>
      <c r="L728" s="8">
        <v>193793.78</v>
      </c>
      <c r="M728" s="6">
        <v>0</v>
      </c>
    </row>
    <row r="729" spans="1:13" x14ac:dyDescent="0.35">
      <c r="A729" s="5">
        <v>916</v>
      </c>
      <c r="B729" s="6">
        <v>15775625</v>
      </c>
      <c r="C729" s="6">
        <v>596</v>
      </c>
      <c r="D729" s="5" t="s">
        <v>15</v>
      </c>
      <c r="E729" s="5" t="s">
        <v>23</v>
      </c>
      <c r="F729" s="6">
        <v>47</v>
      </c>
      <c r="G729" s="6">
        <v>6</v>
      </c>
      <c r="H729" s="7">
        <v>0</v>
      </c>
      <c r="I729" s="6">
        <v>1</v>
      </c>
      <c r="J729" s="6">
        <v>1</v>
      </c>
      <c r="K729" s="6">
        <v>0</v>
      </c>
      <c r="L729" s="8">
        <v>74835.649999999994</v>
      </c>
      <c r="M729" s="6">
        <v>0</v>
      </c>
    </row>
    <row r="730" spans="1:13" x14ac:dyDescent="0.35">
      <c r="A730" s="5">
        <v>918</v>
      </c>
      <c r="B730" s="6">
        <v>15719856</v>
      </c>
      <c r="C730" s="6">
        <v>646</v>
      </c>
      <c r="D730" s="5" t="s">
        <v>15</v>
      </c>
      <c r="E730" s="5" t="s">
        <v>16</v>
      </c>
      <c r="F730" s="6">
        <v>45</v>
      </c>
      <c r="G730" s="6">
        <v>3</v>
      </c>
      <c r="H730" s="7">
        <v>47134.75</v>
      </c>
      <c r="I730" s="6">
        <v>1</v>
      </c>
      <c r="J730" s="6">
        <v>1</v>
      </c>
      <c r="K730" s="6">
        <v>1</v>
      </c>
      <c r="L730" s="8">
        <v>57236.44</v>
      </c>
      <c r="M730" s="6">
        <v>0</v>
      </c>
    </row>
    <row r="731" spans="1:13" x14ac:dyDescent="0.35">
      <c r="A731" s="5">
        <v>919</v>
      </c>
      <c r="B731" s="6">
        <v>15593773</v>
      </c>
      <c r="C731" s="6">
        <v>784</v>
      </c>
      <c r="D731" s="5" t="s">
        <v>18</v>
      </c>
      <c r="E731" s="5" t="s">
        <v>23</v>
      </c>
      <c r="F731" s="6">
        <v>35</v>
      </c>
      <c r="G731" s="6">
        <v>3</v>
      </c>
      <c r="H731" s="7">
        <v>0</v>
      </c>
      <c r="I731" s="6">
        <v>2</v>
      </c>
      <c r="J731" s="6">
        <v>0</v>
      </c>
      <c r="K731" s="6">
        <v>0</v>
      </c>
      <c r="L731" s="8">
        <v>81483.64</v>
      </c>
      <c r="M731" s="6">
        <v>0</v>
      </c>
    </row>
    <row r="732" spans="1:13" x14ac:dyDescent="0.35">
      <c r="A732" s="5">
        <v>920</v>
      </c>
      <c r="B732" s="6">
        <v>15733114</v>
      </c>
      <c r="C732" s="6">
        <v>552</v>
      </c>
      <c r="D732" s="5" t="s">
        <v>18</v>
      </c>
      <c r="E732" s="5" t="s">
        <v>23</v>
      </c>
      <c r="F732" s="6">
        <v>45</v>
      </c>
      <c r="G732" s="6">
        <v>9</v>
      </c>
      <c r="H732" s="7">
        <v>0</v>
      </c>
      <c r="I732" s="6">
        <v>2</v>
      </c>
      <c r="J732" s="6">
        <v>1</v>
      </c>
      <c r="K732" s="6">
        <v>0</v>
      </c>
      <c r="L732" s="8">
        <v>26752.560000000001</v>
      </c>
      <c r="M732" s="6">
        <v>0</v>
      </c>
    </row>
    <row r="733" spans="1:13" x14ac:dyDescent="0.35">
      <c r="A733" s="5">
        <v>921</v>
      </c>
      <c r="B733" s="6">
        <v>15797748</v>
      </c>
      <c r="C733" s="6">
        <v>729</v>
      </c>
      <c r="D733" s="5" t="s">
        <v>15</v>
      </c>
      <c r="E733" s="5" t="s">
        <v>23</v>
      </c>
      <c r="F733" s="6">
        <v>44</v>
      </c>
      <c r="G733" s="6">
        <v>5</v>
      </c>
      <c r="H733" s="7">
        <v>0</v>
      </c>
      <c r="I733" s="6">
        <v>2</v>
      </c>
      <c r="J733" s="6">
        <v>0</v>
      </c>
      <c r="K733" s="6">
        <v>1</v>
      </c>
      <c r="L733" s="8">
        <v>9200.5400000000009</v>
      </c>
      <c r="M733" s="6">
        <v>0</v>
      </c>
    </row>
    <row r="734" spans="1:13" x14ac:dyDescent="0.35">
      <c r="A734" s="5">
        <v>924</v>
      </c>
      <c r="B734" s="6">
        <v>15601026</v>
      </c>
      <c r="C734" s="6">
        <v>572</v>
      </c>
      <c r="D734" s="5" t="s">
        <v>26</v>
      </c>
      <c r="E734" s="5" t="s">
        <v>16</v>
      </c>
      <c r="F734" s="6">
        <v>19</v>
      </c>
      <c r="G734" s="6">
        <v>1</v>
      </c>
      <c r="H734" s="7">
        <v>138657.07999999999</v>
      </c>
      <c r="I734" s="6">
        <v>1</v>
      </c>
      <c r="J734" s="6">
        <v>1</v>
      </c>
      <c r="K734" s="6">
        <v>1</v>
      </c>
      <c r="L734" s="8">
        <v>16161.82</v>
      </c>
      <c r="M734" s="6">
        <v>0</v>
      </c>
    </row>
    <row r="735" spans="1:13" x14ac:dyDescent="0.35">
      <c r="A735" s="5">
        <v>925</v>
      </c>
      <c r="B735" s="6">
        <v>15658485</v>
      </c>
      <c r="C735" s="6">
        <v>785</v>
      </c>
      <c r="D735" s="5" t="s">
        <v>15</v>
      </c>
      <c r="E735" s="5" t="s">
        <v>16</v>
      </c>
      <c r="F735" s="6">
        <v>34</v>
      </c>
      <c r="G735" s="6">
        <v>9</v>
      </c>
      <c r="H735" s="7">
        <v>70302.48</v>
      </c>
      <c r="I735" s="6">
        <v>1</v>
      </c>
      <c r="J735" s="6">
        <v>1</v>
      </c>
      <c r="K735" s="6">
        <v>1</v>
      </c>
      <c r="L735" s="8">
        <v>68600.36</v>
      </c>
      <c r="M735" s="6">
        <v>0</v>
      </c>
    </row>
    <row r="736" spans="1:13" x14ac:dyDescent="0.35">
      <c r="A736" s="5">
        <v>926</v>
      </c>
      <c r="B736" s="6">
        <v>15636731</v>
      </c>
      <c r="C736" s="6">
        <v>714</v>
      </c>
      <c r="D736" s="5" t="s">
        <v>26</v>
      </c>
      <c r="E736" s="5" t="s">
        <v>16</v>
      </c>
      <c r="F736" s="6">
        <v>36</v>
      </c>
      <c r="G736" s="6">
        <v>1</v>
      </c>
      <c r="H736" s="7">
        <v>101609.01</v>
      </c>
      <c r="I736" s="6">
        <v>2</v>
      </c>
      <c r="J736" s="6">
        <v>1</v>
      </c>
      <c r="K736" s="6">
        <v>1</v>
      </c>
      <c r="L736" s="8">
        <v>447.73</v>
      </c>
      <c r="M736" s="6">
        <v>0</v>
      </c>
    </row>
    <row r="737" spans="1:13" x14ac:dyDescent="0.35">
      <c r="A737" s="5">
        <v>927</v>
      </c>
      <c r="B737" s="6">
        <v>15628303</v>
      </c>
      <c r="C737" s="6">
        <v>738</v>
      </c>
      <c r="D737" s="5" t="s">
        <v>18</v>
      </c>
      <c r="E737" s="5" t="s">
        <v>23</v>
      </c>
      <c r="F737" s="6">
        <v>35</v>
      </c>
      <c r="G737" s="6">
        <v>3</v>
      </c>
      <c r="H737" s="7">
        <v>0</v>
      </c>
      <c r="I737" s="6">
        <v>1</v>
      </c>
      <c r="J737" s="6">
        <v>1</v>
      </c>
      <c r="K737" s="6">
        <v>1</v>
      </c>
      <c r="L737" s="8">
        <v>15650.73</v>
      </c>
      <c r="M737" s="6">
        <v>0</v>
      </c>
    </row>
    <row r="738" spans="1:13" x14ac:dyDescent="0.35">
      <c r="A738" s="5">
        <v>928</v>
      </c>
      <c r="B738" s="6">
        <v>15633461</v>
      </c>
      <c r="C738" s="6">
        <v>639</v>
      </c>
      <c r="D738" s="5" t="s">
        <v>26</v>
      </c>
      <c r="E738" s="5" t="s">
        <v>23</v>
      </c>
      <c r="F738" s="6">
        <v>38</v>
      </c>
      <c r="G738" s="6">
        <v>5</v>
      </c>
      <c r="H738" s="7">
        <v>130170.82</v>
      </c>
      <c r="I738" s="6">
        <v>1</v>
      </c>
      <c r="J738" s="6">
        <v>1</v>
      </c>
      <c r="K738" s="6">
        <v>1</v>
      </c>
      <c r="L738" s="8">
        <v>149599.62</v>
      </c>
      <c r="M738" s="6">
        <v>0</v>
      </c>
    </row>
    <row r="739" spans="1:13" x14ac:dyDescent="0.35">
      <c r="A739" s="5">
        <v>929</v>
      </c>
      <c r="B739" s="6">
        <v>15677135</v>
      </c>
      <c r="C739" s="6">
        <v>520</v>
      </c>
      <c r="D739" s="5" t="s">
        <v>26</v>
      </c>
      <c r="E739" s="5" t="s">
        <v>23</v>
      </c>
      <c r="F739" s="6">
        <v>61</v>
      </c>
      <c r="G739" s="6">
        <v>8</v>
      </c>
      <c r="H739" s="7">
        <v>133802.29</v>
      </c>
      <c r="I739" s="6">
        <v>2</v>
      </c>
      <c r="J739" s="6">
        <v>1</v>
      </c>
      <c r="K739" s="6">
        <v>1</v>
      </c>
      <c r="L739" s="8">
        <v>90304.01</v>
      </c>
      <c r="M739" s="6">
        <v>0</v>
      </c>
    </row>
    <row r="740" spans="1:13" x14ac:dyDescent="0.35">
      <c r="A740" s="5">
        <v>930</v>
      </c>
      <c r="B740" s="6">
        <v>15590876</v>
      </c>
      <c r="C740" s="6">
        <v>764</v>
      </c>
      <c r="D740" s="5" t="s">
        <v>15</v>
      </c>
      <c r="E740" s="5" t="s">
        <v>16</v>
      </c>
      <c r="F740" s="6">
        <v>24</v>
      </c>
      <c r="G740" s="6">
        <v>7</v>
      </c>
      <c r="H740" s="7">
        <v>106234.02</v>
      </c>
      <c r="I740" s="6">
        <v>1</v>
      </c>
      <c r="J740" s="6">
        <v>0</v>
      </c>
      <c r="K740" s="6">
        <v>0</v>
      </c>
      <c r="L740" s="8">
        <v>115676.38</v>
      </c>
      <c r="M740" s="6">
        <v>0</v>
      </c>
    </row>
    <row r="741" spans="1:13" x14ac:dyDescent="0.35">
      <c r="A741" s="5">
        <v>931</v>
      </c>
      <c r="B741" s="6">
        <v>15790782</v>
      </c>
      <c r="C741" s="6">
        <v>661</v>
      </c>
      <c r="D741" s="5" t="s">
        <v>18</v>
      </c>
      <c r="E741" s="5" t="s">
        <v>23</v>
      </c>
      <c r="F741" s="6">
        <v>39</v>
      </c>
      <c r="G741" s="6">
        <v>6</v>
      </c>
      <c r="H741" s="7">
        <v>132628.98000000001</v>
      </c>
      <c r="I741" s="6">
        <v>1</v>
      </c>
      <c r="J741" s="6">
        <v>0</v>
      </c>
      <c r="K741" s="6">
        <v>0</v>
      </c>
      <c r="L741" s="8">
        <v>38812.67</v>
      </c>
      <c r="M741" s="6">
        <v>0</v>
      </c>
    </row>
    <row r="742" spans="1:13" x14ac:dyDescent="0.35">
      <c r="A742" s="5">
        <v>932</v>
      </c>
      <c r="B742" s="6">
        <v>15700476</v>
      </c>
      <c r="C742" s="6">
        <v>564</v>
      </c>
      <c r="D742" s="5" t="s">
        <v>26</v>
      </c>
      <c r="E742" s="5" t="s">
        <v>23</v>
      </c>
      <c r="F742" s="6">
        <v>41</v>
      </c>
      <c r="G742" s="6">
        <v>9</v>
      </c>
      <c r="H742" s="7">
        <v>103522.75</v>
      </c>
      <c r="I742" s="6">
        <v>2</v>
      </c>
      <c r="J742" s="6">
        <v>1</v>
      </c>
      <c r="K742" s="6">
        <v>1</v>
      </c>
      <c r="L742" s="8">
        <v>34338.21</v>
      </c>
      <c r="M742" s="6">
        <v>0</v>
      </c>
    </row>
    <row r="743" spans="1:13" x14ac:dyDescent="0.35">
      <c r="A743" s="5">
        <v>933</v>
      </c>
      <c r="B743" s="6">
        <v>15634141</v>
      </c>
      <c r="C743" s="6">
        <v>708</v>
      </c>
      <c r="D743" s="5" t="s">
        <v>26</v>
      </c>
      <c r="E743" s="5" t="s">
        <v>16</v>
      </c>
      <c r="F743" s="6">
        <v>42</v>
      </c>
      <c r="G743" s="6">
        <v>8</v>
      </c>
      <c r="H743" s="7">
        <v>192390.52</v>
      </c>
      <c r="I743" s="6">
        <v>2</v>
      </c>
      <c r="J743" s="6">
        <v>1</v>
      </c>
      <c r="K743" s="6">
        <v>0</v>
      </c>
      <c r="L743" s="8">
        <v>823.36</v>
      </c>
      <c r="M743" s="6">
        <v>0</v>
      </c>
    </row>
    <row r="744" spans="1:13" x14ac:dyDescent="0.35">
      <c r="A744" s="5">
        <v>935</v>
      </c>
      <c r="B744" s="6">
        <v>15790299</v>
      </c>
      <c r="C744" s="6">
        <v>592</v>
      </c>
      <c r="D744" s="5" t="s">
        <v>18</v>
      </c>
      <c r="E744" s="5" t="s">
        <v>23</v>
      </c>
      <c r="F744" s="6">
        <v>37</v>
      </c>
      <c r="G744" s="6">
        <v>9</v>
      </c>
      <c r="H744" s="7">
        <v>0</v>
      </c>
      <c r="I744" s="6">
        <v>3</v>
      </c>
      <c r="J744" s="6">
        <v>1</v>
      </c>
      <c r="K744" s="6">
        <v>1</v>
      </c>
      <c r="L744" s="8">
        <v>10656.89</v>
      </c>
      <c r="M744" s="6">
        <v>0</v>
      </c>
    </row>
    <row r="745" spans="1:13" x14ac:dyDescent="0.35">
      <c r="A745" s="5">
        <v>936</v>
      </c>
      <c r="B745" s="6">
        <v>15675316</v>
      </c>
      <c r="C745" s="6">
        <v>619</v>
      </c>
      <c r="D745" s="5" t="s">
        <v>15</v>
      </c>
      <c r="E745" s="5" t="s">
        <v>16</v>
      </c>
      <c r="F745" s="6">
        <v>38</v>
      </c>
      <c r="G745" s="6">
        <v>3</v>
      </c>
      <c r="H745" s="7">
        <v>0</v>
      </c>
      <c r="I745" s="6">
        <v>2</v>
      </c>
      <c r="J745" s="6">
        <v>0</v>
      </c>
      <c r="K745" s="6">
        <v>1</v>
      </c>
      <c r="L745" s="8">
        <v>116467.35</v>
      </c>
      <c r="M745" s="6">
        <v>0</v>
      </c>
    </row>
    <row r="746" spans="1:13" x14ac:dyDescent="0.35">
      <c r="A746" s="5">
        <v>938</v>
      </c>
      <c r="B746" s="6">
        <v>15662100</v>
      </c>
      <c r="C746" s="6">
        <v>850</v>
      </c>
      <c r="D746" s="5" t="s">
        <v>26</v>
      </c>
      <c r="E746" s="5" t="s">
        <v>16</v>
      </c>
      <c r="F746" s="6">
        <v>44</v>
      </c>
      <c r="G746" s="6">
        <v>5</v>
      </c>
      <c r="H746" s="7">
        <v>128605.32</v>
      </c>
      <c r="I746" s="6">
        <v>1</v>
      </c>
      <c r="J746" s="6">
        <v>0</v>
      </c>
      <c r="K746" s="6">
        <v>1</v>
      </c>
      <c r="L746" s="8">
        <v>171096.2</v>
      </c>
      <c r="M746" s="6">
        <v>0</v>
      </c>
    </row>
    <row r="747" spans="1:13" x14ac:dyDescent="0.35">
      <c r="A747" s="5">
        <v>939</v>
      </c>
      <c r="B747" s="6">
        <v>15668032</v>
      </c>
      <c r="C747" s="6">
        <v>577</v>
      </c>
      <c r="D747" s="5" t="s">
        <v>15</v>
      </c>
      <c r="E747" s="5" t="s">
        <v>16</v>
      </c>
      <c r="F747" s="6">
        <v>37</v>
      </c>
      <c r="G747" s="6">
        <v>4</v>
      </c>
      <c r="H747" s="7">
        <v>0</v>
      </c>
      <c r="I747" s="6">
        <v>1</v>
      </c>
      <c r="J747" s="6">
        <v>1</v>
      </c>
      <c r="K747" s="6">
        <v>1</v>
      </c>
      <c r="L747" s="8">
        <v>79881.39</v>
      </c>
      <c r="M747" s="6">
        <v>0</v>
      </c>
    </row>
    <row r="748" spans="1:13" x14ac:dyDescent="0.35">
      <c r="A748" s="5">
        <v>940</v>
      </c>
      <c r="B748" s="6">
        <v>15599289</v>
      </c>
      <c r="C748" s="6">
        <v>724</v>
      </c>
      <c r="D748" s="5" t="s">
        <v>15</v>
      </c>
      <c r="E748" s="5" t="s">
        <v>16</v>
      </c>
      <c r="F748" s="6">
        <v>37</v>
      </c>
      <c r="G748" s="6">
        <v>10</v>
      </c>
      <c r="H748" s="7">
        <v>68598.559999999998</v>
      </c>
      <c r="I748" s="6">
        <v>1</v>
      </c>
      <c r="J748" s="6">
        <v>1</v>
      </c>
      <c r="K748" s="6">
        <v>0</v>
      </c>
      <c r="L748" s="8">
        <v>157862.82</v>
      </c>
      <c r="M748" s="6">
        <v>0</v>
      </c>
    </row>
    <row r="749" spans="1:13" x14ac:dyDescent="0.35">
      <c r="A749" s="5">
        <v>941</v>
      </c>
      <c r="B749" s="6">
        <v>15754084</v>
      </c>
      <c r="C749" s="6">
        <v>710</v>
      </c>
      <c r="D749" s="5" t="s">
        <v>18</v>
      </c>
      <c r="E749" s="5" t="s">
        <v>23</v>
      </c>
      <c r="F749" s="6">
        <v>35</v>
      </c>
      <c r="G749" s="6">
        <v>1</v>
      </c>
      <c r="H749" s="7">
        <v>106518.52</v>
      </c>
      <c r="I749" s="6">
        <v>1</v>
      </c>
      <c r="J749" s="6">
        <v>1</v>
      </c>
      <c r="K749" s="6">
        <v>1</v>
      </c>
      <c r="L749" s="8">
        <v>127951.81</v>
      </c>
      <c r="M749" s="6">
        <v>0</v>
      </c>
    </row>
    <row r="750" spans="1:13" x14ac:dyDescent="0.35">
      <c r="A750" s="5">
        <v>942</v>
      </c>
      <c r="B750" s="6">
        <v>15676521</v>
      </c>
      <c r="C750" s="6">
        <v>696</v>
      </c>
      <c r="D750" s="5" t="s">
        <v>15</v>
      </c>
      <c r="E750" s="5" t="s">
        <v>16</v>
      </c>
      <c r="F750" s="6">
        <v>31</v>
      </c>
      <c r="G750" s="6">
        <v>8</v>
      </c>
      <c r="H750" s="7">
        <v>0</v>
      </c>
      <c r="I750" s="6">
        <v>2</v>
      </c>
      <c r="J750" s="6">
        <v>0</v>
      </c>
      <c r="K750" s="6">
        <v>0</v>
      </c>
      <c r="L750" s="8">
        <v>191074.11</v>
      </c>
      <c r="M750" s="6">
        <v>0</v>
      </c>
    </row>
    <row r="751" spans="1:13" x14ac:dyDescent="0.35">
      <c r="A751" s="5">
        <v>944</v>
      </c>
      <c r="B751" s="6">
        <v>15781465</v>
      </c>
      <c r="C751" s="6">
        <v>675</v>
      </c>
      <c r="D751" s="5" t="s">
        <v>26</v>
      </c>
      <c r="E751" s="5" t="s">
        <v>16</v>
      </c>
      <c r="F751" s="6">
        <v>29</v>
      </c>
      <c r="G751" s="6">
        <v>8</v>
      </c>
      <c r="H751" s="7">
        <v>121326.42</v>
      </c>
      <c r="I751" s="6">
        <v>1</v>
      </c>
      <c r="J751" s="6">
        <v>1</v>
      </c>
      <c r="K751" s="6">
        <v>0</v>
      </c>
      <c r="L751" s="8">
        <v>133457.51999999999</v>
      </c>
      <c r="M751" s="6">
        <v>0</v>
      </c>
    </row>
    <row r="752" spans="1:13" x14ac:dyDescent="0.35">
      <c r="A752" s="5">
        <v>945</v>
      </c>
      <c r="B752" s="6">
        <v>15729362</v>
      </c>
      <c r="C752" s="6">
        <v>745</v>
      </c>
      <c r="D752" s="5" t="s">
        <v>15</v>
      </c>
      <c r="E752" s="5" t="s">
        <v>23</v>
      </c>
      <c r="F752" s="6">
        <v>36</v>
      </c>
      <c r="G752" s="6">
        <v>8</v>
      </c>
      <c r="H752" s="7">
        <v>67226.37</v>
      </c>
      <c r="I752" s="6">
        <v>1</v>
      </c>
      <c r="J752" s="6">
        <v>1</v>
      </c>
      <c r="K752" s="6">
        <v>0</v>
      </c>
      <c r="L752" s="8">
        <v>130789.6</v>
      </c>
      <c r="M752" s="6">
        <v>0</v>
      </c>
    </row>
    <row r="753" spans="1:13" x14ac:dyDescent="0.35">
      <c r="A753" s="5">
        <v>946</v>
      </c>
      <c r="B753" s="6">
        <v>15709295</v>
      </c>
      <c r="C753" s="6">
        <v>697</v>
      </c>
      <c r="D753" s="5" t="s">
        <v>18</v>
      </c>
      <c r="E753" s="5" t="s">
        <v>16</v>
      </c>
      <c r="F753" s="6">
        <v>25</v>
      </c>
      <c r="G753" s="6">
        <v>5</v>
      </c>
      <c r="H753" s="7">
        <v>82931.850000000006</v>
      </c>
      <c r="I753" s="6">
        <v>2</v>
      </c>
      <c r="J753" s="6">
        <v>1</v>
      </c>
      <c r="K753" s="6">
        <v>1</v>
      </c>
      <c r="L753" s="8">
        <v>128373.88</v>
      </c>
      <c r="M753" s="6">
        <v>0</v>
      </c>
    </row>
    <row r="754" spans="1:13" x14ac:dyDescent="0.35">
      <c r="A754" s="5">
        <v>949</v>
      </c>
      <c r="B754" s="6">
        <v>15783659</v>
      </c>
      <c r="C754" s="6">
        <v>659</v>
      </c>
      <c r="D754" s="5" t="s">
        <v>15</v>
      </c>
      <c r="E754" s="5" t="s">
        <v>23</v>
      </c>
      <c r="F754" s="6">
        <v>67</v>
      </c>
      <c r="G754" s="6">
        <v>4</v>
      </c>
      <c r="H754" s="7">
        <v>145981.87</v>
      </c>
      <c r="I754" s="6">
        <v>1</v>
      </c>
      <c r="J754" s="6">
        <v>1</v>
      </c>
      <c r="K754" s="6">
        <v>1</v>
      </c>
      <c r="L754" s="8">
        <v>131043.2</v>
      </c>
      <c r="M754" s="6">
        <v>0</v>
      </c>
    </row>
    <row r="755" spans="1:13" x14ac:dyDescent="0.35">
      <c r="A755" s="5">
        <v>951</v>
      </c>
      <c r="B755" s="6">
        <v>15630328</v>
      </c>
      <c r="C755" s="6">
        <v>635</v>
      </c>
      <c r="D755" s="5" t="s">
        <v>15</v>
      </c>
      <c r="E755" s="5" t="s">
        <v>16</v>
      </c>
      <c r="F755" s="6">
        <v>48</v>
      </c>
      <c r="G755" s="6">
        <v>8</v>
      </c>
      <c r="H755" s="7">
        <v>130796.33</v>
      </c>
      <c r="I755" s="6">
        <v>2</v>
      </c>
      <c r="J755" s="6">
        <v>1</v>
      </c>
      <c r="K755" s="6">
        <v>1</v>
      </c>
      <c r="L755" s="8">
        <v>43250.3</v>
      </c>
      <c r="M755" s="6">
        <v>0</v>
      </c>
    </row>
    <row r="756" spans="1:13" x14ac:dyDescent="0.35">
      <c r="A756" s="5">
        <v>952</v>
      </c>
      <c r="B756" s="6">
        <v>15785899</v>
      </c>
      <c r="C756" s="6">
        <v>789</v>
      </c>
      <c r="D756" s="5" t="s">
        <v>26</v>
      </c>
      <c r="E756" s="5" t="s">
        <v>23</v>
      </c>
      <c r="F756" s="6">
        <v>33</v>
      </c>
      <c r="G756" s="6">
        <v>8</v>
      </c>
      <c r="H756" s="7">
        <v>151607.56</v>
      </c>
      <c r="I756" s="6">
        <v>1</v>
      </c>
      <c r="J756" s="6">
        <v>1</v>
      </c>
      <c r="K756" s="6">
        <v>0</v>
      </c>
      <c r="L756" s="8">
        <v>4389.3999999999996</v>
      </c>
      <c r="M756" s="6">
        <v>0</v>
      </c>
    </row>
    <row r="757" spans="1:13" x14ac:dyDescent="0.35">
      <c r="A757" s="5">
        <v>953</v>
      </c>
      <c r="B757" s="6">
        <v>15606149</v>
      </c>
      <c r="C757" s="6">
        <v>571</v>
      </c>
      <c r="D757" s="5" t="s">
        <v>26</v>
      </c>
      <c r="E757" s="5" t="s">
        <v>16</v>
      </c>
      <c r="F757" s="6">
        <v>66</v>
      </c>
      <c r="G757" s="6">
        <v>9</v>
      </c>
      <c r="H757" s="7">
        <v>111577.01</v>
      </c>
      <c r="I757" s="6">
        <v>1</v>
      </c>
      <c r="J757" s="6">
        <v>0</v>
      </c>
      <c r="K757" s="6">
        <v>1</v>
      </c>
      <c r="L757" s="8">
        <v>189271.9</v>
      </c>
      <c r="M757" s="6">
        <v>0</v>
      </c>
    </row>
    <row r="758" spans="1:13" x14ac:dyDescent="0.35">
      <c r="A758" s="5">
        <v>954</v>
      </c>
      <c r="B758" s="6">
        <v>15671139</v>
      </c>
      <c r="C758" s="6">
        <v>694</v>
      </c>
      <c r="D758" s="5" t="s">
        <v>18</v>
      </c>
      <c r="E758" s="5" t="s">
        <v>23</v>
      </c>
      <c r="F758" s="6">
        <v>39</v>
      </c>
      <c r="G758" s="6">
        <v>0</v>
      </c>
      <c r="H758" s="7">
        <v>107042.74</v>
      </c>
      <c r="I758" s="6">
        <v>1</v>
      </c>
      <c r="J758" s="6">
        <v>1</v>
      </c>
      <c r="K758" s="6">
        <v>1</v>
      </c>
      <c r="L758" s="8">
        <v>102284.2</v>
      </c>
      <c r="M758" s="6">
        <v>0</v>
      </c>
    </row>
    <row r="759" spans="1:13" x14ac:dyDescent="0.35">
      <c r="A759" s="5">
        <v>956</v>
      </c>
      <c r="B759" s="6">
        <v>15571002</v>
      </c>
      <c r="C759" s="6">
        <v>706</v>
      </c>
      <c r="D759" s="5" t="s">
        <v>15</v>
      </c>
      <c r="E759" s="5" t="s">
        <v>16</v>
      </c>
      <c r="F759" s="6">
        <v>44</v>
      </c>
      <c r="G759" s="6">
        <v>4</v>
      </c>
      <c r="H759" s="7">
        <v>129605.99</v>
      </c>
      <c r="I759" s="6">
        <v>1</v>
      </c>
      <c r="J759" s="6">
        <v>0</v>
      </c>
      <c r="K759" s="6">
        <v>0</v>
      </c>
      <c r="L759" s="8">
        <v>69865.490000000005</v>
      </c>
      <c r="M759" s="6">
        <v>0</v>
      </c>
    </row>
    <row r="760" spans="1:13" x14ac:dyDescent="0.35">
      <c r="A760" s="5">
        <v>957</v>
      </c>
      <c r="B760" s="6">
        <v>15631681</v>
      </c>
      <c r="C760" s="6">
        <v>807</v>
      </c>
      <c r="D760" s="5" t="s">
        <v>18</v>
      </c>
      <c r="E760" s="5" t="s">
        <v>16</v>
      </c>
      <c r="F760" s="6">
        <v>43</v>
      </c>
      <c r="G760" s="6">
        <v>0</v>
      </c>
      <c r="H760" s="7">
        <v>0</v>
      </c>
      <c r="I760" s="6">
        <v>2</v>
      </c>
      <c r="J760" s="6">
        <v>0</v>
      </c>
      <c r="K760" s="6">
        <v>1</v>
      </c>
      <c r="L760" s="8">
        <v>85523.24</v>
      </c>
      <c r="M760" s="6">
        <v>0</v>
      </c>
    </row>
    <row r="761" spans="1:13" x14ac:dyDescent="0.35">
      <c r="A761" s="5">
        <v>958</v>
      </c>
      <c r="B761" s="6">
        <v>15731522</v>
      </c>
      <c r="C761" s="6">
        <v>771</v>
      </c>
      <c r="D761" s="5" t="s">
        <v>18</v>
      </c>
      <c r="E761" s="5" t="s">
        <v>16</v>
      </c>
      <c r="F761" s="6">
        <v>67</v>
      </c>
      <c r="G761" s="6">
        <v>8</v>
      </c>
      <c r="H761" s="7">
        <v>0</v>
      </c>
      <c r="I761" s="6">
        <v>2</v>
      </c>
      <c r="J761" s="6">
        <v>1</v>
      </c>
      <c r="K761" s="6">
        <v>1</v>
      </c>
      <c r="L761" s="8">
        <v>51219.8</v>
      </c>
      <c r="M761" s="6">
        <v>0</v>
      </c>
    </row>
    <row r="762" spans="1:13" x14ac:dyDescent="0.35">
      <c r="A762" s="5">
        <v>959</v>
      </c>
      <c r="B762" s="6">
        <v>15619529</v>
      </c>
      <c r="C762" s="6">
        <v>531</v>
      </c>
      <c r="D762" s="5" t="s">
        <v>18</v>
      </c>
      <c r="E762" s="5" t="s">
        <v>23</v>
      </c>
      <c r="F762" s="6">
        <v>27</v>
      </c>
      <c r="G762" s="6">
        <v>8</v>
      </c>
      <c r="H762" s="7">
        <v>132576.25</v>
      </c>
      <c r="I762" s="6">
        <v>1</v>
      </c>
      <c r="J762" s="6">
        <v>0</v>
      </c>
      <c r="K762" s="6">
        <v>0</v>
      </c>
      <c r="L762" s="8">
        <v>7222.92</v>
      </c>
      <c r="M762" s="6">
        <v>0</v>
      </c>
    </row>
    <row r="763" spans="1:13" x14ac:dyDescent="0.35">
      <c r="A763" s="5">
        <v>960</v>
      </c>
      <c r="B763" s="6">
        <v>15628034</v>
      </c>
      <c r="C763" s="6">
        <v>629</v>
      </c>
      <c r="D763" s="5" t="s">
        <v>15</v>
      </c>
      <c r="E763" s="5" t="s">
        <v>16</v>
      </c>
      <c r="F763" s="6">
        <v>37</v>
      </c>
      <c r="G763" s="6">
        <v>6</v>
      </c>
      <c r="H763" s="7">
        <v>129101.3</v>
      </c>
      <c r="I763" s="6">
        <v>1</v>
      </c>
      <c r="J763" s="6">
        <v>1</v>
      </c>
      <c r="K763" s="6">
        <v>1</v>
      </c>
      <c r="L763" s="8">
        <v>23971.33</v>
      </c>
      <c r="M763" s="6">
        <v>0</v>
      </c>
    </row>
    <row r="764" spans="1:13" x14ac:dyDescent="0.35">
      <c r="A764" s="5">
        <v>961</v>
      </c>
      <c r="B764" s="6">
        <v>15686164</v>
      </c>
      <c r="C764" s="6">
        <v>850</v>
      </c>
      <c r="D764" s="5" t="s">
        <v>26</v>
      </c>
      <c r="E764" s="5" t="s">
        <v>16</v>
      </c>
      <c r="F764" s="6">
        <v>31</v>
      </c>
      <c r="G764" s="6">
        <v>1</v>
      </c>
      <c r="H764" s="7">
        <v>108822.39999999999</v>
      </c>
      <c r="I764" s="6">
        <v>1</v>
      </c>
      <c r="J764" s="6">
        <v>1</v>
      </c>
      <c r="K764" s="6">
        <v>1</v>
      </c>
      <c r="L764" s="8">
        <v>132173.31</v>
      </c>
      <c r="M764" s="6">
        <v>0</v>
      </c>
    </row>
    <row r="765" spans="1:13" x14ac:dyDescent="0.35">
      <c r="A765" s="5">
        <v>962</v>
      </c>
      <c r="B765" s="6">
        <v>15582797</v>
      </c>
      <c r="C765" s="6">
        <v>685</v>
      </c>
      <c r="D765" s="5" t="s">
        <v>18</v>
      </c>
      <c r="E765" s="5" t="s">
        <v>23</v>
      </c>
      <c r="F765" s="6">
        <v>35</v>
      </c>
      <c r="G765" s="6">
        <v>4</v>
      </c>
      <c r="H765" s="7">
        <v>137948.51</v>
      </c>
      <c r="I765" s="6">
        <v>1</v>
      </c>
      <c r="J765" s="6">
        <v>1</v>
      </c>
      <c r="K765" s="6">
        <v>0</v>
      </c>
      <c r="L765" s="8">
        <v>113639.64</v>
      </c>
      <c r="M765" s="6">
        <v>0</v>
      </c>
    </row>
    <row r="766" spans="1:13" x14ac:dyDescent="0.35">
      <c r="A766" s="5">
        <v>963</v>
      </c>
      <c r="B766" s="6">
        <v>15753831</v>
      </c>
      <c r="C766" s="6">
        <v>642</v>
      </c>
      <c r="D766" s="5" t="s">
        <v>18</v>
      </c>
      <c r="E766" s="5" t="s">
        <v>23</v>
      </c>
      <c r="F766" s="6">
        <v>32</v>
      </c>
      <c r="G766" s="6">
        <v>7</v>
      </c>
      <c r="H766" s="7">
        <v>100433.8</v>
      </c>
      <c r="I766" s="6">
        <v>1</v>
      </c>
      <c r="J766" s="6">
        <v>1</v>
      </c>
      <c r="K766" s="6">
        <v>1</v>
      </c>
      <c r="L766" s="8">
        <v>39768.589999999997</v>
      </c>
      <c r="M766" s="6">
        <v>0</v>
      </c>
    </row>
    <row r="767" spans="1:13" x14ac:dyDescent="0.35">
      <c r="A767" s="5">
        <v>966</v>
      </c>
      <c r="B767" s="6">
        <v>15602084</v>
      </c>
      <c r="C767" s="6">
        <v>663</v>
      </c>
      <c r="D767" s="5" t="s">
        <v>15</v>
      </c>
      <c r="E767" s="5" t="s">
        <v>16</v>
      </c>
      <c r="F767" s="6">
        <v>42</v>
      </c>
      <c r="G767" s="6">
        <v>5</v>
      </c>
      <c r="H767" s="7">
        <v>124626.07</v>
      </c>
      <c r="I767" s="6">
        <v>1</v>
      </c>
      <c r="J767" s="6">
        <v>1</v>
      </c>
      <c r="K767" s="6">
        <v>1</v>
      </c>
      <c r="L767" s="8">
        <v>78004.5</v>
      </c>
      <c r="M767" s="6">
        <v>0</v>
      </c>
    </row>
    <row r="768" spans="1:13" x14ac:dyDescent="0.35">
      <c r="A768" s="5">
        <v>967</v>
      </c>
      <c r="B768" s="6">
        <v>15589805</v>
      </c>
      <c r="C768" s="6">
        <v>563</v>
      </c>
      <c r="D768" s="5" t="s">
        <v>15</v>
      </c>
      <c r="E768" s="5" t="s">
        <v>16</v>
      </c>
      <c r="F768" s="6">
        <v>34</v>
      </c>
      <c r="G768" s="6">
        <v>6</v>
      </c>
      <c r="H768" s="7">
        <v>139810.34</v>
      </c>
      <c r="I768" s="6">
        <v>1</v>
      </c>
      <c r="J768" s="6">
        <v>1</v>
      </c>
      <c r="K768" s="6">
        <v>1</v>
      </c>
      <c r="L768" s="8">
        <v>152417.79</v>
      </c>
      <c r="M768" s="6">
        <v>0</v>
      </c>
    </row>
    <row r="769" spans="1:13" x14ac:dyDescent="0.35">
      <c r="A769" s="5">
        <v>968</v>
      </c>
      <c r="B769" s="6">
        <v>15720893</v>
      </c>
      <c r="C769" s="6">
        <v>637</v>
      </c>
      <c r="D769" s="5" t="s">
        <v>18</v>
      </c>
      <c r="E769" s="5" t="s">
        <v>16</v>
      </c>
      <c r="F769" s="6">
        <v>34</v>
      </c>
      <c r="G769" s="6">
        <v>9</v>
      </c>
      <c r="H769" s="7">
        <v>0</v>
      </c>
      <c r="I769" s="6">
        <v>2</v>
      </c>
      <c r="J769" s="6">
        <v>0</v>
      </c>
      <c r="K769" s="6">
        <v>0</v>
      </c>
      <c r="L769" s="8">
        <v>26057.08</v>
      </c>
      <c r="M769" s="6">
        <v>0</v>
      </c>
    </row>
    <row r="770" spans="1:13" x14ac:dyDescent="0.35">
      <c r="A770" s="5">
        <v>969</v>
      </c>
      <c r="B770" s="6">
        <v>15641009</v>
      </c>
      <c r="C770" s="6">
        <v>544</v>
      </c>
      <c r="D770" s="5" t="s">
        <v>15</v>
      </c>
      <c r="E770" s="5" t="s">
        <v>23</v>
      </c>
      <c r="F770" s="6">
        <v>37</v>
      </c>
      <c r="G770" s="6">
        <v>3</v>
      </c>
      <c r="H770" s="7">
        <v>84496.71</v>
      </c>
      <c r="I770" s="6">
        <v>1</v>
      </c>
      <c r="J770" s="6">
        <v>0</v>
      </c>
      <c r="K770" s="6">
        <v>0</v>
      </c>
      <c r="L770" s="8">
        <v>79972.09</v>
      </c>
      <c r="M770" s="6">
        <v>0</v>
      </c>
    </row>
    <row r="771" spans="1:13" x14ac:dyDescent="0.35">
      <c r="A771" s="5">
        <v>970</v>
      </c>
      <c r="B771" s="6">
        <v>15605926</v>
      </c>
      <c r="C771" s="6">
        <v>649</v>
      </c>
      <c r="D771" s="5" t="s">
        <v>26</v>
      </c>
      <c r="E771" s="5" t="s">
        <v>23</v>
      </c>
      <c r="F771" s="6">
        <v>70</v>
      </c>
      <c r="G771" s="6">
        <v>9</v>
      </c>
      <c r="H771" s="7">
        <v>116854.71</v>
      </c>
      <c r="I771" s="6">
        <v>2</v>
      </c>
      <c r="J771" s="6">
        <v>0</v>
      </c>
      <c r="K771" s="6">
        <v>1</v>
      </c>
      <c r="L771" s="8">
        <v>107125.79</v>
      </c>
      <c r="M771" s="6">
        <v>0</v>
      </c>
    </row>
    <row r="772" spans="1:13" x14ac:dyDescent="0.35">
      <c r="A772" s="5">
        <v>971</v>
      </c>
      <c r="B772" s="6">
        <v>15805955</v>
      </c>
      <c r="C772" s="6">
        <v>638</v>
      </c>
      <c r="D772" s="5" t="s">
        <v>15</v>
      </c>
      <c r="E772" s="5" t="s">
        <v>16</v>
      </c>
      <c r="F772" s="6">
        <v>48</v>
      </c>
      <c r="G772" s="6">
        <v>10</v>
      </c>
      <c r="H772" s="7">
        <v>138333.03</v>
      </c>
      <c r="I772" s="6">
        <v>1</v>
      </c>
      <c r="J772" s="6">
        <v>1</v>
      </c>
      <c r="K772" s="6">
        <v>1</v>
      </c>
      <c r="L772" s="8">
        <v>47679.14</v>
      </c>
      <c r="M772" s="6">
        <v>0</v>
      </c>
    </row>
    <row r="773" spans="1:13" x14ac:dyDescent="0.35">
      <c r="A773" s="5">
        <v>972</v>
      </c>
      <c r="B773" s="6">
        <v>15801488</v>
      </c>
      <c r="C773" s="6">
        <v>723</v>
      </c>
      <c r="D773" s="5" t="s">
        <v>15</v>
      </c>
      <c r="E773" s="5" t="s">
        <v>23</v>
      </c>
      <c r="F773" s="6">
        <v>25</v>
      </c>
      <c r="G773" s="6">
        <v>3</v>
      </c>
      <c r="H773" s="7">
        <v>0</v>
      </c>
      <c r="I773" s="6">
        <v>2</v>
      </c>
      <c r="J773" s="6">
        <v>1</v>
      </c>
      <c r="K773" s="6">
        <v>1</v>
      </c>
      <c r="L773" s="8">
        <v>134509.47</v>
      </c>
      <c r="M773" s="6">
        <v>0</v>
      </c>
    </row>
    <row r="774" spans="1:13" x14ac:dyDescent="0.35">
      <c r="A774" s="5">
        <v>973</v>
      </c>
      <c r="B774" s="6">
        <v>15605918</v>
      </c>
      <c r="C774" s="6">
        <v>635</v>
      </c>
      <c r="D774" s="5" t="s">
        <v>26</v>
      </c>
      <c r="E774" s="5" t="s">
        <v>23</v>
      </c>
      <c r="F774" s="6">
        <v>43</v>
      </c>
      <c r="G774" s="6">
        <v>5</v>
      </c>
      <c r="H774" s="7">
        <v>78992.75</v>
      </c>
      <c r="I774" s="6">
        <v>2</v>
      </c>
      <c r="J774" s="6">
        <v>0</v>
      </c>
      <c r="K774" s="6">
        <v>0</v>
      </c>
      <c r="L774" s="8">
        <v>153265.31</v>
      </c>
      <c r="M774" s="6">
        <v>0</v>
      </c>
    </row>
    <row r="775" spans="1:13" x14ac:dyDescent="0.35">
      <c r="A775" s="5">
        <v>974</v>
      </c>
      <c r="B775" s="6">
        <v>15779711</v>
      </c>
      <c r="C775" s="6">
        <v>750</v>
      </c>
      <c r="D775" s="5" t="s">
        <v>18</v>
      </c>
      <c r="E775" s="5" t="s">
        <v>16</v>
      </c>
      <c r="F775" s="6">
        <v>38</v>
      </c>
      <c r="G775" s="6">
        <v>7</v>
      </c>
      <c r="H775" s="7">
        <v>97257.41</v>
      </c>
      <c r="I775" s="6">
        <v>2</v>
      </c>
      <c r="J775" s="6">
        <v>0</v>
      </c>
      <c r="K775" s="6">
        <v>1</v>
      </c>
      <c r="L775" s="8">
        <v>179883.04</v>
      </c>
      <c r="M775" s="6">
        <v>0</v>
      </c>
    </row>
    <row r="776" spans="1:13" x14ac:dyDescent="0.35">
      <c r="A776" s="5">
        <v>975</v>
      </c>
      <c r="B776" s="6">
        <v>15705620</v>
      </c>
      <c r="C776" s="6">
        <v>730</v>
      </c>
      <c r="D776" s="5" t="s">
        <v>15</v>
      </c>
      <c r="E776" s="5" t="s">
        <v>23</v>
      </c>
      <c r="F776" s="6">
        <v>34</v>
      </c>
      <c r="G776" s="6">
        <v>5</v>
      </c>
      <c r="H776" s="7">
        <v>122453.37</v>
      </c>
      <c r="I776" s="6">
        <v>2</v>
      </c>
      <c r="J776" s="6">
        <v>1</v>
      </c>
      <c r="K776" s="6">
        <v>0</v>
      </c>
      <c r="L776" s="8">
        <v>138882.98000000001</v>
      </c>
      <c r="M776" s="6">
        <v>0</v>
      </c>
    </row>
    <row r="777" spans="1:13" x14ac:dyDescent="0.35">
      <c r="A777" s="5">
        <v>976</v>
      </c>
      <c r="B777" s="6">
        <v>15685357</v>
      </c>
      <c r="C777" s="6">
        <v>750</v>
      </c>
      <c r="D777" s="5" t="s">
        <v>18</v>
      </c>
      <c r="E777" s="5" t="s">
        <v>16</v>
      </c>
      <c r="F777" s="6">
        <v>36</v>
      </c>
      <c r="G777" s="6">
        <v>8</v>
      </c>
      <c r="H777" s="7">
        <v>112940.07</v>
      </c>
      <c r="I777" s="6">
        <v>1</v>
      </c>
      <c r="J777" s="6">
        <v>0</v>
      </c>
      <c r="K777" s="6">
        <v>1</v>
      </c>
      <c r="L777" s="8">
        <v>9855.81</v>
      </c>
      <c r="M777" s="6">
        <v>0</v>
      </c>
    </row>
    <row r="778" spans="1:13" x14ac:dyDescent="0.35">
      <c r="A778" s="5">
        <v>978</v>
      </c>
      <c r="B778" s="6">
        <v>15582616</v>
      </c>
      <c r="C778" s="6">
        <v>520</v>
      </c>
      <c r="D778" s="5" t="s">
        <v>15</v>
      </c>
      <c r="E778" s="5" t="s">
        <v>16</v>
      </c>
      <c r="F778" s="6">
        <v>38</v>
      </c>
      <c r="G778" s="6">
        <v>4</v>
      </c>
      <c r="H778" s="7">
        <v>0</v>
      </c>
      <c r="I778" s="6">
        <v>2</v>
      </c>
      <c r="J778" s="6">
        <v>1</v>
      </c>
      <c r="K778" s="6">
        <v>0</v>
      </c>
      <c r="L778" s="8">
        <v>56388.63</v>
      </c>
      <c r="M778" s="6">
        <v>0</v>
      </c>
    </row>
    <row r="779" spans="1:13" x14ac:dyDescent="0.35">
      <c r="A779" s="5">
        <v>979</v>
      </c>
      <c r="B779" s="6">
        <v>15799515</v>
      </c>
      <c r="C779" s="6">
        <v>652</v>
      </c>
      <c r="D779" s="5" t="s">
        <v>15</v>
      </c>
      <c r="E779" s="5" t="s">
        <v>16</v>
      </c>
      <c r="F779" s="6">
        <v>48</v>
      </c>
      <c r="G779" s="6">
        <v>8</v>
      </c>
      <c r="H779" s="7">
        <v>133297.24</v>
      </c>
      <c r="I779" s="6">
        <v>1</v>
      </c>
      <c r="J779" s="6">
        <v>1</v>
      </c>
      <c r="K779" s="6">
        <v>0</v>
      </c>
      <c r="L779" s="8">
        <v>77764.37</v>
      </c>
      <c r="M779" s="6">
        <v>0</v>
      </c>
    </row>
    <row r="780" spans="1:13" x14ac:dyDescent="0.35">
      <c r="A780" s="5">
        <v>980</v>
      </c>
      <c r="B780" s="6">
        <v>15642937</v>
      </c>
      <c r="C780" s="6">
        <v>550</v>
      </c>
      <c r="D780" s="5" t="s">
        <v>15</v>
      </c>
      <c r="E780" s="5" t="s">
        <v>16</v>
      </c>
      <c r="F780" s="6">
        <v>46</v>
      </c>
      <c r="G780" s="6">
        <v>7</v>
      </c>
      <c r="H780" s="7">
        <v>0</v>
      </c>
      <c r="I780" s="6">
        <v>2</v>
      </c>
      <c r="J780" s="6">
        <v>1</v>
      </c>
      <c r="K780" s="6">
        <v>0</v>
      </c>
      <c r="L780" s="8">
        <v>130590.35</v>
      </c>
      <c r="M780" s="6">
        <v>0</v>
      </c>
    </row>
    <row r="781" spans="1:13" x14ac:dyDescent="0.35">
      <c r="A781" s="5">
        <v>981</v>
      </c>
      <c r="B781" s="6">
        <v>15624729</v>
      </c>
      <c r="C781" s="6">
        <v>594</v>
      </c>
      <c r="D781" s="5" t="s">
        <v>15</v>
      </c>
      <c r="E781" s="5" t="s">
        <v>23</v>
      </c>
      <c r="F781" s="6">
        <v>27</v>
      </c>
      <c r="G781" s="6">
        <v>0</v>
      </c>
      <c r="H781" s="7">
        <v>197041.8</v>
      </c>
      <c r="I781" s="6">
        <v>1</v>
      </c>
      <c r="J781" s="6">
        <v>0</v>
      </c>
      <c r="K781" s="6">
        <v>0</v>
      </c>
      <c r="L781" s="8">
        <v>151912.49</v>
      </c>
      <c r="M781" s="6">
        <v>0</v>
      </c>
    </row>
    <row r="782" spans="1:13" x14ac:dyDescent="0.35">
      <c r="A782" s="5">
        <v>982</v>
      </c>
      <c r="B782" s="6">
        <v>15566156</v>
      </c>
      <c r="C782" s="6">
        <v>749</v>
      </c>
      <c r="D782" s="5" t="s">
        <v>26</v>
      </c>
      <c r="E782" s="5" t="s">
        <v>16</v>
      </c>
      <c r="F782" s="6">
        <v>44</v>
      </c>
      <c r="G782" s="6">
        <v>0</v>
      </c>
      <c r="H782" s="7">
        <v>71497.789999999994</v>
      </c>
      <c r="I782" s="6">
        <v>2</v>
      </c>
      <c r="J782" s="6">
        <v>0</v>
      </c>
      <c r="K782" s="6">
        <v>0</v>
      </c>
      <c r="L782" s="8">
        <v>151083.79999999999</v>
      </c>
      <c r="M782" s="6">
        <v>0</v>
      </c>
    </row>
    <row r="783" spans="1:13" x14ac:dyDescent="0.35">
      <c r="A783" s="5">
        <v>983</v>
      </c>
      <c r="B783" s="6">
        <v>15792360</v>
      </c>
      <c r="C783" s="6">
        <v>668</v>
      </c>
      <c r="D783" s="5" t="s">
        <v>15</v>
      </c>
      <c r="E783" s="5" t="s">
        <v>23</v>
      </c>
      <c r="F783" s="6">
        <v>32</v>
      </c>
      <c r="G783" s="6">
        <v>7</v>
      </c>
      <c r="H783" s="7">
        <v>0</v>
      </c>
      <c r="I783" s="6">
        <v>2</v>
      </c>
      <c r="J783" s="6">
        <v>1</v>
      </c>
      <c r="K783" s="6">
        <v>1</v>
      </c>
      <c r="L783" s="8">
        <v>777.37</v>
      </c>
      <c r="M783" s="6">
        <v>0</v>
      </c>
    </row>
    <row r="784" spans="1:13" x14ac:dyDescent="0.35">
      <c r="A784" s="5">
        <v>985</v>
      </c>
      <c r="B784" s="6">
        <v>15704770</v>
      </c>
      <c r="C784" s="6">
        <v>773</v>
      </c>
      <c r="D784" s="5" t="s">
        <v>15</v>
      </c>
      <c r="E784" s="5" t="s">
        <v>23</v>
      </c>
      <c r="F784" s="6">
        <v>25</v>
      </c>
      <c r="G784" s="6">
        <v>1</v>
      </c>
      <c r="H784" s="7">
        <v>124532.78</v>
      </c>
      <c r="I784" s="6">
        <v>2</v>
      </c>
      <c r="J784" s="6">
        <v>0</v>
      </c>
      <c r="K784" s="6">
        <v>1</v>
      </c>
      <c r="L784" s="8">
        <v>11723.57</v>
      </c>
      <c r="M784" s="6">
        <v>0</v>
      </c>
    </row>
    <row r="785" spans="1:13" x14ac:dyDescent="0.35">
      <c r="A785" s="5">
        <v>986</v>
      </c>
      <c r="B785" s="6">
        <v>15756475</v>
      </c>
      <c r="C785" s="6">
        <v>551</v>
      </c>
      <c r="D785" s="5" t="s">
        <v>26</v>
      </c>
      <c r="E785" s="5" t="s">
        <v>23</v>
      </c>
      <c r="F785" s="6">
        <v>31</v>
      </c>
      <c r="G785" s="6">
        <v>9</v>
      </c>
      <c r="H785" s="7">
        <v>82293.820000000007</v>
      </c>
      <c r="I785" s="6">
        <v>2</v>
      </c>
      <c r="J785" s="6">
        <v>1</v>
      </c>
      <c r="K785" s="6">
        <v>1</v>
      </c>
      <c r="L785" s="8">
        <v>91565.25</v>
      </c>
      <c r="M785" s="6">
        <v>0</v>
      </c>
    </row>
    <row r="786" spans="1:13" x14ac:dyDescent="0.35">
      <c r="A786" s="5">
        <v>987</v>
      </c>
      <c r="B786" s="6">
        <v>15655339</v>
      </c>
      <c r="C786" s="6">
        <v>566</v>
      </c>
      <c r="D786" s="5" t="s">
        <v>15</v>
      </c>
      <c r="E786" s="5" t="s">
        <v>23</v>
      </c>
      <c r="F786" s="6">
        <v>36</v>
      </c>
      <c r="G786" s="6">
        <v>1</v>
      </c>
      <c r="H786" s="7">
        <v>142120.91</v>
      </c>
      <c r="I786" s="6">
        <v>1</v>
      </c>
      <c r="J786" s="6">
        <v>1</v>
      </c>
      <c r="K786" s="6">
        <v>0</v>
      </c>
      <c r="L786" s="8">
        <v>79616.37</v>
      </c>
      <c r="M786" s="6">
        <v>0</v>
      </c>
    </row>
    <row r="787" spans="1:13" x14ac:dyDescent="0.35">
      <c r="A787" s="5">
        <v>989</v>
      </c>
      <c r="B787" s="6">
        <v>15664521</v>
      </c>
      <c r="C787" s="6">
        <v>659</v>
      </c>
      <c r="D787" s="5" t="s">
        <v>18</v>
      </c>
      <c r="E787" s="5" t="s">
        <v>23</v>
      </c>
      <c r="F787" s="6">
        <v>31</v>
      </c>
      <c r="G787" s="6">
        <v>7</v>
      </c>
      <c r="H787" s="7">
        <v>149620.88</v>
      </c>
      <c r="I787" s="6">
        <v>2</v>
      </c>
      <c r="J787" s="6">
        <v>1</v>
      </c>
      <c r="K787" s="6">
        <v>1</v>
      </c>
      <c r="L787" s="8">
        <v>104533.51</v>
      </c>
      <c r="M787" s="6">
        <v>0</v>
      </c>
    </row>
    <row r="788" spans="1:13" x14ac:dyDescent="0.35">
      <c r="A788" s="5">
        <v>991</v>
      </c>
      <c r="B788" s="6">
        <v>15745527</v>
      </c>
      <c r="C788" s="6">
        <v>655</v>
      </c>
      <c r="D788" s="5" t="s">
        <v>15</v>
      </c>
      <c r="E788" s="5" t="s">
        <v>23</v>
      </c>
      <c r="F788" s="6">
        <v>37</v>
      </c>
      <c r="G788" s="6">
        <v>5</v>
      </c>
      <c r="H788" s="7">
        <v>93147</v>
      </c>
      <c r="I788" s="6">
        <v>2</v>
      </c>
      <c r="J788" s="6">
        <v>1</v>
      </c>
      <c r="K788" s="6">
        <v>0</v>
      </c>
      <c r="L788" s="8">
        <v>66214.13</v>
      </c>
      <c r="M788" s="6">
        <v>0</v>
      </c>
    </row>
  </sheetData>
  <autoFilter ref="A1:M788" xr:uid="{2DF3FEDB-BF7D-497F-AE73-328DDB85DC25}"/>
  <conditionalFormatting sqref="A1:A788">
    <cfRule type="duplicateValues" dxfId="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9200F-ADAC-4763-BAA1-183F6D4D6EAB}">
  <sheetPr>
    <tabColor theme="5"/>
  </sheetPr>
  <dimension ref="A1:W30"/>
  <sheetViews>
    <sheetView workbookViewId="0"/>
  </sheetViews>
  <sheetFormatPr defaultRowHeight="14.5" x14ac:dyDescent="0.35"/>
  <cols>
    <col min="1" max="1" width="17.36328125" customWidth="1"/>
    <col min="2" max="2" width="24.7265625" customWidth="1"/>
    <col min="3" max="3" width="8.6328125" bestFit="1" customWidth="1"/>
    <col min="5" max="5" width="17.08984375" bestFit="1" customWidth="1"/>
    <col min="6" max="6" width="23.7265625" bestFit="1" customWidth="1"/>
    <col min="7" max="7" width="8.6328125" bestFit="1" customWidth="1"/>
    <col min="9" max="9" width="12" bestFit="1" customWidth="1"/>
    <col min="10" max="10" width="23.453125" bestFit="1" customWidth="1"/>
    <col min="11" max="11" width="8.6328125" bestFit="1" customWidth="1"/>
    <col min="13" max="13" width="21.81640625" bestFit="1" customWidth="1"/>
    <col min="14" max="14" width="16.08984375" bestFit="1" customWidth="1"/>
    <col min="15" max="15" width="8.6328125" bestFit="1" customWidth="1"/>
    <col min="16" max="16" width="13.81640625" bestFit="1" customWidth="1"/>
    <col min="17" max="17" width="17.81640625" bestFit="1" customWidth="1"/>
    <col min="18" max="18" width="22.26953125" bestFit="1" customWidth="1"/>
    <col min="19" max="19" width="8.6328125" bestFit="1" customWidth="1"/>
    <col min="20" max="20" width="12.36328125" bestFit="1" customWidth="1"/>
    <col min="21" max="21" width="20.08984375" bestFit="1" customWidth="1"/>
    <col min="22" max="22" width="18.453125" bestFit="1" customWidth="1"/>
    <col min="23" max="23" width="8.6328125" bestFit="1" customWidth="1"/>
    <col min="26" max="26" width="20.08984375" bestFit="1" customWidth="1"/>
    <col min="27" max="27" width="18.453125" bestFit="1" customWidth="1"/>
  </cols>
  <sheetData>
    <row r="1" spans="1:23" ht="18.5" x14ac:dyDescent="0.45">
      <c r="A1" s="47" t="s">
        <v>906</v>
      </c>
    </row>
    <row r="4" spans="1:23" ht="16" x14ac:dyDescent="0.4">
      <c r="A4" s="57" t="s">
        <v>891</v>
      </c>
      <c r="E4" s="57" t="s">
        <v>892</v>
      </c>
      <c r="I4" s="57" t="s">
        <v>893</v>
      </c>
      <c r="M4" s="57" t="s">
        <v>894</v>
      </c>
      <c r="Q4" s="57" t="s">
        <v>895</v>
      </c>
      <c r="U4" s="57" t="s">
        <v>896</v>
      </c>
    </row>
    <row r="5" spans="1:23" x14ac:dyDescent="0.35">
      <c r="A5" s="58" t="s">
        <v>759</v>
      </c>
      <c r="B5" s="40" t="s">
        <v>769</v>
      </c>
      <c r="C5" s="68" t="s">
        <v>882</v>
      </c>
      <c r="E5" s="9" t="s">
        <v>759</v>
      </c>
      <c r="F5" t="s">
        <v>768</v>
      </c>
      <c r="G5" s="67" t="s">
        <v>882</v>
      </c>
      <c r="I5" s="9" t="s">
        <v>759</v>
      </c>
      <c r="J5" t="s">
        <v>761</v>
      </c>
      <c r="K5" s="67" t="s">
        <v>882</v>
      </c>
      <c r="M5" s="9" t="s">
        <v>759</v>
      </c>
      <c r="N5" t="s">
        <v>762</v>
      </c>
      <c r="O5" s="67" t="s">
        <v>882</v>
      </c>
      <c r="Q5" s="9" t="s">
        <v>759</v>
      </c>
      <c r="R5" t="s">
        <v>799</v>
      </c>
      <c r="S5" s="67" t="s">
        <v>882</v>
      </c>
      <c r="U5" s="9" t="s">
        <v>759</v>
      </c>
      <c r="V5" t="s">
        <v>800</v>
      </c>
      <c r="W5" s="66" t="s">
        <v>882</v>
      </c>
    </row>
    <row r="6" spans="1:23" x14ac:dyDescent="0.35">
      <c r="A6" s="40" t="s">
        <v>790</v>
      </c>
      <c r="B6" s="40">
        <v>251</v>
      </c>
      <c r="C6" s="73">
        <v>0.20267040521321852</v>
      </c>
      <c r="E6" s="40" t="s">
        <v>15</v>
      </c>
      <c r="F6" s="40">
        <v>480</v>
      </c>
      <c r="G6" s="73">
        <v>0.48435923309788093</v>
      </c>
      <c r="H6" s="40"/>
      <c r="I6" s="62" t="s">
        <v>16</v>
      </c>
      <c r="J6" s="40">
        <v>462</v>
      </c>
      <c r="K6" s="63">
        <v>0.46619576185671041</v>
      </c>
      <c r="L6" s="40"/>
      <c r="M6" s="40" t="s">
        <v>795</v>
      </c>
      <c r="N6" s="40">
        <v>341</v>
      </c>
      <c r="O6" s="73">
        <v>0.25940374082876927</v>
      </c>
      <c r="P6" s="40"/>
      <c r="Q6" s="62">
        <v>1</v>
      </c>
      <c r="R6" s="40">
        <v>510</v>
      </c>
      <c r="S6" s="73">
        <v>0.51463168516649849</v>
      </c>
      <c r="T6" s="40"/>
      <c r="U6" s="64">
        <v>0</v>
      </c>
      <c r="V6" s="40">
        <v>291</v>
      </c>
      <c r="W6" s="63">
        <v>0.29364278506559033</v>
      </c>
    </row>
    <row r="7" spans="1:23" x14ac:dyDescent="0.35">
      <c r="A7" s="40" t="s">
        <v>791</v>
      </c>
      <c r="B7" s="40">
        <v>309</v>
      </c>
      <c r="C7" s="73">
        <v>0.30198358732421104</v>
      </c>
      <c r="E7" s="62" t="s">
        <v>26</v>
      </c>
      <c r="F7" s="40">
        <v>257</v>
      </c>
      <c r="G7" s="63">
        <v>0.25933400605449042</v>
      </c>
      <c r="H7" s="40"/>
      <c r="I7" s="40" t="s">
        <v>23</v>
      </c>
      <c r="J7" s="40">
        <v>529</v>
      </c>
      <c r="K7" s="73">
        <v>0.53380423814328959</v>
      </c>
      <c r="L7" s="40"/>
      <c r="M7" s="40" t="s">
        <v>796</v>
      </c>
      <c r="N7" s="40">
        <v>526</v>
      </c>
      <c r="O7" s="73">
        <v>0.55022217629430603</v>
      </c>
      <c r="P7" s="40"/>
      <c r="Q7" s="64">
        <v>2</v>
      </c>
      <c r="R7" s="40">
        <v>446</v>
      </c>
      <c r="S7" s="63">
        <v>0.45005045408678102</v>
      </c>
      <c r="T7" s="40"/>
      <c r="U7" s="62">
        <v>1</v>
      </c>
      <c r="V7" s="79">
        <v>700</v>
      </c>
      <c r="W7" s="83">
        <v>0.70635721493440973</v>
      </c>
    </row>
    <row r="8" spans="1:23" x14ac:dyDescent="0.35">
      <c r="A8" s="62" t="s">
        <v>792</v>
      </c>
      <c r="B8" s="40">
        <v>245</v>
      </c>
      <c r="C8" s="63">
        <v>0.26818418047096976</v>
      </c>
      <c r="E8" s="62" t="s">
        <v>18</v>
      </c>
      <c r="F8" s="40">
        <v>254</v>
      </c>
      <c r="G8" s="63">
        <v>0.25630676084762866</v>
      </c>
      <c r="H8" s="40"/>
      <c r="I8" s="62" t="s">
        <v>760</v>
      </c>
      <c r="J8" s="40">
        <v>991</v>
      </c>
      <c r="K8" s="63">
        <v>1</v>
      </c>
      <c r="L8" s="40"/>
      <c r="M8" s="40" t="s">
        <v>797</v>
      </c>
      <c r="N8" s="40">
        <v>97</v>
      </c>
      <c r="O8" s="73">
        <v>0.14162447039371706</v>
      </c>
      <c r="P8" s="40"/>
      <c r="Q8" s="64">
        <v>3</v>
      </c>
      <c r="R8" s="40">
        <v>33</v>
      </c>
      <c r="S8" s="63">
        <v>3.3299697275479316E-2</v>
      </c>
      <c r="T8" s="40"/>
      <c r="U8" s="64" t="s">
        <v>760</v>
      </c>
      <c r="V8" s="40">
        <v>991</v>
      </c>
      <c r="W8" s="63">
        <v>1</v>
      </c>
    </row>
    <row r="9" spans="1:23" x14ac:dyDescent="0.35">
      <c r="A9" s="62" t="s">
        <v>793</v>
      </c>
      <c r="B9" s="40">
        <v>128</v>
      </c>
      <c r="C9" s="63">
        <v>0.15235718264625611</v>
      </c>
      <c r="E9" s="62" t="s">
        <v>760</v>
      </c>
      <c r="F9" s="40">
        <v>991</v>
      </c>
      <c r="G9" s="63">
        <v>1</v>
      </c>
      <c r="H9" s="40"/>
      <c r="I9" s="40"/>
      <c r="J9" s="40"/>
      <c r="K9" s="40"/>
      <c r="L9" s="40"/>
      <c r="M9" s="40" t="s">
        <v>798</v>
      </c>
      <c r="N9" s="40">
        <v>27</v>
      </c>
      <c r="O9" s="73">
        <v>4.8749612483207604E-2</v>
      </c>
      <c r="P9" s="40"/>
      <c r="Q9" s="64">
        <v>4</v>
      </c>
      <c r="R9" s="40">
        <v>2</v>
      </c>
      <c r="S9" s="63">
        <v>2.0181634712411706E-3</v>
      </c>
      <c r="T9" s="40"/>
      <c r="U9" s="40"/>
      <c r="V9" s="40"/>
      <c r="W9" s="40"/>
    </row>
    <row r="10" spans="1:23" x14ac:dyDescent="0.35">
      <c r="A10" s="62" t="s">
        <v>794</v>
      </c>
      <c r="B10" s="40">
        <v>58</v>
      </c>
      <c r="C10" s="63">
        <v>7.4804644345344604E-2</v>
      </c>
      <c r="E10" s="40"/>
      <c r="F10" s="40"/>
      <c r="G10" s="40"/>
      <c r="H10" s="40"/>
      <c r="I10" s="40"/>
      <c r="J10" s="40"/>
      <c r="K10" s="40"/>
      <c r="L10" s="40"/>
      <c r="M10" s="62" t="s">
        <v>760</v>
      </c>
      <c r="N10" s="40">
        <v>991</v>
      </c>
      <c r="O10" s="63">
        <v>1</v>
      </c>
      <c r="P10" s="40"/>
      <c r="Q10" s="64" t="s">
        <v>760</v>
      </c>
      <c r="R10" s="40">
        <v>991</v>
      </c>
      <c r="S10" s="63">
        <v>1</v>
      </c>
      <c r="T10" s="40"/>
      <c r="U10" s="40"/>
      <c r="V10" s="40"/>
      <c r="W10" s="40"/>
    </row>
    <row r="11" spans="1:23" x14ac:dyDescent="0.35">
      <c r="A11" s="62" t="s">
        <v>760</v>
      </c>
      <c r="B11" s="40">
        <v>991</v>
      </c>
      <c r="C11" s="63">
        <v>1</v>
      </c>
      <c r="E11" s="40"/>
      <c r="F11" s="40"/>
      <c r="G11" s="40"/>
      <c r="H11" s="40"/>
      <c r="I11" s="40"/>
      <c r="J11" s="40"/>
      <c r="K11" s="40"/>
      <c r="L11" s="40"/>
      <c r="M11" s="40"/>
      <c r="N11" s="40"/>
      <c r="O11" s="40"/>
      <c r="P11" s="40"/>
      <c r="Q11" s="40"/>
      <c r="R11" s="40"/>
      <c r="S11" s="40"/>
      <c r="T11" s="40"/>
      <c r="U11" s="40"/>
      <c r="V11" s="40"/>
      <c r="W11" s="40"/>
    </row>
    <row r="16" spans="1:23" ht="16" x14ac:dyDescent="0.4">
      <c r="A16" s="57" t="s">
        <v>897</v>
      </c>
      <c r="E16" s="57" t="s">
        <v>898</v>
      </c>
      <c r="I16" s="57" t="s">
        <v>899</v>
      </c>
      <c r="M16" s="57" t="s">
        <v>900</v>
      </c>
      <c r="Q16" s="57" t="s">
        <v>901</v>
      </c>
    </row>
    <row r="17" spans="1:19" x14ac:dyDescent="0.35">
      <c r="A17" s="58" t="s">
        <v>759</v>
      </c>
      <c r="B17" s="40" t="s">
        <v>801</v>
      </c>
      <c r="C17" s="68" t="s">
        <v>882</v>
      </c>
      <c r="E17" s="9" t="s">
        <v>759</v>
      </c>
      <c r="F17" t="s">
        <v>811</v>
      </c>
      <c r="G17" s="67" t="s">
        <v>882</v>
      </c>
      <c r="I17" s="9" t="s">
        <v>759</v>
      </c>
      <c r="J17" t="s">
        <v>806</v>
      </c>
      <c r="K17" s="67" t="s">
        <v>882</v>
      </c>
      <c r="M17" s="9" t="s">
        <v>759</v>
      </c>
      <c r="N17" t="s">
        <v>812</v>
      </c>
      <c r="O17" s="67" t="s">
        <v>882</v>
      </c>
      <c r="Q17" s="9" t="s">
        <v>759</v>
      </c>
      <c r="R17" t="s">
        <v>862</v>
      </c>
      <c r="S17" s="67" t="s">
        <v>882</v>
      </c>
    </row>
    <row r="18" spans="1:19" x14ac:dyDescent="0.35">
      <c r="A18" s="64">
        <v>0</v>
      </c>
      <c r="B18" s="40">
        <v>488</v>
      </c>
      <c r="C18" s="63">
        <v>0.49243188698284562</v>
      </c>
      <c r="E18" s="40" t="s">
        <v>802</v>
      </c>
      <c r="F18" s="40">
        <v>250</v>
      </c>
      <c r="G18" s="73">
        <v>0.25227043390514631</v>
      </c>
      <c r="H18" s="40"/>
      <c r="I18" s="64">
        <v>0</v>
      </c>
      <c r="J18" s="40">
        <v>787</v>
      </c>
      <c r="K18" s="63">
        <v>0.79414732593340065</v>
      </c>
      <c r="L18" s="40"/>
      <c r="M18" s="62" t="s">
        <v>807</v>
      </c>
      <c r="N18" s="40">
        <v>358</v>
      </c>
      <c r="O18" s="63">
        <v>0.36125126135216951</v>
      </c>
      <c r="P18" s="40"/>
      <c r="Q18" s="64">
        <v>0</v>
      </c>
      <c r="R18" s="40">
        <v>38</v>
      </c>
      <c r="S18" s="63">
        <v>3.8345105953582238E-2</v>
      </c>
    </row>
    <row r="19" spans="1:19" x14ac:dyDescent="0.35">
      <c r="A19" s="62">
        <v>1</v>
      </c>
      <c r="B19" s="40">
        <v>503</v>
      </c>
      <c r="C19" s="73">
        <v>0.50756811301715443</v>
      </c>
      <c r="E19" s="40" t="s">
        <v>803</v>
      </c>
      <c r="F19" s="40">
        <v>255</v>
      </c>
      <c r="G19" s="73">
        <v>0.25731584258324924</v>
      </c>
      <c r="H19" s="40"/>
      <c r="I19" s="64">
        <v>1</v>
      </c>
      <c r="J19" s="40">
        <v>204</v>
      </c>
      <c r="K19" s="63">
        <v>0.20585267406659941</v>
      </c>
      <c r="L19" s="40"/>
      <c r="M19" s="62" t="s">
        <v>808</v>
      </c>
      <c r="N19" s="40">
        <v>146</v>
      </c>
      <c r="O19" s="63">
        <v>0.14732593340060546</v>
      </c>
      <c r="P19" s="40"/>
      <c r="Q19" s="64">
        <v>1</v>
      </c>
      <c r="R19" s="40">
        <v>103</v>
      </c>
      <c r="S19" s="63">
        <v>0.10393541876892028</v>
      </c>
    </row>
    <row r="20" spans="1:19" x14ac:dyDescent="0.35">
      <c r="A20" s="64" t="s">
        <v>760</v>
      </c>
      <c r="B20" s="40">
        <v>991</v>
      </c>
      <c r="C20" s="63">
        <v>1</v>
      </c>
      <c r="E20" s="62" t="s">
        <v>804</v>
      </c>
      <c r="F20" s="40">
        <v>260</v>
      </c>
      <c r="G20" s="63">
        <v>0.26236125126135218</v>
      </c>
      <c r="H20" s="40"/>
      <c r="I20" s="64" t="s">
        <v>760</v>
      </c>
      <c r="J20" s="40">
        <v>991</v>
      </c>
      <c r="K20" s="63">
        <v>1</v>
      </c>
      <c r="L20" s="40"/>
      <c r="M20" s="62" t="s">
        <v>804</v>
      </c>
      <c r="N20" s="40">
        <v>379</v>
      </c>
      <c r="O20" s="63">
        <v>0.38244197780020184</v>
      </c>
      <c r="P20" s="40"/>
      <c r="Q20" s="62">
        <v>2</v>
      </c>
      <c r="R20" s="40">
        <v>110</v>
      </c>
      <c r="S20" s="73">
        <v>0.11099899091826437</v>
      </c>
    </row>
    <row r="21" spans="1:19" x14ac:dyDescent="0.35">
      <c r="E21" s="62" t="s">
        <v>805</v>
      </c>
      <c r="F21" s="40">
        <v>226</v>
      </c>
      <c r="G21" s="63">
        <v>0.22805247225025227</v>
      </c>
      <c r="H21" s="40"/>
      <c r="I21" s="40"/>
      <c r="J21" s="40"/>
      <c r="K21" s="40"/>
      <c r="L21" s="40"/>
      <c r="M21" s="62" t="s">
        <v>809</v>
      </c>
      <c r="N21" s="40">
        <v>108</v>
      </c>
      <c r="O21" s="63">
        <v>0.10898082744702321</v>
      </c>
      <c r="P21" s="40"/>
      <c r="Q21" s="64">
        <v>3</v>
      </c>
      <c r="R21" s="40">
        <v>101</v>
      </c>
      <c r="S21" s="63">
        <v>0.10191725529767912</v>
      </c>
    </row>
    <row r="22" spans="1:19" x14ac:dyDescent="0.35">
      <c r="E22" s="62" t="s">
        <v>760</v>
      </c>
      <c r="F22" s="40">
        <v>991</v>
      </c>
      <c r="G22" s="63">
        <v>1</v>
      </c>
      <c r="H22" s="40"/>
      <c r="I22" s="40"/>
      <c r="J22" s="40"/>
      <c r="K22" s="40"/>
      <c r="L22" s="40"/>
      <c r="M22" s="62" t="s">
        <v>760</v>
      </c>
      <c r="N22" s="40">
        <v>991</v>
      </c>
      <c r="O22" s="63">
        <v>1</v>
      </c>
      <c r="P22" s="40"/>
      <c r="Q22" s="64">
        <v>4</v>
      </c>
      <c r="R22" s="40">
        <v>86</v>
      </c>
      <c r="S22" s="63">
        <v>8.6781029263370335E-2</v>
      </c>
    </row>
    <row r="23" spans="1:19" x14ac:dyDescent="0.35">
      <c r="E23" s="40"/>
      <c r="F23" s="40"/>
      <c r="G23" s="40"/>
      <c r="H23" s="40"/>
      <c r="I23" s="40"/>
      <c r="J23" s="40"/>
      <c r="K23" s="40"/>
      <c r="L23" s="40"/>
      <c r="M23" s="40"/>
      <c r="N23" s="40"/>
      <c r="O23" s="40"/>
      <c r="P23" s="40"/>
      <c r="Q23" s="64">
        <v>5</v>
      </c>
      <c r="R23" s="40">
        <v>100</v>
      </c>
      <c r="S23" s="63">
        <v>0.10090817356205853</v>
      </c>
    </row>
    <row r="24" spans="1:19" x14ac:dyDescent="0.35">
      <c r="E24" s="40"/>
      <c r="F24" s="40"/>
      <c r="G24" s="40"/>
      <c r="H24" s="40"/>
      <c r="I24" s="40"/>
      <c r="J24" s="40"/>
      <c r="K24" s="40"/>
      <c r="L24" s="40"/>
      <c r="M24" s="40"/>
      <c r="N24" s="40"/>
      <c r="O24" s="40"/>
      <c r="P24" s="40"/>
      <c r="Q24" s="64">
        <v>6</v>
      </c>
      <c r="R24" s="40">
        <v>94</v>
      </c>
      <c r="S24" s="63">
        <v>9.4853683148335019E-2</v>
      </c>
    </row>
    <row r="25" spans="1:19" x14ac:dyDescent="0.35">
      <c r="E25" s="40"/>
      <c r="F25" s="40"/>
      <c r="G25" s="40"/>
      <c r="H25" s="40"/>
      <c r="I25" s="40"/>
      <c r="J25" s="40"/>
      <c r="K25" s="40"/>
      <c r="L25" s="40"/>
      <c r="M25" s="40"/>
      <c r="N25" s="40"/>
      <c r="O25" s="40"/>
      <c r="P25" s="40"/>
      <c r="Q25" s="64">
        <v>7</v>
      </c>
      <c r="R25" s="40">
        <v>93</v>
      </c>
      <c r="S25" s="63">
        <v>9.3844601412714432E-2</v>
      </c>
    </row>
    <row r="26" spans="1:19" x14ac:dyDescent="0.35">
      <c r="E26" s="40"/>
      <c r="F26" s="40"/>
      <c r="G26" s="40"/>
      <c r="H26" s="40"/>
      <c r="I26" s="40"/>
      <c r="J26" s="40"/>
      <c r="K26" s="40"/>
      <c r="L26" s="40"/>
      <c r="M26" s="40"/>
      <c r="N26" s="40"/>
      <c r="O26" s="40"/>
      <c r="P26" s="40"/>
      <c r="Q26" s="64">
        <v>8</v>
      </c>
      <c r="R26" s="40">
        <v>108</v>
      </c>
      <c r="S26" s="63">
        <v>0.10898082744702321</v>
      </c>
    </row>
    <row r="27" spans="1:19" x14ac:dyDescent="0.35">
      <c r="E27" s="40"/>
      <c r="F27" s="40"/>
      <c r="G27" s="40"/>
      <c r="H27" s="40"/>
      <c r="I27" s="40"/>
      <c r="J27" s="40"/>
      <c r="K27" s="40"/>
      <c r="L27" s="40"/>
      <c r="M27" s="40"/>
      <c r="N27" s="40"/>
      <c r="O27" s="40"/>
      <c r="P27" s="40"/>
      <c r="Q27" s="64">
        <v>9</v>
      </c>
      <c r="R27" s="40">
        <v>108</v>
      </c>
      <c r="S27" s="63">
        <v>0.10898082744702321</v>
      </c>
    </row>
    <row r="28" spans="1:19" x14ac:dyDescent="0.35">
      <c r="E28" s="40"/>
      <c r="F28" s="40"/>
      <c r="G28" s="40"/>
      <c r="H28" s="40"/>
      <c r="I28" s="40"/>
      <c r="J28" s="40"/>
      <c r="K28" s="40"/>
      <c r="L28" s="40"/>
      <c r="M28" s="40"/>
      <c r="N28" s="40"/>
      <c r="O28" s="40"/>
      <c r="P28" s="40"/>
      <c r="Q28" s="64">
        <v>10</v>
      </c>
      <c r="R28" s="40">
        <v>50</v>
      </c>
      <c r="S28" s="63">
        <v>5.0454086781029264E-2</v>
      </c>
    </row>
    <row r="29" spans="1:19" x14ac:dyDescent="0.35">
      <c r="E29" s="40"/>
      <c r="F29" s="40"/>
      <c r="G29" s="40"/>
      <c r="H29" s="40"/>
      <c r="I29" s="40"/>
      <c r="J29" s="40"/>
      <c r="K29" s="40"/>
      <c r="L29" s="40"/>
      <c r="M29" s="40"/>
      <c r="N29" s="40"/>
      <c r="O29" s="40"/>
      <c r="P29" s="40"/>
      <c r="Q29" s="64" t="s">
        <v>760</v>
      </c>
      <c r="R29" s="40">
        <v>991</v>
      </c>
      <c r="S29" s="63">
        <v>1</v>
      </c>
    </row>
    <row r="30" spans="1:19" x14ac:dyDescent="0.35">
      <c r="E30" s="40"/>
      <c r="F30" s="40"/>
      <c r="G30" s="40"/>
      <c r="H30" s="40"/>
      <c r="I30" s="40"/>
      <c r="J30" s="40"/>
      <c r="K30" s="40"/>
      <c r="L30" s="40"/>
      <c r="M30" s="40"/>
      <c r="N30" s="40"/>
      <c r="O30" s="40"/>
      <c r="P30" s="40"/>
      <c r="Q30" s="40"/>
      <c r="R30" s="40"/>
      <c r="S30" s="4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5E443-536C-4961-8F53-66E645EC3C15}">
  <sheetPr>
    <tabColor theme="5"/>
  </sheetPr>
  <dimension ref="A1:T992"/>
  <sheetViews>
    <sheetView topLeftCell="A26" workbookViewId="0"/>
  </sheetViews>
  <sheetFormatPr defaultColWidth="8.90625" defaultRowHeight="14.5" x14ac:dyDescent="0.35"/>
  <cols>
    <col min="1" max="1" width="14.36328125" bestFit="1" customWidth="1"/>
    <col min="2" max="2" width="13.81640625" bestFit="1" customWidth="1"/>
    <col min="3" max="3" width="13.1796875" bestFit="1" customWidth="1"/>
    <col min="4" max="4" width="12.26953125" bestFit="1" customWidth="1"/>
    <col min="5" max="5" width="9.1796875" bestFit="1" customWidth="1"/>
    <col min="6" max="6" width="6.1796875" style="1" bestFit="1" customWidth="1"/>
    <col min="8" max="8" width="11.453125" bestFit="1" customWidth="1"/>
    <col min="9" max="9" width="16.36328125" customWidth="1"/>
    <col min="10" max="10" width="12.6328125" bestFit="1" customWidth="1"/>
    <col min="11" max="11" width="16.36328125" bestFit="1" customWidth="1"/>
    <col min="12" max="12" width="16.81640625" bestFit="1" customWidth="1"/>
    <col min="13" max="13" width="17.453125" bestFit="1" customWidth="1"/>
    <col min="15" max="15" width="14.6328125" bestFit="1" customWidth="1"/>
    <col min="16" max="16" width="7.36328125" bestFit="1" customWidth="1"/>
    <col min="17" max="17" width="10.7265625" bestFit="1" customWidth="1"/>
    <col min="18" max="18" width="10.7265625" customWidth="1"/>
    <col min="19" max="19" width="9.81640625" bestFit="1" customWidth="1"/>
  </cols>
  <sheetData>
    <row r="1" spans="1:20" ht="30" customHeight="1"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1</v>
      </c>
      <c r="B2" s="6">
        <v>15634602</v>
      </c>
      <c r="C2" s="6">
        <v>619</v>
      </c>
      <c r="D2" s="5" t="s">
        <v>15</v>
      </c>
      <c r="E2" s="5" t="s">
        <v>16</v>
      </c>
      <c r="F2" s="6">
        <v>42</v>
      </c>
      <c r="G2" s="6">
        <v>2</v>
      </c>
      <c r="H2" s="7">
        <v>0</v>
      </c>
      <c r="I2" s="6">
        <v>1</v>
      </c>
      <c r="J2" s="6">
        <v>1</v>
      </c>
      <c r="K2" s="6">
        <v>1</v>
      </c>
      <c r="L2" s="8">
        <v>101348.88</v>
      </c>
      <c r="M2" s="6">
        <v>1</v>
      </c>
    </row>
    <row r="3" spans="1:20" ht="15" thickBot="1" x14ac:dyDescent="0.4">
      <c r="A3" s="5">
        <v>2</v>
      </c>
      <c r="B3" s="6">
        <v>15647311</v>
      </c>
      <c r="C3" s="6">
        <v>608</v>
      </c>
      <c r="D3" s="5" t="s">
        <v>18</v>
      </c>
      <c r="E3" s="5" t="s">
        <v>16</v>
      </c>
      <c r="F3" s="6">
        <v>41</v>
      </c>
      <c r="G3" s="6">
        <v>1</v>
      </c>
      <c r="H3" s="7">
        <v>83807.86</v>
      </c>
      <c r="I3" s="6">
        <v>1</v>
      </c>
      <c r="J3" s="6">
        <v>0</v>
      </c>
      <c r="K3" s="6">
        <v>1</v>
      </c>
      <c r="L3" s="8">
        <v>112542.58</v>
      </c>
      <c r="M3" s="6">
        <v>0</v>
      </c>
    </row>
    <row r="4" spans="1:20" ht="15" thickBot="1" x14ac:dyDescent="0.4">
      <c r="A4" s="5">
        <v>3</v>
      </c>
      <c r="B4" s="6">
        <v>15619304</v>
      </c>
      <c r="C4" s="6">
        <v>502</v>
      </c>
      <c r="D4" s="5" t="s">
        <v>15</v>
      </c>
      <c r="E4" s="5" t="s">
        <v>16</v>
      </c>
      <c r="F4" s="6">
        <v>42</v>
      </c>
      <c r="G4" s="6">
        <v>8</v>
      </c>
      <c r="H4" s="7">
        <v>159660.79999999999</v>
      </c>
      <c r="I4" s="6">
        <v>3</v>
      </c>
      <c r="J4" s="6">
        <v>1</v>
      </c>
      <c r="K4" s="6">
        <v>0</v>
      </c>
      <c r="L4" s="8">
        <v>113931.57</v>
      </c>
      <c r="M4" s="6">
        <v>1</v>
      </c>
      <c r="O4" s="37" t="s">
        <v>786</v>
      </c>
      <c r="S4" s="55" t="s">
        <v>770</v>
      </c>
      <c r="T4" s="45">
        <v>991</v>
      </c>
    </row>
    <row r="5" spans="1:20" x14ac:dyDescent="0.35">
      <c r="A5" s="5">
        <v>4</v>
      </c>
      <c r="B5" s="6">
        <v>15701354</v>
      </c>
      <c r="C5" s="6">
        <v>699</v>
      </c>
      <c r="D5" s="5" t="s">
        <v>15</v>
      </c>
      <c r="E5" s="5" t="s">
        <v>16</v>
      </c>
      <c r="F5" s="6">
        <v>39</v>
      </c>
      <c r="G5" s="6">
        <v>1</v>
      </c>
      <c r="H5" s="7">
        <v>0</v>
      </c>
      <c r="I5" s="6">
        <v>2</v>
      </c>
      <c r="J5" s="6">
        <v>0</v>
      </c>
      <c r="K5" s="6">
        <v>0</v>
      </c>
      <c r="L5" s="8">
        <v>93826.63</v>
      </c>
      <c r="M5" s="6">
        <v>0</v>
      </c>
    </row>
    <row r="6" spans="1:20" ht="15" thickBot="1" x14ac:dyDescent="0.4">
      <c r="A6" s="5">
        <v>5</v>
      </c>
      <c r="B6" s="6">
        <v>15737888</v>
      </c>
      <c r="C6" s="6">
        <v>850</v>
      </c>
      <c r="D6" s="5" t="s">
        <v>18</v>
      </c>
      <c r="E6" s="5" t="s">
        <v>16</v>
      </c>
      <c r="F6" s="6">
        <v>43</v>
      </c>
      <c r="G6" s="6">
        <v>2</v>
      </c>
      <c r="H6" s="7">
        <v>125510.82</v>
      </c>
      <c r="I6" s="6">
        <v>1</v>
      </c>
      <c r="J6" s="6">
        <v>1</v>
      </c>
      <c r="K6" s="6">
        <v>1</v>
      </c>
      <c r="L6" s="8">
        <v>79084.100000000006</v>
      </c>
      <c r="M6" s="6">
        <v>0</v>
      </c>
    </row>
    <row r="7" spans="1:20" x14ac:dyDescent="0.35">
      <c r="A7" s="5">
        <v>6</v>
      </c>
      <c r="B7" s="6">
        <v>15574012</v>
      </c>
      <c r="C7" s="6">
        <v>645</v>
      </c>
      <c r="D7" s="5" t="s">
        <v>18</v>
      </c>
      <c r="E7" s="5" t="s">
        <v>23</v>
      </c>
      <c r="F7" s="6">
        <v>44</v>
      </c>
      <c r="G7" s="6">
        <v>8</v>
      </c>
      <c r="H7" s="7">
        <v>113755.78</v>
      </c>
      <c r="I7" s="6">
        <v>2</v>
      </c>
      <c r="J7" s="6">
        <v>1</v>
      </c>
      <c r="K7" s="6">
        <v>0</v>
      </c>
      <c r="L7" s="8">
        <v>149756.71</v>
      </c>
      <c r="M7" s="6">
        <v>1</v>
      </c>
      <c r="O7" s="22" t="s">
        <v>771</v>
      </c>
      <c r="P7" s="19" t="s">
        <v>763</v>
      </c>
      <c r="Q7" s="15" t="s">
        <v>764</v>
      </c>
      <c r="R7" s="15" t="s">
        <v>787</v>
      </c>
      <c r="S7" s="15" t="s">
        <v>765</v>
      </c>
      <c r="T7" s="15" t="s">
        <v>770</v>
      </c>
    </row>
    <row r="8" spans="1:20" x14ac:dyDescent="0.35">
      <c r="A8" s="5">
        <v>7</v>
      </c>
      <c r="B8" s="6">
        <v>15592531</v>
      </c>
      <c r="C8" s="6">
        <v>822</v>
      </c>
      <c r="D8" s="5" t="s">
        <v>15</v>
      </c>
      <c r="E8" s="5" t="s">
        <v>23</v>
      </c>
      <c r="F8" s="6">
        <v>50</v>
      </c>
      <c r="G8" s="6">
        <v>7</v>
      </c>
      <c r="H8" s="7">
        <v>0</v>
      </c>
      <c r="I8" s="6">
        <v>2</v>
      </c>
      <c r="J8" s="6">
        <v>1</v>
      </c>
      <c r="K8" s="6">
        <v>1</v>
      </c>
      <c r="L8" s="8">
        <v>10062.799999999999</v>
      </c>
      <c r="M8" s="6">
        <v>0</v>
      </c>
      <c r="O8" s="23" t="s">
        <v>3</v>
      </c>
      <c r="P8" s="20">
        <f>MIN(C2:C992)</f>
        <v>376</v>
      </c>
      <c r="Q8" s="16">
        <f>MAX(C2:C992)</f>
        <v>850</v>
      </c>
      <c r="R8" s="16">
        <f>MODE(C2:C992)</f>
        <v>850</v>
      </c>
      <c r="S8" s="16">
        <f>AVERAGE(C2:C992)</f>
        <v>648.51059535822401</v>
      </c>
      <c r="T8" s="13">
        <f>COUNT(C2:C992)</f>
        <v>991</v>
      </c>
    </row>
    <row r="9" spans="1:20" x14ac:dyDescent="0.35">
      <c r="A9" s="5">
        <v>8</v>
      </c>
      <c r="B9" s="6">
        <v>15656148</v>
      </c>
      <c r="C9" s="6">
        <v>376</v>
      </c>
      <c r="D9" s="5" t="s">
        <v>26</v>
      </c>
      <c r="E9" s="5" t="s">
        <v>16</v>
      </c>
      <c r="F9" s="6">
        <v>29</v>
      </c>
      <c r="G9" s="6">
        <v>4</v>
      </c>
      <c r="H9" s="7">
        <v>115046.74</v>
      </c>
      <c r="I9" s="6">
        <v>4</v>
      </c>
      <c r="J9" s="6">
        <v>1</v>
      </c>
      <c r="K9" s="6">
        <v>0</v>
      </c>
      <c r="L9" s="8">
        <v>119346.88</v>
      </c>
      <c r="M9" s="6">
        <v>1</v>
      </c>
      <c r="O9" s="23" t="s">
        <v>6</v>
      </c>
      <c r="P9" s="20">
        <f>MIN(F2:F992)</f>
        <v>18</v>
      </c>
      <c r="Q9" s="16">
        <f>MAX(F2:F992)</f>
        <v>82</v>
      </c>
      <c r="R9" s="16">
        <f>MODE(F2:F992)</f>
        <v>36</v>
      </c>
      <c r="S9" s="16">
        <f>AVERAGE(F2:F992)</f>
        <v>39.059535822401614</v>
      </c>
      <c r="T9" s="13">
        <f>COUNT(F2:F992)</f>
        <v>991</v>
      </c>
    </row>
    <row r="10" spans="1:20" x14ac:dyDescent="0.35">
      <c r="A10" s="5">
        <v>9</v>
      </c>
      <c r="B10" s="6">
        <v>15792365</v>
      </c>
      <c r="C10" s="6">
        <v>501</v>
      </c>
      <c r="D10" s="5" t="s">
        <v>15</v>
      </c>
      <c r="E10" s="5" t="s">
        <v>23</v>
      </c>
      <c r="F10" s="6">
        <v>44</v>
      </c>
      <c r="G10" s="6">
        <v>4</v>
      </c>
      <c r="H10" s="7">
        <v>142051.07</v>
      </c>
      <c r="I10" s="6">
        <v>2</v>
      </c>
      <c r="J10" s="6">
        <v>0</v>
      </c>
      <c r="K10" s="6">
        <v>1</v>
      </c>
      <c r="L10" s="8">
        <v>74940.5</v>
      </c>
      <c r="M10" s="6">
        <v>0</v>
      </c>
      <c r="O10" s="23" t="s">
        <v>7</v>
      </c>
      <c r="P10" s="20">
        <f>MIN(G2:G992)</f>
        <v>0</v>
      </c>
      <c r="Q10" s="16">
        <f>MAX(G2:G992)</f>
        <v>10</v>
      </c>
      <c r="R10" s="16">
        <f>MODE(G2:G992)</f>
        <v>2</v>
      </c>
      <c r="S10" s="16">
        <f>AVERAGE(G2:G992)</f>
        <v>5.0665993945509582</v>
      </c>
      <c r="T10" s="13">
        <f>COUNT(G2:G992)</f>
        <v>991</v>
      </c>
    </row>
    <row r="11" spans="1:20" x14ac:dyDescent="0.35">
      <c r="A11" s="5">
        <v>10</v>
      </c>
      <c r="B11" s="6">
        <v>15592389</v>
      </c>
      <c r="C11" s="6">
        <v>684</v>
      </c>
      <c r="D11" s="5" t="s">
        <v>15</v>
      </c>
      <c r="E11" s="5" t="s">
        <v>23</v>
      </c>
      <c r="F11" s="6">
        <v>27</v>
      </c>
      <c r="G11" s="6">
        <v>2</v>
      </c>
      <c r="H11" s="7">
        <v>134603.88</v>
      </c>
      <c r="I11" s="6">
        <v>1</v>
      </c>
      <c r="J11" s="6">
        <v>1</v>
      </c>
      <c r="K11" s="6">
        <v>1</v>
      </c>
      <c r="L11" s="8">
        <v>71725.73</v>
      </c>
      <c r="M11" s="6">
        <v>0</v>
      </c>
      <c r="O11" s="23" t="s">
        <v>8</v>
      </c>
      <c r="P11" s="21">
        <f>MIN(H2:H992)</f>
        <v>0</v>
      </c>
      <c r="Q11" s="14">
        <f>MAX(H2:H992)</f>
        <v>213146.2</v>
      </c>
      <c r="R11" s="16">
        <f>MODE(H2:H992)</f>
        <v>0</v>
      </c>
      <c r="S11" s="14">
        <f>AVERAGE(H2:H992)</f>
        <v>78002.718062563014</v>
      </c>
      <c r="T11" s="13">
        <f>COUNT(H2:H992)</f>
        <v>991</v>
      </c>
    </row>
    <row r="12" spans="1:20" x14ac:dyDescent="0.35">
      <c r="A12" s="5">
        <v>11</v>
      </c>
      <c r="B12" s="6">
        <v>15767821</v>
      </c>
      <c r="C12" s="6">
        <v>528</v>
      </c>
      <c r="D12" s="5" t="s">
        <v>15</v>
      </c>
      <c r="E12" s="5" t="s">
        <v>23</v>
      </c>
      <c r="F12" s="6">
        <v>31</v>
      </c>
      <c r="G12" s="6">
        <v>6</v>
      </c>
      <c r="H12" s="7">
        <v>102016.72</v>
      </c>
      <c r="I12" s="6">
        <v>2</v>
      </c>
      <c r="J12" s="6">
        <v>0</v>
      </c>
      <c r="K12" s="6">
        <v>0</v>
      </c>
      <c r="L12" s="8">
        <v>80181.119999999995</v>
      </c>
      <c r="M12" s="6">
        <v>0</v>
      </c>
      <c r="O12" s="23" t="s">
        <v>9</v>
      </c>
      <c r="P12" s="20">
        <f>MIN(I2:I992)</f>
        <v>1</v>
      </c>
      <c r="Q12" s="16">
        <f>MAX(I2:I992)</f>
        <v>4</v>
      </c>
      <c r="R12" s="16">
        <f>MODE(I2:I992)</f>
        <v>1</v>
      </c>
      <c r="S12" s="16">
        <f>AVERAGE(I2:I992)</f>
        <v>1.5227043390514632</v>
      </c>
      <c r="T12" s="13">
        <f>COUNT(I2:I992)</f>
        <v>991</v>
      </c>
    </row>
    <row r="13" spans="1:20" ht="15" thickBot="1" x14ac:dyDescent="0.4">
      <c r="A13" s="5">
        <v>12</v>
      </c>
      <c r="B13" s="6">
        <v>15737173</v>
      </c>
      <c r="C13" s="6">
        <v>497</v>
      </c>
      <c r="D13" s="5" t="s">
        <v>18</v>
      </c>
      <c r="E13" s="5" t="s">
        <v>23</v>
      </c>
      <c r="F13" s="6">
        <v>24</v>
      </c>
      <c r="G13" s="6">
        <v>3</v>
      </c>
      <c r="H13" s="7">
        <v>0</v>
      </c>
      <c r="I13" s="6">
        <v>2</v>
      </c>
      <c r="J13" s="6">
        <v>1</v>
      </c>
      <c r="K13" s="6">
        <v>0</v>
      </c>
      <c r="L13" s="8">
        <v>76390.009999999995</v>
      </c>
      <c r="M13" s="6">
        <v>0</v>
      </c>
      <c r="O13" s="24" t="s">
        <v>12</v>
      </c>
      <c r="P13" s="21">
        <f>MIN(L2:L992)</f>
        <v>371.05</v>
      </c>
      <c r="Q13" s="14">
        <f>MAX(L2:L992)</f>
        <v>199725.39</v>
      </c>
      <c r="R13" s="16" t="e">
        <f>MODE(L2:L992)</f>
        <v>#N/A</v>
      </c>
      <c r="S13" s="14">
        <f>AVERAGE(L2:L992)</f>
        <v>98574.932920339445</v>
      </c>
      <c r="T13" s="13">
        <f>COUNT(L2:L992)</f>
        <v>991</v>
      </c>
    </row>
    <row r="14" spans="1:20" x14ac:dyDescent="0.35">
      <c r="A14" s="5">
        <v>13</v>
      </c>
      <c r="B14" s="6">
        <v>15632264</v>
      </c>
      <c r="C14" s="6">
        <v>476</v>
      </c>
      <c r="D14" s="5" t="s">
        <v>15</v>
      </c>
      <c r="E14" s="5" t="s">
        <v>16</v>
      </c>
      <c r="F14" s="6">
        <v>34</v>
      </c>
      <c r="G14" s="6">
        <v>10</v>
      </c>
      <c r="H14" s="7">
        <v>0</v>
      </c>
      <c r="I14" s="6">
        <v>2</v>
      </c>
      <c r="J14" s="6">
        <v>1</v>
      </c>
      <c r="K14" s="6">
        <v>0</v>
      </c>
      <c r="L14" s="8">
        <v>26260.98</v>
      </c>
      <c r="M14" s="6">
        <v>0</v>
      </c>
    </row>
    <row r="15" spans="1:20" x14ac:dyDescent="0.35">
      <c r="A15" s="5">
        <v>14</v>
      </c>
      <c r="B15" s="6">
        <v>15691483</v>
      </c>
      <c r="C15" s="6">
        <v>549</v>
      </c>
      <c r="D15" s="5" t="s">
        <v>15</v>
      </c>
      <c r="E15" s="5" t="s">
        <v>16</v>
      </c>
      <c r="F15" s="6">
        <v>25</v>
      </c>
      <c r="G15" s="6">
        <v>5</v>
      </c>
      <c r="H15" s="7">
        <v>0</v>
      </c>
      <c r="I15" s="6">
        <v>2</v>
      </c>
      <c r="J15" s="6">
        <v>0</v>
      </c>
      <c r="K15" s="6">
        <v>0</v>
      </c>
      <c r="L15" s="8">
        <v>190857.79</v>
      </c>
      <c r="M15" s="6">
        <v>0</v>
      </c>
    </row>
    <row r="16" spans="1:20" x14ac:dyDescent="0.35">
      <c r="A16" s="5">
        <v>15</v>
      </c>
      <c r="B16" s="6">
        <v>15600882</v>
      </c>
      <c r="C16" s="6">
        <v>635</v>
      </c>
      <c r="D16" s="5" t="s">
        <v>18</v>
      </c>
      <c r="E16" s="5" t="s">
        <v>16</v>
      </c>
      <c r="F16" s="6">
        <v>35</v>
      </c>
      <c r="G16" s="6">
        <v>7</v>
      </c>
      <c r="H16" s="7">
        <v>0</v>
      </c>
      <c r="I16" s="6">
        <v>2</v>
      </c>
      <c r="J16" s="6">
        <v>1</v>
      </c>
      <c r="K16" s="6">
        <v>1</v>
      </c>
      <c r="L16" s="8">
        <v>65951.649999999994</v>
      </c>
      <c r="M16" s="6">
        <v>0</v>
      </c>
    </row>
    <row r="17" spans="1:13" x14ac:dyDescent="0.35">
      <c r="A17" s="5">
        <v>16</v>
      </c>
      <c r="B17" s="6">
        <v>15643966</v>
      </c>
      <c r="C17" s="6">
        <v>616</v>
      </c>
      <c r="D17" s="5" t="s">
        <v>26</v>
      </c>
      <c r="E17" s="5" t="s">
        <v>23</v>
      </c>
      <c r="F17" s="6">
        <v>45</v>
      </c>
      <c r="G17" s="6">
        <v>3</v>
      </c>
      <c r="H17" s="7">
        <v>143129.41</v>
      </c>
      <c r="I17" s="6">
        <v>2</v>
      </c>
      <c r="J17" s="6">
        <v>0</v>
      </c>
      <c r="K17" s="6">
        <v>1</v>
      </c>
      <c r="L17" s="8">
        <v>64327.26</v>
      </c>
      <c r="M17" s="6">
        <v>0</v>
      </c>
    </row>
    <row r="18" spans="1:13" x14ac:dyDescent="0.35">
      <c r="A18" s="5">
        <v>17</v>
      </c>
      <c r="B18" s="6">
        <v>15737452</v>
      </c>
      <c r="C18" s="6">
        <v>653</v>
      </c>
      <c r="D18" s="5" t="s">
        <v>26</v>
      </c>
      <c r="E18" s="5" t="s">
        <v>23</v>
      </c>
      <c r="F18" s="6">
        <v>58</v>
      </c>
      <c r="G18" s="6">
        <v>1</v>
      </c>
      <c r="H18" s="7">
        <v>132602.88</v>
      </c>
      <c r="I18" s="6">
        <v>1</v>
      </c>
      <c r="J18" s="6">
        <v>1</v>
      </c>
      <c r="K18" s="6">
        <v>0</v>
      </c>
      <c r="L18" s="8">
        <v>5097.67</v>
      </c>
      <c r="M18" s="6">
        <v>1</v>
      </c>
    </row>
    <row r="19" spans="1:13" x14ac:dyDescent="0.35">
      <c r="A19" s="5">
        <v>18</v>
      </c>
      <c r="B19" s="6">
        <v>15788218</v>
      </c>
      <c r="C19" s="6">
        <v>549</v>
      </c>
      <c r="D19" s="5" t="s">
        <v>18</v>
      </c>
      <c r="E19" s="5" t="s">
        <v>16</v>
      </c>
      <c r="F19" s="6">
        <v>24</v>
      </c>
      <c r="G19" s="6">
        <v>9</v>
      </c>
      <c r="H19" s="7">
        <v>0</v>
      </c>
      <c r="I19" s="6">
        <v>2</v>
      </c>
      <c r="J19" s="6">
        <v>1</v>
      </c>
      <c r="K19" s="6">
        <v>1</v>
      </c>
      <c r="L19" s="8">
        <v>14406.41</v>
      </c>
      <c r="M19" s="6">
        <v>0</v>
      </c>
    </row>
    <row r="20" spans="1:13" x14ac:dyDescent="0.35">
      <c r="A20" s="5">
        <v>19</v>
      </c>
      <c r="B20" s="6">
        <v>15661507</v>
      </c>
      <c r="C20" s="6">
        <v>587</v>
      </c>
      <c r="D20" s="5" t="s">
        <v>18</v>
      </c>
      <c r="E20" s="5" t="s">
        <v>23</v>
      </c>
      <c r="F20" s="6">
        <v>45</v>
      </c>
      <c r="G20" s="6">
        <v>6</v>
      </c>
      <c r="H20" s="7">
        <v>0</v>
      </c>
      <c r="I20" s="6">
        <v>1</v>
      </c>
      <c r="J20" s="6">
        <v>0</v>
      </c>
      <c r="K20" s="6">
        <v>0</v>
      </c>
      <c r="L20" s="8">
        <v>158684.81</v>
      </c>
      <c r="M20" s="6">
        <v>0</v>
      </c>
    </row>
    <row r="21" spans="1:13" x14ac:dyDescent="0.35">
      <c r="A21" s="5">
        <v>20</v>
      </c>
      <c r="B21" s="6">
        <v>15568982</v>
      </c>
      <c r="C21" s="6">
        <v>726</v>
      </c>
      <c r="D21" s="5" t="s">
        <v>15</v>
      </c>
      <c r="E21" s="5" t="s">
        <v>16</v>
      </c>
      <c r="F21" s="6">
        <v>24</v>
      </c>
      <c r="G21" s="6">
        <v>6</v>
      </c>
      <c r="H21" s="7">
        <v>0</v>
      </c>
      <c r="I21" s="6">
        <v>2</v>
      </c>
      <c r="J21" s="6">
        <v>1</v>
      </c>
      <c r="K21" s="6">
        <v>1</v>
      </c>
      <c r="L21" s="8">
        <v>54724.03</v>
      </c>
      <c r="M21" s="6">
        <v>0</v>
      </c>
    </row>
    <row r="22" spans="1:13" x14ac:dyDescent="0.35">
      <c r="A22" s="5">
        <v>21</v>
      </c>
      <c r="B22" s="6">
        <v>15577657</v>
      </c>
      <c r="C22" s="6">
        <v>732</v>
      </c>
      <c r="D22" s="5" t="s">
        <v>15</v>
      </c>
      <c r="E22" s="5" t="s">
        <v>23</v>
      </c>
      <c r="F22" s="6">
        <v>41</v>
      </c>
      <c r="G22" s="6">
        <v>8</v>
      </c>
      <c r="H22" s="7">
        <v>0</v>
      </c>
      <c r="I22" s="6">
        <v>2</v>
      </c>
      <c r="J22" s="6">
        <v>1</v>
      </c>
      <c r="K22" s="6">
        <v>1</v>
      </c>
      <c r="L22" s="8">
        <v>170886.17</v>
      </c>
      <c r="M22" s="6">
        <v>0</v>
      </c>
    </row>
    <row r="23" spans="1:13" x14ac:dyDescent="0.35">
      <c r="A23" s="5">
        <v>22</v>
      </c>
      <c r="B23" s="6">
        <v>15597945</v>
      </c>
      <c r="C23" s="6">
        <v>636</v>
      </c>
      <c r="D23" s="5" t="s">
        <v>18</v>
      </c>
      <c r="E23" s="5" t="s">
        <v>16</v>
      </c>
      <c r="F23" s="6">
        <v>32</v>
      </c>
      <c r="G23" s="6">
        <v>8</v>
      </c>
      <c r="H23" s="7">
        <v>0</v>
      </c>
      <c r="I23" s="6">
        <v>2</v>
      </c>
      <c r="J23" s="6">
        <v>1</v>
      </c>
      <c r="K23" s="6">
        <v>0</v>
      </c>
      <c r="L23" s="8">
        <v>98705.03235069885</v>
      </c>
      <c r="M23" s="6">
        <v>0</v>
      </c>
    </row>
    <row r="24" spans="1:13" x14ac:dyDescent="0.35">
      <c r="A24" s="5">
        <v>23</v>
      </c>
      <c r="B24" s="6">
        <v>15699309</v>
      </c>
      <c r="C24" s="6">
        <v>510</v>
      </c>
      <c r="D24" s="5" t="s">
        <v>18</v>
      </c>
      <c r="E24" s="5" t="s">
        <v>16</v>
      </c>
      <c r="F24" s="6">
        <v>36</v>
      </c>
      <c r="G24" s="6">
        <v>4</v>
      </c>
      <c r="H24" s="7">
        <v>0</v>
      </c>
      <c r="I24" s="6">
        <v>1</v>
      </c>
      <c r="J24" s="6">
        <v>1</v>
      </c>
      <c r="K24" s="6">
        <v>0</v>
      </c>
      <c r="L24" s="8">
        <v>118913.53</v>
      </c>
      <c r="M24" s="6">
        <v>1</v>
      </c>
    </row>
    <row r="25" spans="1:13" x14ac:dyDescent="0.35">
      <c r="A25" s="5">
        <v>24</v>
      </c>
      <c r="B25" s="6">
        <v>15725737</v>
      </c>
      <c r="C25" s="6">
        <v>669</v>
      </c>
      <c r="D25" s="5" t="s">
        <v>15</v>
      </c>
      <c r="E25" s="5" t="s">
        <v>23</v>
      </c>
      <c r="F25" s="6">
        <v>46</v>
      </c>
      <c r="G25" s="6">
        <v>3</v>
      </c>
      <c r="H25" s="7">
        <v>0</v>
      </c>
      <c r="I25" s="6">
        <v>2</v>
      </c>
      <c r="J25" s="6">
        <v>0</v>
      </c>
      <c r="K25" s="6">
        <v>1</v>
      </c>
      <c r="L25" s="8">
        <v>8487.75</v>
      </c>
      <c r="M25" s="6">
        <v>0</v>
      </c>
    </row>
    <row r="26" spans="1:13" x14ac:dyDescent="0.35">
      <c r="A26" s="5">
        <v>25</v>
      </c>
      <c r="B26" s="6">
        <v>15625047</v>
      </c>
      <c r="C26" s="6">
        <v>846</v>
      </c>
      <c r="D26" s="5" t="s">
        <v>15</v>
      </c>
      <c r="E26" s="5" t="s">
        <v>16</v>
      </c>
      <c r="F26" s="6">
        <v>38</v>
      </c>
      <c r="G26" s="6">
        <v>5</v>
      </c>
      <c r="H26" s="7">
        <v>0</v>
      </c>
      <c r="I26" s="6">
        <v>1</v>
      </c>
      <c r="J26" s="6">
        <v>1</v>
      </c>
      <c r="K26" s="6">
        <v>1</v>
      </c>
      <c r="L26" s="8">
        <v>187616.16</v>
      </c>
      <c r="M26" s="6">
        <v>0</v>
      </c>
    </row>
    <row r="27" spans="1:13" x14ac:dyDescent="0.35">
      <c r="A27" s="5">
        <v>26</v>
      </c>
      <c r="B27" s="6">
        <v>15738191</v>
      </c>
      <c r="C27" s="6">
        <v>577</v>
      </c>
      <c r="D27" s="5" t="s">
        <v>15</v>
      </c>
      <c r="E27" s="5" t="s">
        <v>23</v>
      </c>
      <c r="F27" s="6">
        <v>25</v>
      </c>
      <c r="G27" s="6">
        <v>3</v>
      </c>
      <c r="H27" s="7">
        <v>0</v>
      </c>
      <c r="I27" s="6">
        <v>2</v>
      </c>
      <c r="J27" s="6">
        <v>0</v>
      </c>
      <c r="K27" s="6">
        <v>1</v>
      </c>
      <c r="L27" s="8">
        <v>124508.29</v>
      </c>
      <c r="M27" s="6">
        <v>0</v>
      </c>
    </row>
    <row r="28" spans="1:13" x14ac:dyDescent="0.35">
      <c r="A28" s="5">
        <v>27</v>
      </c>
      <c r="B28" s="6">
        <v>15736816</v>
      </c>
      <c r="C28" s="6">
        <v>756</v>
      </c>
      <c r="D28" s="5" t="s">
        <v>26</v>
      </c>
      <c r="E28" s="5" t="s">
        <v>23</v>
      </c>
      <c r="F28" s="6">
        <v>36</v>
      </c>
      <c r="G28" s="6">
        <v>2</v>
      </c>
      <c r="H28" s="7">
        <v>136815.64000000001</v>
      </c>
      <c r="I28" s="6">
        <v>1</v>
      </c>
      <c r="J28" s="6">
        <v>1</v>
      </c>
      <c r="K28" s="6">
        <v>1</v>
      </c>
      <c r="L28" s="8">
        <v>170041.95</v>
      </c>
      <c r="M28" s="6">
        <v>0</v>
      </c>
    </row>
    <row r="29" spans="1:13" x14ac:dyDescent="0.35">
      <c r="A29" s="5">
        <v>28</v>
      </c>
      <c r="B29" s="6">
        <v>15700772</v>
      </c>
      <c r="C29" s="6">
        <v>571</v>
      </c>
      <c r="D29" s="5" t="s">
        <v>15</v>
      </c>
      <c r="E29" s="5" t="s">
        <v>23</v>
      </c>
      <c r="F29" s="6">
        <v>44</v>
      </c>
      <c r="G29" s="6">
        <v>9</v>
      </c>
      <c r="H29" s="7">
        <v>0</v>
      </c>
      <c r="I29" s="6">
        <v>2</v>
      </c>
      <c r="J29" s="6">
        <v>0</v>
      </c>
      <c r="K29" s="6">
        <v>0</v>
      </c>
      <c r="L29" s="8">
        <v>38433.35</v>
      </c>
      <c r="M29" s="6">
        <v>0</v>
      </c>
    </row>
    <row r="30" spans="1:13" x14ac:dyDescent="0.35">
      <c r="A30" s="5">
        <v>29</v>
      </c>
      <c r="B30" s="6">
        <v>15728693</v>
      </c>
      <c r="C30" s="6">
        <v>574</v>
      </c>
      <c r="D30" s="5" t="s">
        <v>26</v>
      </c>
      <c r="E30" s="5" t="s">
        <v>16</v>
      </c>
      <c r="F30" s="6">
        <v>43</v>
      </c>
      <c r="G30" s="6">
        <v>3</v>
      </c>
      <c r="H30" s="7">
        <v>141349.43</v>
      </c>
      <c r="I30" s="6">
        <v>1</v>
      </c>
      <c r="J30" s="6">
        <v>1</v>
      </c>
      <c r="K30" s="6">
        <v>1</v>
      </c>
      <c r="L30" s="8">
        <v>100187.43</v>
      </c>
      <c r="M30" s="6">
        <v>0</v>
      </c>
    </row>
    <row r="31" spans="1:13" x14ac:dyDescent="0.35">
      <c r="A31" s="5">
        <v>30</v>
      </c>
      <c r="B31" s="6">
        <v>15656300</v>
      </c>
      <c r="C31" s="6">
        <v>411</v>
      </c>
      <c r="D31" s="5" t="s">
        <v>15</v>
      </c>
      <c r="E31" s="5" t="s">
        <v>23</v>
      </c>
      <c r="F31" s="6">
        <v>29</v>
      </c>
      <c r="G31" s="6">
        <v>0</v>
      </c>
      <c r="H31" s="7">
        <v>59697.17</v>
      </c>
      <c r="I31" s="6">
        <v>2</v>
      </c>
      <c r="J31" s="6">
        <v>1</v>
      </c>
      <c r="K31" s="6">
        <v>1</v>
      </c>
      <c r="L31" s="8">
        <v>53483.21</v>
      </c>
      <c r="M31" s="6">
        <v>0</v>
      </c>
    </row>
    <row r="32" spans="1:13" x14ac:dyDescent="0.35">
      <c r="A32" s="5">
        <v>31</v>
      </c>
      <c r="B32" s="6">
        <v>15589475</v>
      </c>
      <c r="C32" s="6">
        <v>591</v>
      </c>
      <c r="D32" s="5" t="s">
        <v>18</v>
      </c>
      <c r="E32" s="5" t="s">
        <v>16</v>
      </c>
      <c r="F32" s="6">
        <v>39</v>
      </c>
      <c r="G32" s="6">
        <v>3</v>
      </c>
      <c r="H32" s="7">
        <v>0</v>
      </c>
      <c r="I32" s="6">
        <v>3</v>
      </c>
      <c r="J32" s="6">
        <v>1</v>
      </c>
      <c r="K32" s="6">
        <v>0</v>
      </c>
      <c r="L32" s="8">
        <v>140469.38</v>
      </c>
      <c r="M32" s="6">
        <v>1</v>
      </c>
    </row>
    <row r="33" spans="1:13" x14ac:dyDescent="0.35">
      <c r="A33" s="5">
        <v>32</v>
      </c>
      <c r="B33" s="6">
        <v>15706552</v>
      </c>
      <c r="C33" s="6">
        <v>533</v>
      </c>
      <c r="D33" s="5" t="s">
        <v>15</v>
      </c>
      <c r="E33" s="5" t="s">
        <v>23</v>
      </c>
      <c r="F33" s="6">
        <v>36</v>
      </c>
      <c r="G33" s="6">
        <v>7</v>
      </c>
      <c r="H33" s="7">
        <v>85311.7</v>
      </c>
      <c r="I33" s="6">
        <v>1</v>
      </c>
      <c r="J33" s="6">
        <v>0</v>
      </c>
      <c r="K33" s="6">
        <v>1</v>
      </c>
      <c r="L33" s="8">
        <v>156731.91</v>
      </c>
      <c r="M33" s="6">
        <v>0</v>
      </c>
    </row>
    <row r="34" spans="1:13" x14ac:dyDescent="0.35">
      <c r="A34" s="5">
        <v>33</v>
      </c>
      <c r="B34" s="6">
        <v>15750181</v>
      </c>
      <c r="C34" s="6">
        <v>553</v>
      </c>
      <c r="D34" s="5" t="s">
        <v>26</v>
      </c>
      <c r="E34" s="5" t="s">
        <v>23</v>
      </c>
      <c r="F34" s="6">
        <v>41</v>
      </c>
      <c r="G34" s="6">
        <v>9</v>
      </c>
      <c r="H34" s="7">
        <v>110112.54</v>
      </c>
      <c r="I34" s="6">
        <v>2</v>
      </c>
      <c r="J34" s="6">
        <v>0</v>
      </c>
      <c r="K34" s="6">
        <v>0</v>
      </c>
      <c r="L34" s="8">
        <v>81898.81</v>
      </c>
      <c r="M34" s="6">
        <v>0</v>
      </c>
    </row>
    <row r="35" spans="1:13" x14ac:dyDescent="0.35">
      <c r="A35" s="5">
        <v>34</v>
      </c>
      <c r="B35" s="6">
        <v>15659428</v>
      </c>
      <c r="C35" s="6">
        <v>520</v>
      </c>
      <c r="D35" s="5" t="s">
        <v>18</v>
      </c>
      <c r="E35" s="5" t="s">
        <v>16</v>
      </c>
      <c r="F35" s="6">
        <v>42</v>
      </c>
      <c r="G35" s="6">
        <v>6</v>
      </c>
      <c r="H35" s="7">
        <v>0</v>
      </c>
      <c r="I35" s="6">
        <v>2</v>
      </c>
      <c r="J35" s="6">
        <v>1</v>
      </c>
      <c r="K35" s="6">
        <v>1</v>
      </c>
      <c r="L35" s="8">
        <v>34410.550000000003</v>
      </c>
      <c r="M35" s="6">
        <v>0</v>
      </c>
    </row>
    <row r="36" spans="1:13" x14ac:dyDescent="0.35">
      <c r="A36" s="5">
        <v>35</v>
      </c>
      <c r="B36" s="6">
        <v>15732963</v>
      </c>
      <c r="C36" s="6">
        <v>722</v>
      </c>
      <c r="D36" s="5" t="s">
        <v>18</v>
      </c>
      <c r="E36" s="5" t="s">
        <v>16</v>
      </c>
      <c r="F36" s="6">
        <v>29</v>
      </c>
      <c r="G36" s="6">
        <v>9</v>
      </c>
      <c r="H36" s="7">
        <v>0</v>
      </c>
      <c r="I36" s="6">
        <v>2</v>
      </c>
      <c r="J36" s="6">
        <v>1</v>
      </c>
      <c r="K36" s="6">
        <v>1</v>
      </c>
      <c r="L36" s="8">
        <v>142033.07</v>
      </c>
      <c r="M36" s="6">
        <v>0</v>
      </c>
    </row>
    <row r="37" spans="1:13" x14ac:dyDescent="0.35">
      <c r="A37" s="5">
        <v>36</v>
      </c>
      <c r="B37" s="6">
        <v>15794171</v>
      </c>
      <c r="C37" s="6">
        <v>475</v>
      </c>
      <c r="D37" s="5" t="s">
        <v>15</v>
      </c>
      <c r="E37" s="5" t="s">
        <v>16</v>
      </c>
      <c r="F37" s="6">
        <v>45</v>
      </c>
      <c r="G37" s="6">
        <v>0</v>
      </c>
      <c r="H37" s="7">
        <v>134264.04</v>
      </c>
      <c r="I37" s="6">
        <v>1</v>
      </c>
      <c r="J37" s="6">
        <v>1</v>
      </c>
      <c r="K37" s="6">
        <v>0</v>
      </c>
      <c r="L37" s="8">
        <v>27822.99</v>
      </c>
      <c r="M37" s="6">
        <v>1</v>
      </c>
    </row>
    <row r="38" spans="1:13" x14ac:dyDescent="0.35">
      <c r="A38" s="5">
        <v>37</v>
      </c>
      <c r="B38" s="6">
        <v>15788448</v>
      </c>
      <c r="C38" s="6">
        <v>490</v>
      </c>
      <c r="D38" s="5" t="s">
        <v>18</v>
      </c>
      <c r="E38" s="5" t="s">
        <v>23</v>
      </c>
      <c r="F38" s="6">
        <v>31</v>
      </c>
      <c r="G38" s="6">
        <v>3</v>
      </c>
      <c r="H38" s="7">
        <v>145260.23000000001</v>
      </c>
      <c r="I38" s="6">
        <v>1</v>
      </c>
      <c r="J38" s="6">
        <v>0</v>
      </c>
      <c r="K38" s="6">
        <v>1</v>
      </c>
      <c r="L38" s="8">
        <v>114066.77</v>
      </c>
      <c r="M38" s="6">
        <v>0</v>
      </c>
    </row>
    <row r="39" spans="1:13" x14ac:dyDescent="0.35">
      <c r="A39" s="5">
        <v>38</v>
      </c>
      <c r="B39" s="6">
        <v>15729599</v>
      </c>
      <c r="C39" s="6">
        <v>804</v>
      </c>
      <c r="D39" s="5" t="s">
        <v>18</v>
      </c>
      <c r="E39" s="5" t="s">
        <v>23</v>
      </c>
      <c r="F39" s="6">
        <v>33</v>
      </c>
      <c r="G39" s="6">
        <v>7</v>
      </c>
      <c r="H39" s="7">
        <v>76548.600000000006</v>
      </c>
      <c r="I39" s="6">
        <v>1</v>
      </c>
      <c r="J39" s="6">
        <v>0</v>
      </c>
      <c r="K39" s="6">
        <v>1</v>
      </c>
      <c r="L39" s="8">
        <v>98453.45</v>
      </c>
      <c r="M39" s="6">
        <v>0</v>
      </c>
    </row>
    <row r="40" spans="1:13" x14ac:dyDescent="0.35">
      <c r="A40" s="5">
        <v>39</v>
      </c>
      <c r="B40" s="6">
        <v>15717426</v>
      </c>
      <c r="C40" s="6">
        <v>850</v>
      </c>
      <c r="D40" s="5" t="s">
        <v>15</v>
      </c>
      <c r="E40" s="5" t="s">
        <v>23</v>
      </c>
      <c r="F40" s="6">
        <v>36</v>
      </c>
      <c r="G40" s="6">
        <v>7</v>
      </c>
      <c r="H40" s="7">
        <v>0</v>
      </c>
      <c r="I40" s="6">
        <v>1</v>
      </c>
      <c r="J40" s="6">
        <v>1</v>
      </c>
      <c r="K40" s="6">
        <v>1</v>
      </c>
      <c r="L40" s="8">
        <v>40812.9</v>
      </c>
      <c r="M40" s="6">
        <v>0</v>
      </c>
    </row>
    <row r="41" spans="1:13" x14ac:dyDescent="0.35">
      <c r="A41" s="5">
        <v>40</v>
      </c>
      <c r="B41" s="6">
        <v>15585768</v>
      </c>
      <c r="C41" s="6">
        <v>582</v>
      </c>
      <c r="D41" s="5" t="s">
        <v>26</v>
      </c>
      <c r="E41" s="5" t="s">
        <v>23</v>
      </c>
      <c r="F41" s="6">
        <v>41</v>
      </c>
      <c r="G41" s="6">
        <v>6</v>
      </c>
      <c r="H41" s="7">
        <v>70349.48</v>
      </c>
      <c r="I41" s="6">
        <v>2</v>
      </c>
      <c r="J41" s="6">
        <v>0</v>
      </c>
      <c r="K41" s="6">
        <v>1</v>
      </c>
      <c r="L41" s="8">
        <v>178074.04</v>
      </c>
      <c r="M41" s="6">
        <v>0</v>
      </c>
    </row>
    <row r="42" spans="1:13" x14ac:dyDescent="0.35">
      <c r="A42" s="5">
        <v>41</v>
      </c>
      <c r="B42" s="6">
        <v>15619360</v>
      </c>
      <c r="C42" s="6">
        <v>472</v>
      </c>
      <c r="D42" s="5" t="s">
        <v>18</v>
      </c>
      <c r="E42" s="5" t="s">
        <v>23</v>
      </c>
      <c r="F42" s="6">
        <v>40</v>
      </c>
      <c r="G42" s="6">
        <v>4</v>
      </c>
      <c r="H42" s="7">
        <v>0</v>
      </c>
      <c r="I42" s="6">
        <v>1</v>
      </c>
      <c r="J42" s="6">
        <v>1</v>
      </c>
      <c r="K42" s="6">
        <v>0</v>
      </c>
      <c r="L42" s="8">
        <v>70154.22</v>
      </c>
      <c r="M42" s="6">
        <v>0</v>
      </c>
    </row>
    <row r="43" spans="1:13" x14ac:dyDescent="0.35">
      <c r="A43" s="5">
        <v>42</v>
      </c>
      <c r="B43" s="6">
        <v>15738148</v>
      </c>
      <c r="C43" s="6">
        <v>465</v>
      </c>
      <c r="D43" s="5" t="s">
        <v>15</v>
      </c>
      <c r="E43" s="5" t="s">
        <v>16</v>
      </c>
      <c r="F43" s="6">
        <v>51</v>
      </c>
      <c r="G43" s="6">
        <v>8</v>
      </c>
      <c r="H43" s="7">
        <v>122522.32</v>
      </c>
      <c r="I43" s="6">
        <v>1</v>
      </c>
      <c r="J43" s="6">
        <v>0</v>
      </c>
      <c r="K43" s="6">
        <v>0</v>
      </c>
      <c r="L43" s="8">
        <v>181297.65</v>
      </c>
      <c r="M43" s="6">
        <v>1</v>
      </c>
    </row>
    <row r="44" spans="1:13" x14ac:dyDescent="0.35">
      <c r="A44" s="5">
        <v>43</v>
      </c>
      <c r="B44" s="6">
        <v>15687946</v>
      </c>
      <c r="C44" s="6">
        <v>556</v>
      </c>
      <c r="D44" s="5" t="s">
        <v>15</v>
      </c>
      <c r="E44" s="5" t="s">
        <v>16</v>
      </c>
      <c r="F44" s="6">
        <v>61</v>
      </c>
      <c r="G44" s="6">
        <v>2</v>
      </c>
      <c r="H44" s="7">
        <v>117419.35</v>
      </c>
      <c r="I44" s="6">
        <v>1</v>
      </c>
      <c r="J44" s="6">
        <v>1</v>
      </c>
      <c r="K44" s="6">
        <v>1</v>
      </c>
      <c r="L44" s="8">
        <v>94153.83</v>
      </c>
      <c r="M44" s="6">
        <v>0</v>
      </c>
    </row>
    <row r="45" spans="1:13" x14ac:dyDescent="0.35">
      <c r="A45" s="5">
        <v>44</v>
      </c>
      <c r="B45" s="6">
        <v>15755196</v>
      </c>
      <c r="C45" s="6">
        <v>834</v>
      </c>
      <c r="D45" s="5" t="s">
        <v>15</v>
      </c>
      <c r="E45" s="5" t="s">
        <v>16</v>
      </c>
      <c r="F45" s="6">
        <v>49</v>
      </c>
      <c r="G45" s="6">
        <v>2</v>
      </c>
      <c r="H45" s="7">
        <v>131394.56</v>
      </c>
      <c r="I45" s="6">
        <v>1</v>
      </c>
      <c r="J45" s="6">
        <v>0</v>
      </c>
      <c r="K45" s="6">
        <v>0</v>
      </c>
      <c r="L45" s="8">
        <v>194365.76</v>
      </c>
      <c r="M45" s="6">
        <v>1</v>
      </c>
    </row>
    <row r="46" spans="1:13" x14ac:dyDescent="0.35">
      <c r="A46" s="5">
        <v>45</v>
      </c>
      <c r="B46" s="6">
        <v>15684171</v>
      </c>
      <c r="C46" s="6">
        <v>660</v>
      </c>
      <c r="D46" s="5" t="s">
        <v>18</v>
      </c>
      <c r="E46" s="5" t="s">
        <v>16</v>
      </c>
      <c r="F46" s="6">
        <v>61</v>
      </c>
      <c r="G46" s="6">
        <v>5</v>
      </c>
      <c r="H46" s="7">
        <v>155931.10999999999</v>
      </c>
      <c r="I46" s="6">
        <v>1</v>
      </c>
      <c r="J46" s="6">
        <v>1</v>
      </c>
      <c r="K46" s="6">
        <v>1</v>
      </c>
      <c r="L46" s="8">
        <v>158338.39000000001</v>
      </c>
      <c r="M46" s="6">
        <v>0</v>
      </c>
    </row>
    <row r="47" spans="1:13" x14ac:dyDescent="0.35">
      <c r="A47" s="5">
        <v>46</v>
      </c>
      <c r="B47" s="6">
        <v>15754849</v>
      </c>
      <c r="C47" s="6">
        <v>776</v>
      </c>
      <c r="D47" s="5" t="s">
        <v>26</v>
      </c>
      <c r="E47" s="5" t="s">
        <v>16</v>
      </c>
      <c r="F47" s="6">
        <v>32</v>
      </c>
      <c r="G47" s="6">
        <v>4</v>
      </c>
      <c r="H47" s="7">
        <v>109421.13</v>
      </c>
      <c r="I47" s="6">
        <v>2</v>
      </c>
      <c r="J47" s="6">
        <v>1</v>
      </c>
      <c r="K47" s="6">
        <v>1</v>
      </c>
      <c r="L47" s="8">
        <v>126517.46</v>
      </c>
      <c r="M47" s="6">
        <v>0</v>
      </c>
    </row>
    <row r="48" spans="1:13" x14ac:dyDescent="0.35">
      <c r="A48" s="5">
        <v>47</v>
      </c>
      <c r="B48" s="6">
        <v>15602280</v>
      </c>
      <c r="C48" s="6">
        <v>829</v>
      </c>
      <c r="D48" s="5" t="s">
        <v>26</v>
      </c>
      <c r="E48" s="5" t="s">
        <v>16</v>
      </c>
      <c r="F48" s="6">
        <v>27</v>
      </c>
      <c r="G48" s="6">
        <v>9</v>
      </c>
      <c r="H48" s="7">
        <v>112045.67</v>
      </c>
      <c r="I48" s="6">
        <v>1</v>
      </c>
      <c r="J48" s="6">
        <v>1</v>
      </c>
      <c r="K48" s="6">
        <v>1</v>
      </c>
      <c r="L48" s="8">
        <v>119708.21</v>
      </c>
      <c r="M48" s="6">
        <v>1</v>
      </c>
    </row>
    <row r="49" spans="1:13" x14ac:dyDescent="0.35">
      <c r="A49" s="5">
        <v>48</v>
      </c>
      <c r="B49" s="6">
        <v>15771573</v>
      </c>
      <c r="C49" s="6">
        <v>637</v>
      </c>
      <c r="D49" s="5" t="s">
        <v>26</v>
      </c>
      <c r="E49" s="5" t="s">
        <v>16</v>
      </c>
      <c r="F49" s="6">
        <v>39</v>
      </c>
      <c r="G49" s="6">
        <v>9</v>
      </c>
      <c r="H49" s="7">
        <v>137843.79999999999</v>
      </c>
      <c r="I49" s="6">
        <v>1</v>
      </c>
      <c r="J49" s="6">
        <v>1</v>
      </c>
      <c r="K49" s="6">
        <v>1</v>
      </c>
      <c r="L49" s="8">
        <v>117622.8</v>
      </c>
      <c r="M49" s="6">
        <v>1</v>
      </c>
    </row>
    <row r="50" spans="1:13" x14ac:dyDescent="0.35">
      <c r="A50" s="5">
        <v>49</v>
      </c>
      <c r="B50" s="6">
        <v>15766205</v>
      </c>
      <c r="C50" s="6">
        <v>550</v>
      </c>
      <c r="D50" s="5" t="s">
        <v>26</v>
      </c>
      <c r="E50" s="5" t="s">
        <v>23</v>
      </c>
      <c r="F50" s="6">
        <v>38</v>
      </c>
      <c r="G50" s="6">
        <v>2</v>
      </c>
      <c r="H50" s="7">
        <v>103391.38</v>
      </c>
      <c r="I50" s="6">
        <v>1</v>
      </c>
      <c r="J50" s="6">
        <v>0</v>
      </c>
      <c r="K50" s="6">
        <v>1</v>
      </c>
      <c r="L50" s="8">
        <v>90878.13</v>
      </c>
      <c r="M50" s="6">
        <v>0</v>
      </c>
    </row>
    <row r="51" spans="1:13" x14ac:dyDescent="0.35">
      <c r="A51" s="5">
        <v>50</v>
      </c>
      <c r="B51" s="6">
        <v>15771873</v>
      </c>
      <c r="C51" s="6">
        <v>776</v>
      </c>
      <c r="D51" s="5" t="s">
        <v>26</v>
      </c>
      <c r="E51" s="5" t="s">
        <v>16</v>
      </c>
      <c r="F51" s="6">
        <v>37</v>
      </c>
      <c r="G51" s="6">
        <v>2</v>
      </c>
      <c r="H51" s="7">
        <v>103769.22</v>
      </c>
      <c r="I51" s="6">
        <v>2</v>
      </c>
      <c r="J51" s="6">
        <v>1</v>
      </c>
      <c r="K51" s="6">
        <v>0</v>
      </c>
      <c r="L51" s="8">
        <v>194099.12</v>
      </c>
      <c r="M51" s="6">
        <v>0</v>
      </c>
    </row>
    <row r="52" spans="1:13" x14ac:dyDescent="0.35">
      <c r="A52" s="5">
        <v>51</v>
      </c>
      <c r="B52" s="6">
        <v>15616550</v>
      </c>
      <c r="C52" s="6">
        <v>698</v>
      </c>
      <c r="D52" s="5" t="s">
        <v>26</v>
      </c>
      <c r="E52" s="5" t="s">
        <v>23</v>
      </c>
      <c r="F52" s="6">
        <v>44</v>
      </c>
      <c r="G52" s="6">
        <v>10</v>
      </c>
      <c r="H52" s="7">
        <v>116363.37</v>
      </c>
      <c r="I52" s="6">
        <v>2</v>
      </c>
      <c r="J52" s="6">
        <v>1</v>
      </c>
      <c r="K52" s="6">
        <v>0</v>
      </c>
      <c r="L52" s="8">
        <v>198059.16</v>
      </c>
      <c r="M52" s="6">
        <v>0</v>
      </c>
    </row>
    <row r="53" spans="1:13" x14ac:dyDescent="0.35">
      <c r="A53" s="5">
        <v>52</v>
      </c>
      <c r="B53" s="6">
        <v>15768193</v>
      </c>
      <c r="C53" s="6">
        <v>585</v>
      </c>
      <c r="D53" s="5" t="s">
        <v>26</v>
      </c>
      <c r="E53" s="5" t="s">
        <v>23</v>
      </c>
      <c r="F53" s="6">
        <v>36</v>
      </c>
      <c r="G53" s="6">
        <v>5</v>
      </c>
      <c r="H53" s="7">
        <v>146050.97</v>
      </c>
      <c r="I53" s="6">
        <v>2</v>
      </c>
      <c r="J53" s="6">
        <v>0</v>
      </c>
      <c r="K53" s="6">
        <v>0</v>
      </c>
      <c r="L53" s="8">
        <v>86424.57</v>
      </c>
      <c r="M53" s="6">
        <v>0</v>
      </c>
    </row>
    <row r="54" spans="1:13" x14ac:dyDescent="0.35">
      <c r="A54" s="5">
        <v>53</v>
      </c>
      <c r="B54" s="6">
        <v>15683553</v>
      </c>
      <c r="C54" s="6">
        <v>788</v>
      </c>
      <c r="D54" s="5" t="s">
        <v>15</v>
      </c>
      <c r="E54" s="5" t="s">
        <v>16</v>
      </c>
      <c r="F54" s="6">
        <v>33</v>
      </c>
      <c r="G54" s="6">
        <v>5</v>
      </c>
      <c r="H54" s="7">
        <v>0</v>
      </c>
      <c r="I54" s="6">
        <v>2</v>
      </c>
      <c r="J54" s="6">
        <v>0</v>
      </c>
      <c r="K54" s="6">
        <v>0</v>
      </c>
      <c r="L54" s="8">
        <v>116978.19</v>
      </c>
      <c r="M54" s="6">
        <v>0</v>
      </c>
    </row>
    <row r="55" spans="1:13" x14ac:dyDescent="0.35">
      <c r="A55" s="5">
        <v>54</v>
      </c>
      <c r="B55" s="6">
        <v>15702298</v>
      </c>
      <c r="C55" s="6">
        <v>655</v>
      </c>
      <c r="D55" s="5" t="s">
        <v>26</v>
      </c>
      <c r="E55" s="5" t="s">
        <v>23</v>
      </c>
      <c r="F55" s="6">
        <v>41</v>
      </c>
      <c r="G55" s="6">
        <v>8</v>
      </c>
      <c r="H55" s="7">
        <v>125561.97</v>
      </c>
      <c r="I55" s="6">
        <v>1</v>
      </c>
      <c r="J55" s="6">
        <v>0</v>
      </c>
      <c r="K55" s="6">
        <v>0</v>
      </c>
      <c r="L55" s="8">
        <v>164040.94</v>
      </c>
      <c r="M55" s="6">
        <v>1</v>
      </c>
    </row>
    <row r="56" spans="1:13" x14ac:dyDescent="0.35">
      <c r="A56" s="5">
        <v>55</v>
      </c>
      <c r="B56" s="6">
        <v>15569590</v>
      </c>
      <c r="C56" s="6">
        <v>601</v>
      </c>
      <c r="D56" s="5" t="s">
        <v>26</v>
      </c>
      <c r="E56" s="5" t="s">
        <v>23</v>
      </c>
      <c r="F56" s="6">
        <v>42</v>
      </c>
      <c r="G56" s="6">
        <v>1</v>
      </c>
      <c r="H56" s="7">
        <v>98495.72</v>
      </c>
      <c r="I56" s="6">
        <v>1</v>
      </c>
      <c r="J56" s="6">
        <v>1</v>
      </c>
      <c r="K56" s="6">
        <v>0</v>
      </c>
      <c r="L56" s="8">
        <v>40014.76</v>
      </c>
      <c r="M56" s="6">
        <v>1</v>
      </c>
    </row>
    <row r="57" spans="1:13" x14ac:dyDescent="0.35">
      <c r="A57" s="5">
        <v>56</v>
      </c>
      <c r="B57" s="6">
        <v>15760861</v>
      </c>
      <c r="C57" s="6">
        <v>619</v>
      </c>
      <c r="D57" s="5" t="s">
        <v>15</v>
      </c>
      <c r="E57" s="5" t="s">
        <v>23</v>
      </c>
      <c r="F57" s="6">
        <v>43</v>
      </c>
      <c r="G57" s="6">
        <v>1</v>
      </c>
      <c r="H57" s="7">
        <v>125211.92</v>
      </c>
      <c r="I57" s="6">
        <v>1</v>
      </c>
      <c r="J57" s="6">
        <v>1</v>
      </c>
      <c r="K57" s="6">
        <v>1</v>
      </c>
      <c r="L57" s="8">
        <v>113410.49</v>
      </c>
      <c r="M57" s="6">
        <v>0</v>
      </c>
    </row>
    <row r="58" spans="1:13" x14ac:dyDescent="0.35">
      <c r="A58" s="5">
        <v>57</v>
      </c>
      <c r="B58" s="6">
        <v>15630053</v>
      </c>
      <c r="C58" s="6">
        <v>656</v>
      </c>
      <c r="D58" s="5" t="s">
        <v>15</v>
      </c>
      <c r="E58" s="5" t="s">
        <v>23</v>
      </c>
      <c r="F58" s="6">
        <v>45</v>
      </c>
      <c r="G58" s="6">
        <v>5</v>
      </c>
      <c r="H58" s="7">
        <v>127864.4</v>
      </c>
      <c r="I58" s="6">
        <v>1</v>
      </c>
      <c r="J58" s="6">
        <v>1</v>
      </c>
      <c r="K58" s="6">
        <v>0</v>
      </c>
      <c r="L58" s="8">
        <v>87107.57</v>
      </c>
      <c r="M58" s="6">
        <v>0</v>
      </c>
    </row>
    <row r="59" spans="1:13" x14ac:dyDescent="0.35">
      <c r="A59" s="5">
        <v>58</v>
      </c>
      <c r="B59" s="6">
        <v>15647091</v>
      </c>
      <c r="C59" s="6">
        <v>725</v>
      </c>
      <c r="D59" s="5" t="s">
        <v>26</v>
      </c>
      <c r="E59" s="5" t="s">
        <v>23</v>
      </c>
      <c r="F59" s="6">
        <v>19</v>
      </c>
      <c r="G59" s="6">
        <v>0</v>
      </c>
      <c r="H59" s="7">
        <v>75888.2</v>
      </c>
      <c r="I59" s="6">
        <v>1</v>
      </c>
      <c r="J59" s="6">
        <v>0</v>
      </c>
      <c r="K59" s="6">
        <v>0</v>
      </c>
      <c r="L59" s="8">
        <v>45613.75</v>
      </c>
      <c r="M59" s="6">
        <v>0</v>
      </c>
    </row>
    <row r="60" spans="1:13" x14ac:dyDescent="0.35">
      <c r="A60" s="5">
        <v>59</v>
      </c>
      <c r="B60" s="6">
        <v>15623944</v>
      </c>
      <c r="C60" s="6">
        <v>511</v>
      </c>
      <c r="D60" s="5" t="s">
        <v>18</v>
      </c>
      <c r="E60" s="5" t="s">
        <v>16</v>
      </c>
      <c r="F60" s="6">
        <v>66</v>
      </c>
      <c r="G60" s="6">
        <v>4</v>
      </c>
      <c r="H60" s="7">
        <v>0</v>
      </c>
      <c r="I60" s="6">
        <v>1</v>
      </c>
      <c r="J60" s="6">
        <v>1</v>
      </c>
      <c r="K60" s="6">
        <v>0</v>
      </c>
      <c r="L60" s="8">
        <v>1643.11</v>
      </c>
      <c r="M60" s="6">
        <v>1</v>
      </c>
    </row>
    <row r="61" spans="1:13" x14ac:dyDescent="0.35">
      <c r="A61" s="5">
        <v>60</v>
      </c>
      <c r="B61" s="6">
        <v>15804771</v>
      </c>
      <c r="C61" s="6">
        <v>614</v>
      </c>
      <c r="D61" s="5" t="s">
        <v>15</v>
      </c>
      <c r="E61" s="5" t="s">
        <v>23</v>
      </c>
      <c r="F61" s="6">
        <v>51</v>
      </c>
      <c r="G61" s="6">
        <v>4</v>
      </c>
      <c r="H61" s="7">
        <v>40685.919999999998</v>
      </c>
      <c r="I61" s="6">
        <v>1</v>
      </c>
      <c r="J61" s="6">
        <v>1</v>
      </c>
      <c r="K61" s="6">
        <v>1</v>
      </c>
      <c r="L61" s="8">
        <v>46775.28</v>
      </c>
      <c r="M61" s="6">
        <v>0</v>
      </c>
    </row>
    <row r="62" spans="1:13" x14ac:dyDescent="0.35">
      <c r="A62" s="5">
        <v>61</v>
      </c>
      <c r="B62" s="6">
        <v>15651280</v>
      </c>
      <c r="C62" s="6">
        <v>742</v>
      </c>
      <c r="D62" s="5" t="s">
        <v>26</v>
      </c>
      <c r="E62" s="5" t="s">
        <v>23</v>
      </c>
      <c r="F62" s="6">
        <v>35</v>
      </c>
      <c r="G62" s="6">
        <v>5</v>
      </c>
      <c r="H62" s="7">
        <v>136857</v>
      </c>
      <c r="I62" s="6">
        <v>1</v>
      </c>
      <c r="J62" s="6">
        <v>0</v>
      </c>
      <c r="K62" s="6">
        <v>0</v>
      </c>
      <c r="L62" s="8">
        <v>84509.57</v>
      </c>
      <c r="M62" s="6">
        <v>0</v>
      </c>
    </row>
    <row r="63" spans="1:13" x14ac:dyDescent="0.35">
      <c r="A63" s="5">
        <v>62</v>
      </c>
      <c r="B63" s="6">
        <v>15773469</v>
      </c>
      <c r="C63" s="6">
        <v>687</v>
      </c>
      <c r="D63" s="5" t="s">
        <v>26</v>
      </c>
      <c r="E63" s="5" t="s">
        <v>16</v>
      </c>
      <c r="F63" s="6">
        <v>27</v>
      </c>
      <c r="G63" s="6">
        <v>9</v>
      </c>
      <c r="H63" s="7">
        <v>152328.88</v>
      </c>
      <c r="I63" s="6">
        <v>2</v>
      </c>
      <c r="J63" s="6">
        <v>0</v>
      </c>
      <c r="K63" s="6">
        <v>0</v>
      </c>
      <c r="L63" s="8">
        <v>126494.82</v>
      </c>
      <c r="M63" s="6">
        <v>0</v>
      </c>
    </row>
    <row r="64" spans="1:13" x14ac:dyDescent="0.35">
      <c r="A64" s="5">
        <v>63</v>
      </c>
      <c r="B64" s="6">
        <v>15702014</v>
      </c>
      <c r="C64" s="6">
        <v>555</v>
      </c>
      <c r="D64" s="5" t="s">
        <v>18</v>
      </c>
      <c r="E64" s="5" t="s">
        <v>23</v>
      </c>
      <c r="F64" s="6">
        <v>33</v>
      </c>
      <c r="G64" s="6">
        <v>1</v>
      </c>
      <c r="H64" s="7">
        <v>56084.69</v>
      </c>
      <c r="I64" s="6">
        <v>2</v>
      </c>
      <c r="J64" s="6">
        <v>0</v>
      </c>
      <c r="K64" s="6">
        <v>0</v>
      </c>
      <c r="L64" s="8">
        <v>178798.13</v>
      </c>
      <c r="M64" s="6">
        <v>0</v>
      </c>
    </row>
    <row r="65" spans="1:13" x14ac:dyDescent="0.35">
      <c r="A65" s="5">
        <v>64</v>
      </c>
      <c r="B65" s="6">
        <v>15751208</v>
      </c>
      <c r="C65" s="6">
        <v>684</v>
      </c>
      <c r="D65" s="5" t="s">
        <v>18</v>
      </c>
      <c r="E65" s="5" t="s">
        <v>23</v>
      </c>
      <c r="F65" s="6">
        <v>56</v>
      </c>
      <c r="G65" s="6">
        <v>8</v>
      </c>
      <c r="H65" s="7">
        <v>78707.16</v>
      </c>
      <c r="I65" s="6">
        <v>1</v>
      </c>
      <c r="J65" s="6">
        <v>1</v>
      </c>
      <c r="K65" s="6">
        <v>1</v>
      </c>
      <c r="L65" s="8">
        <v>99398.36</v>
      </c>
      <c r="M65" s="6">
        <v>0</v>
      </c>
    </row>
    <row r="66" spans="1:13" x14ac:dyDescent="0.35">
      <c r="A66" s="5">
        <v>65</v>
      </c>
      <c r="B66" s="6">
        <v>15592461</v>
      </c>
      <c r="C66" s="6">
        <v>603</v>
      </c>
      <c r="D66" s="5" t="s">
        <v>26</v>
      </c>
      <c r="E66" s="5" t="s">
        <v>23</v>
      </c>
      <c r="F66" s="6">
        <v>26</v>
      </c>
      <c r="G66" s="6">
        <v>4</v>
      </c>
      <c r="H66" s="7">
        <v>109166.37</v>
      </c>
      <c r="I66" s="6">
        <v>1</v>
      </c>
      <c r="J66" s="6">
        <v>1</v>
      </c>
      <c r="K66" s="6">
        <v>1</v>
      </c>
      <c r="L66" s="8">
        <v>92840.67</v>
      </c>
      <c r="M66" s="6">
        <v>0</v>
      </c>
    </row>
    <row r="67" spans="1:13" x14ac:dyDescent="0.35">
      <c r="A67" s="5">
        <v>66</v>
      </c>
      <c r="B67" s="6">
        <v>15789484</v>
      </c>
      <c r="C67" s="6">
        <v>751</v>
      </c>
      <c r="D67" s="5" t="s">
        <v>26</v>
      </c>
      <c r="E67" s="5" t="s">
        <v>16</v>
      </c>
      <c r="F67" s="6">
        <v>36</v>
      </c>
      <c r="G67" s="6">
        <v>6</v>
      </c>
      <c r="H67" s="7">
        <v>169831.46</v>
      </c>
      <c r="I67" s="6">
        <v>2</v>
      </c>
      <c r="J67" s="6">
        <v>1</v>
      </c>
      <c r="K67" s="6">
        <v>1</v>
      </c>
      <c r="L67" s="8">
        <v>27758.36</v>
      </c>
      <c r="M67" s="6">
        <v>0</v>
      </c>
    </row>
    <row r="68" spans="1:13" x14ac:dyDescent="0.35">
      <c r="A68" s="5">
        <v>67</v>
      </c>
      <c r="B68" s="6">
        <v>15696061</v>
      </c>
      <c r="C68" s="6">
        <v>581</v>
      </c>
      <c r="D68" s="5" t="s">
        <v>26</v>
      </c>
      <c r="E68" s="5" t="s">
        <v>16</v>
      </c>
      <c r="F68" s="6">
        <v>34</v>
      </c>
      <c r="G68" s="6">
        <v>1</v>
      </c>
      <c r="H68" s="7">
        <v>101633.04</v>
      </c>
      <c r="I68" s="6">
        <v>1</v>
      </c>
      <c r="J68" s="6">
        <v>1</v>
      </c>
      <c r="K68" s="6">
        <v>0</v>
      </c>
      <c r="L68" s="8">
        <v>110431.51</v>
      </c>
      <c r="M68" s="6">
        <v>0</v>
      </c>
    </row>
    <row r="69" spans="1:13" x14ac:dyDescent="0.35">
      <c r="A69" s="5">
        <v>68</v>
      </c>
      <c r="B69" s="6">
        <v>15641582</v>
      </c>
      <c r="C69" s="6">
        <v>735</v>
      </c>
      <c r="D69" s="5" t="s">
        <v>26</v>
      </c>
      <c r="E69" s="5" t="s">
        <v>23</v>
      </c>
      <c r="F69" s="6">
        <v>43</v>
      </c>
      <c r="G69" s="6">
        <v>10</v>
      </c>
      <c r="H69" s="7">
        <v>123180.01</v>
      </c>
      <c r="I69" s="6">
        <v>2</v>
      </c>
      <c r="J69" s="6">
        <v>1</v>
      </c>
      <c r="K69" s="6">
        <v>1</v>
      </c>
      <c r="L69" s="8">
        <v>196673.28</v>
      </c>
      <c r="M69" s="6">
        <v>0</v>
      </c>
    </row>
    <row r="70" spans="1:13" x14ac:dyDescent="0.35">
      <c r="A70" s="5">
        <v>69</v>
      </c>
      <c r="B70" s="6">
        <v>15638424</v>
      </c>
      <c r="C70" s="6">
        <v>661</v>
      </c>
      <c r="D70" s="5" t="s">
        <v>26</v>
      </c>
      <c r="E70" s="5" t="s">
        <v>16</v>
      </c>
      <c r="F70" s="6">
        <v>35</v>
      </c>
      <c r="G70" s="6">
        <v>5</v>
      </c>
      <c r="H70" s="7">
        <v>150725.53</v>
      </c>
      <c r="I70" s="6">
        <v>2</v>
      </c>
      <c r="J70" s="6">
        <v>0</v>
      </c>
      <c r="K70" s="6">
        <v>1</v>
      </c>
      <c r="L70" s="8">
        <v>113656.85</v>
      </c>
      <c r="M70" s="6">
        <v>0</v>
      </c>
    </row>
    <row r="71" spans="1:13" x14ac:dyDescent="0.35">
      <c r="A71" s="5">
        <v>70</v>
      </c>
      <c r="B71" s="6">
        <v>15755648</v>
      </c>
      <c r="C71" s="6">
        <v>675</v>
      </c>
      <c r="D71" s="5" t="s">
        <v>15</v>
      </c>
      <c r="E71" s="5" t="s">
        <v>16</v>
      </c>
      <c r="F71" s="6">
        <v>21</v>
      </c>
      <c r="G71" s="6">
        <v>8</v>
      </c>
      <c r="H71" s="7">
        <v>98373.26</v>
      </c>
      <c r="I71" s="6">
        <v>1</v>
      </c>
      <c r="J71" s="6">
        <v>1</v>
      </c>
      <c r="K71" s="6">
        <v>0</v>
      </c>
      <c r="L71" s="8">
        <v>18203</v>
      </c>
      <c r="M71" s="6">
        <v>0</v>
      </c>
    </row>
    <row r="72" spans="1:13" x14ac:dyDescent="0.35">
      <c r="A72" s="5">
        <v>71</v>
      </c>
      <c r="B72" s="6">
        <v>15703793</v>
      </c>
      <c r="C72" s="6">
        <v>738</v>
      </c>
      <c r="D72" s="5" t="s">
        <v>26</v>
      </c>
      <c r="E72" s="5" t="s">
        <v>23</v>
      </c>
      <c r="F72" s="6">
        <v>58</v>
      </c>
      <c r="G72" s="6">
        <v>2</v>
      </c>
      <c r="H72" s="7">
        <v>133745.44</v>
      </c>
      <c r="I72" s="6">
        <v>4</v>
      </c>
      <c r="J72" s="6">
        <v>1</v>
      </c>
      <c r="K72" s="6">
        <v>0</v>
      </c>
      <c r="L72" s="8">
        <v>28373.86</v>
      </c>
      <c r="M72" s="6">
        <v>1</v>
      </c>
    </row>
    <row r="73" spans="1:13" x14ac:dyDescent="0.35">
      <c r="A73" s="5">
        <v>72</v>
      </c>
      <c r="B73" s="6">
        <v>15620344</v>
      </c>
      <c r="C73" s="6">
        <v>813</v>
      </c>
      <c r="D73" s="5" t="s">
        <v>15</v>
      </c>
      <c r="E73" s="5" t="s">
        <v>23</v>
      </c>
      <c r="F73" s="6">
        <v>29</v>
      </c>
      <c r="G73" s="6">
        <v>6</v>
      </c>
      <c r="H73" s="7">
        <v>0</v>
      </c>
      <c r="I73" s="6">
        <v>1</v>
      </c>
      <c r="J73" s="6">
        <v>1</v>
      </c>
      <c r="K73" s="6">
        <v>0</v>
      </c>
      <c r="L73" s="8">
        <v>33953.870000000003</v>
      </c>
      <c r="M73" s="6">
        <v>0</v>
      </c>
    </row>
    <row r="74" spans="1:13" x14ac:dyDescent="0.35">
      <c r="A74" s="5">
        <v>73</v>
      </c>
      <c r="B74" s="6">
        <v>15812518</v>
      </c>
      <c r="C74" s="6">
        <v>657</v>
      </c>
      <c r="D74" s="5" t="s">
        <v>18</v>
      </c>
      <c r="E74" s="5" t="s">
        <v>16</v>
      </c>
      <c r="F74" s="6">
        <v>37</v>
      </c>
      <c r="G74" s="6">
        <v>0</v>
      </c>
      <c r="H74" s="7">
        <v>163607.18</v>
      </c>
      <c r="I74" s="6">
        <v>1</v>
      </c>
      <c r="J74" s="6">
        <v>0</v>
      </c>
      <c r="K74" s="6">
        <v>1</v>
      </c>
      <c r="L74" s="8">
        <v>44203.55</v>
      </c>
      <c r="M74" s="6">
        <v>0</v>
      </c>
    </row>
    <row r="75" spans="1:13" x14ac:dyDescent="0.35">
      <c r="A75" s="5">
        <v>74</v>
      </c>
      <c r="B75" s="6">
        <v>15779052</v>
      </c>
      <c r="C75" s="6">
        <v>604</v>
      </c>
      <c r="D75" s="5" t="s">
        <v>26</v>
      </c>
      <c r="E75" s="5" t="s">
        <v>16</v>
      </c>
      <c r="F75" s="6">
        <v>25</v>
      </c>
      <c r="G75" s="6">
        <v>5</v>
      </c>
      <c r="H75" s="7">
        <v>157780.84</v>
      </c>
      <c r="I75" s="6">
        <v>2</v>
      </c>
      <c r="J75" s="6">
        <v>1</v>
      </c>
      <c r="K75" s="6">
        <v>1</v>
      </c>
      <c r="L75" s="8">
        <v>58426.81</v>
      </c>
      <c r="M75" s="6">
        <v>0</v>
      </c>
    </row>
    <row r="76" spans="1:13" x14ac:dyDescent="0.35">
      <c r="A76" s="5">
        <v>75</v>
      </c>
      <c r="B76" s="6">
        <v>15770811</v>
      </c>
      <c r="C76" s="6">
        <v>519</v>
      </c>
      <c r="D76" s="5" t="s">
        <v>15</v>
      </c>
      <c r="E76" s="5" t="s">
        <v>23</v>
      </c>
      <c r="F76" s="6">
        <v>36</v>
      </c>
      <c r="G76" s="6">
        <v>9</v>
      </c>
      <c r="H76" s="7">
        <v>0</v>
      </c>
      <c r="I76" s="6">
        <v>2</v>
      </c>
      <c r="J76" s="6">
        <v>0</v>
      </c>
      <c r="K76" s="6">
        <v>1</v>
      </c>
      <c r="L76" s="8">
        <v>145562.4</v>
      </c>
      <c r="M76" s="6">
        <v>0</v>
      </c>
    </row>
    <row r="77" spans="1:13" x14ac:dyDescent="0.35">
      <c r="A77" s="5">
        <v>76</v>
      </c>
      <c r="B77" s="6">
        <v>15780961</v>
      </c>
      <c r="C77" s="6">
        <v>735</v>
      </c>
      <c r="D77" s="5" t="s">
        <v>15</v>
      </c>
      <c r="E77" s="5" t="s">
        <v>16</v>
      </c>
      <c r="F77" s="6">
        <v>21</v>
      </c>
      <c r="G77" s="6">
        <v>1</v>
      </c>
      <c r="H77" s="7">
        <v>178718.19</v>
      </c>
      <c r="I77" s="6">
        <v>2</v>
      </c>
      <c r="J77" s="6">
        <v>1</v>
      </c>
      <c r="K77" s="6">
        <v>0</v>
      </c>
      <c r="L77" s="8">
        <v>22388</v>
      </c>
      <c r="M77" s="6">
        <v>0</v>
      </c>
    </row>
    <row r="78" spans="1:13" x14ac:dyDescent="0.35">
      <c r="A78" s="5">
        <v>77</v>
      </c>
      <c r="B78" s="6">
        <v>15614049</v>
      </c>
      <c r="C78" s="6">
        <v>664</v>
      </c>
      <c r="D78" s="5" t="s">
        <v>15</v>
      </c>
      <c r="E78" s="5" t="s">
        <v>23</v>
      </c>
      <c r="F78" s="6">
        <v>55</v>
      </c>
      <c r="G78" s="6">
        <v>8</v>
      </c>
      <c r="H78" s="7">
        <v>0</v>
      </c>
      <c r="I78" s="6">
        <v>2</v>
      </c>
      <c r="J78" s="6">
        <v>1</v>
      </c>
      <c r="K78" s="6">
        <v>1</v>
      </c>
      <c r="L78" s="8">
        <v>139161.64000000001</v>
      </c>
      <c r="M78" s="6">
        <v>0</v>
      </c>
    </row>
    <row r="79" spans="1:13" x14ac:dyDescent="0.35">
      <c r="A79" s="5">
        <v>78</v>
      </c>
      <c r="B79" s="6">
        <v>15662085</v>
      </c>
      <c r="C79" s="6">
        <v>678</v>
      </c>
      <c r="D79" s="5" t="s">
        <v>15</v>
      </c>
      <c r="E79" s="5" t="s">
        <v>16</v>
      </c>
      <c r="F79" s="6">
        <v>32</v>
      </c>
      <c r="G79" s="6">
        <v>9</v>
      </c>
      <c r="H79" s="7">
        <v>0</v>
      </c>
      <c r="I79" s="6">
        <v>1</v>
      </c>
      <c r="J79" s="6">
        <v>1</v>
      </c>
      <c r="K79" s="6">
        <v>1</v>
      </c>
      <c r="L79" s="8">
        <v>148210.64000000001</v>
      </c>
      <c r="M79" s="6">
        <v>0</v>
      </c>
    </row>
    <row r="80" spans="1:13" x14ac:dyDescent="0.35">
      <c r="A80" s="5">
        <v>79</v>
      </c>
      <c r="B80" s="6">
        <v>15575185</v>
      </c>
      <c r="C80" s="6">
        <v>757</v>
      </c>
      <c r="D80" s="5" t="s">
        <v>18</v>
      </c>
      <c r="E80" s="5" t="s">
        <v>23</v>
      </c>
      <c r="F80" s="6">
        <v>33</v>
      </c>
      <c r="G80" s="6">
        <v>5</v>
      </c>
      <c r="H80" s="7">
        <v>77253.22</v>
      </c>
      <c r="I80" s="6">
        <v>1</v>
      </c>
      <c r="J80" s="6">
        <v>0</v>
      </c>
      <c r="K80" s="6">
        <v>1</v>
      </c>
      <c r="L80" s="8">
        <v>194239.63</v>
      </c>
      <c r="M80" s="6">
        <v>0</v>
      </c>
    </row>
    <row r="81" spans="1:13" x14ac:dyDescent="0.35">
      <c r="A81" s="5">
        <v>80</v>
      </c>
      <c r="B81" s="6">
        <v>15803136</v>
      </c>
      <c r="C81" s="6">
        <v>416</v>
      </c>
      <c r="D81" s="5" t="s">
        <v>26</v>
      </c>
      <c r="E81" s="5" t="s">
        <v>16</v>
      </c>
      <c r="F81" s="6">
        <v>41</v>
      </c>
      <c r="G81" s="6">
        <v>10</v>
      </c>
      <c r="H81" s="7">
        <v>122189.66</v>
      </c>
      <c r="I81" s="6">
        <v>2</v>
      </c>
      <c r="J81" s="6">
        <v>1</v>
      </c>
      <c r="K81" s="6">
        <v>0</v>
      </c>
      <c r="L81" s="8">
        <v>98301.61</v>
      </c>
      <c r="M81" s="6">
        <v>0</v>
      </c>
    </row>
    <row r="82" spans="1:13" x14ac:dyDescent="0.35">
      <c r="A82" s="5">
        <v>81</v>
      </c>
      <c r="B82" s="6">
        <v>15706021</v>
      </c>
      <c r="C82" s="6">
        <v>665</v>
      </c>
      <c r="D82" s="5" t="s">
        <v>15</v>
      </c>
      <c r="E82" s="5" t="s">
        <v>16</v>
      </c>
      <c r="F82" s="6">
        <v>34</v>
      </c>
      <c r="G82" s="6">
        <v>1</v>
      </c>
      <c r="H82" s="7">
        <v>96645.54</v>
      </c>
      <c r="I82" s="6">
        <v>2</v>
      </c>
      <c r="J82" s="6">
        <v>0</v>
      </c>
      <c r="K82" s="6">
        <v>0</v>
      </c>
      <c r="L82" s="8">
        <v>171413.66</v>
      </c>
      <c r="M82" s="6">
        <v>0</v>
      </c>
    </row>
    <row r="83" spans="1:13" x14ac:dyDescent="0.35">
      <c r="A83" s="5">
        <v>82</v>
      </c>
      <c r="B83" s="6">
        <v>15663706</v>
      </c>
      <c r="C83" s="6">
        <v>777</v>
      </c>
      <c r="D83" s="5" t="s">
        <v>15</v>
      </c>
      <c r="E83" s="5" t="s">
        <v>16</v>
      </c>
      <c r="F83" s="6">
        <v>32</v>
      </c>
      <c r="G83" s="6">
        <v>2</v>
      </c>
      <c r="H83" s="7">
        <v>0</v>
      </c>
      <c r="I83" s="6">
        <v>1</v>
      </c>
      <c r="J83" s="6">
        <v>1</v>
      </c>
      <c r="K83" s="6">
        <v>0</v>
      </c>
      <c r="L83" s="8">
        <v>136458.19</v>
      </c>
      <c r="M83" s="6">
        <v>1</v>
      </c>
    </row>
    <row r="84" spans="1:13" x14ac:dyDescent="0.35">
      <c r="A84" s="5">
        <v>83</v>
      </c>
      <c r="B84" s="6">
        <v>15641732</v>
      </c>
      <c r="C84" s="6">
        <v>543</v>
      </c>
      <c r="D84" s="5" t="s">
        <v>15</v>
      </c>
      <c r="E84" s="5" t="s">
        <v>16</v>
      </c>
      <c r="F84" s="6">
        <v>36</v>
      </c>
      <c r="G84" s="6">
        <v>3</v>
      </c>
      <c r="H84" s="7">
        <v>0</v>
      </c>
      <c r="I84" s="6">
        <v>2</v>
      </c>
      <c r="J84" s="6">
        <v>0</v>
      </c>
      <c r="K84" s="6">
        <v>0</v>
      </c>
      <c r="L84" s="8">
        <v>26019.59</v>
      </c>
      <c r="M84" s="6">
        <v>0</v>
      </c>
    </row>
    <row r="85" spans="1:13" x14ac:dyDescent="0.35">
      <c r="A85" s="5">
        <v>84</v>
      </c>
      <c r="B85" s="6">
        <v>15701164</v>
      </c>
      <c r="C85" s="6">
        <v>506</v>
      </c>
      <c r="D85" s="5" t="s">
        <v>15</v>
      </c>
      <c r="E85" s="5" t="s">
        <v>16</v>
      </c>
      <c r="F85" s="6">
        <v>34</v>
      </c>
      <c r="G85" s="6">
        <v>4</v>
      </c>
      <c r="H85" s="7">
        <v>90307.62</v>
      </c>
      <c r="I85" s="6">
        <v>1</v>
      </c>
      <c r="J85" s="6">
        <v>1</v>
      </c>
      <c r="K85" s="6">
        <v>1</v>
      </c>
      <c r="L85" s="8">
        <v>159235.29</v>
      </c>
      <c r="M85" s="6">
        <v>0</v>
      </c>
    </row>
    <row r="86" spans="1:13" x14ac:dyDescent="0.35">
      <c r="A86" s="5">
        <v>85</v>
      </c>
      <c r="B86" s="6">
        <v>15738751</v>
      </c>
      <c r="C86" s="6">
        <v>493</v>
      </c>
      <c r="D86" s="5" t="s">
        <v>15</v>
      </c>
      <c r="E86" s="5" t="s">
        <v>16</v>
      </c>
      <c r="F86" s="6">
        <v>46</v>
      </c>
      <c r="G86" s="6">
        <v>4</v>
      </c>
      <c r="H86" s="7">
        <v>0</v>
      </c>
      <c r="I86" s="6">
        <v>2</v>
      </c>
      <c r="J86" s="6">
        <v>1</v>
      </c>
      <c r="K86" s="6">
        <v>0</v>
      </c>
      <c r="L86" s="8">
        <v>1907.66</v>
      </c>
      <c r="M86" s="6">
        <v>0</v>
      </c>
    </row>
    <row r="87" spans="1:13" x14ac:dyDescent="0.35">
      <c r="A87" s="5">
        <v>86</v>
      </c>
      <c r="B87" s="6">
        <v>15805254</v>
      </c>
      <c r="C87" s="6">
        <v>652</v>
      </c>
      <c r="D87" s="5" t="s">
        <v>18</v>
      </c>
      <c r="E87" s="5" t="s">
        <v>16</v>
      </c>
      <c r="F87" s="6">
        <v>75</v>
      </c>
      <c r="G87" s="6">
        <v>10</v>
      </c>
      <c r="H87" s="7">
        <v>0</v>
      </c>
      <c r="I87" s="6">
        <v>2</v>
      </c>
      <c r="J87" s="6">
        <v>1</v>
      </c>
      <c r="K87" s="6">
        <v>1</v>
      </c>
      <c r="L87" s="8">
        <v>114675.75</v>
      </c>
      <c r="M87" s="6">
        <v>0</v>
      </c>
    </row>
    <row r="88" spans="1:13" x14ac:dyDescent="0.35">
      <c r="A88" s="5">
        <v>87</v>
      </c>
      <c r="B88" s="6">
        <v>15762418</v>
      </c>
      <c r="C88" s="6">
        <v>750</v>
      </c>
      <c r="D88" s="5" t="s">
        <v>18</v>
      </c>
      <c r="E88" s="5" t="s">
        <v>23</v>
      </c>
      <c r="F88" s="6">
        <v>22</v>
      </c>
      <c r="G88" s="6">
        <v>3</v>
      </c>
      <c r="H88" s="7">
        <v>121681.82</v>
      </c>
      <c r="I88" s="6">
        <v>1</v>
      </c>
      <c r="J88" s="6">
        <v>1</v>
      </c>
      <c r="K88" s="6">
        <v>0</v>
      </c>
      <c r="L88" s="8">
        <v>128643.35</v>
      </c>
      <c r="M88" s="6">
        <v>1</v>
      </c>
    </row>
    <row r="89" spans="1:13" x14ac:dyDescent="0.35">
      <c r="A89" s="5">
        <v>88</v>
      </c>
      <c r="B89" s="6">
        <v>15625759</v>
      </c>
      <c r="C89" s="6">
        <v>729</v>
      </c>
      <c r="D89" s="5" t="s">
        <v>15</v>
      </c>
      <c r="E89" s="5" t="s">
        <v>23</v>
      </c>
      <c r="F89" s="6">
        <v>30</v>
      </c>
      <c r="G89" s="6">
        <v>9</v>
      </c>
      <c r="H89" s="7">
        <v>0</v>
      </c>
      <c r="I89" s="6">
        <v>2</v>
      </c>
      <c r="J89" s="6">
        <v>1</v>
      </c>
      <c r="K89" s="6">
        <v>0</v>
      </c>
      <c r="L89" s="8">
        <v>151869.35</v>
      </c>
      <c r="M89" s="6">
        <v>0</v>
      </c>
    </row>
    <row r="90" spans="1:13" x14ac:dyDescent="0.35">
      <c r="A90" s="5">
        <v>89</v>
      </c>
      <c r="B90" s="6">
        <v>15622897</v>
      </c>
      <c r="C90" s="6">
        <v>646</v>
      </c>
      <c r="D90" s="5" t="s">
        <v>15</v>
      </c>
      <c r="E90" s="5" t="s">
        <v>16</v>
      </c>
      <c r="F90" s="6">
        <v>46</v>
      </c>
      <c r="G90" s="6">
        <v>4</v>
      </c>
      <c r="H90" s="7">
        <v>0</v>
      </c>
      <c r="I90" s="6">
        <v>3</v>
      </c>
      <c r="J90" s="6">
        <v>1</v>
      </c>
      <c r="K90" s="6">
        <v>0</v>
      </c>
      <c r="L90" s="8">
        <v>93251.42</v>
      </c>
      <c r="M90" s="6">
        <v>1</v>
      </c>
    </row>
    <row r="91" spans="1:13" x14ac:dyDescent="0.35">
      <c r="A91" s="5">
        <v>90</v>
      </c>
      <c r="B91" s="6">
        <v>15767954</v>
      </c>
      <c r="C91" s="6">
        <v>635</v>
      </c>
      <c r="D91" s="5" t="s">
        <v>26</v>
      </c>
      <c r="E91" s="5" t="s">
        <v>16</v>
      </c>
      <c r="F91" s="6">
        <v>28</v>
      </c>
      <c r="G91" s="6">
        <v>3</v>
      </c>
      <c r="H91" s="7">
        <v>81623.67</v>
      </c>
      <c r="I91" s="6">
        <v>2</v>
      </c>
      <c r="J91" s="6">
        <v>1</v>
      </c>
      <c r="K91" s="6">
        <v>1</v>
      </c>
      <c r="L91" s="8">
        <v>156791.35999999999</v>
      </c>
      <c r="M91" s="6">
        <v>0</v>
      </c>
    </row>
    <row r="92" spans="1:13" x14ac:dyDescent="0.35">
      <c r="A92" s="5">
        <v>91</v>
      </c>
      <c r="B92" s="6">
        <v>15757535</v>
      </c>
      <c r="C92" s="6">
        <v>647</v>
      </c>
      <c r="D92" s="5" t="s">
        <v>18</v>
      </c>
      <c r="E92" s="5" t="s">
        <v>16</v>
      </c>
      <c r="F92" s="6">
        <v>44</v>
      </c>
      <c r="G92" s="6">
        <v>5</v>
      </c>
      <c r="H92" s="7">
        <v>0</v>
      </c>
      <c r="I92" s="6">
        <v>3</v>
      </c>
      <c r="J92" s="6">
        <v>1</v>
      </c>
      <c r="K92" s="6">
        <v>1</v>
      </c>
      <c r="L92" s="8">
        <v>174205.22</v>
      </c>
      <c r="M92" s="6">
        <v>1</v>
      </c>
    </row>
    <row r="93" spans="1:13" x14ac:dyDescent="0.35">
      <c r="A93" s="5">
        <v>92</v>
      </c>
      <c r="B93" s="6">
        <v>15731511</v>
      </c>
      <c r="C93" s="6">
        <v>808</v>
      </c>
      <c r="D93" s="5" t="s">
        <v>15</v>
      </c>
      <c r="E93" s="5" t="s">
        <v>23</v>
      </c>
      <c r="F93" s="6">
        <v>45</v>
      </c>
      <c r="G93" s="6">
        <v>7</v>
      </c>
      <c r="H93" s="7">
        <v>118626.55</v>
      </c>
      <c r="I93" s="6">
        <v>2</v>
      </c>
      <c r="J93" s="6">
        <v>1</v>
      </c>
      <c r="K93" s="6">
        <v>0</v>
      </c>
      <c r="L93" s="8">
        <v>147132.46</v>
      </c>
      <c r="M93" s="6">
        <v>0</v>
      </c>
    </row>
    <row r="94" spans="1:13" x14ac:dyDescent="0.35">
      <c r="A94" s="5">
        <v>93</v>
      </c>
      <c r="B94" s="6">
        <v>15809248</v>
      </c>
      <c r="C94" s="6">
        <v>524</v>
      </c>
      <c r="D94" s="5" t="s">
        <v>15</v>
      </c>
      <c r="E94" s="5" t="s">
        <v>16</v>
      </c>
      <c r="F94" s="6">
        <v>36</v>
      </c>
      <c r="G94" s="6">
        <v>10</v>
      </c>
      <c r="H94" s="7">
        <v>0</v>
      </c>
      <c r="I94" s="6">
        <v>2</v>
      </c>
      <c r="J94" s="6">
        <v>1</v>
      </c>
      <c r="K94" s="6">
        <v>0</v>
      </c>
      <c r="L94" s="8">
        <v>109614.57</v>
      </c>
      <c r="M94" s="6">
        <v>0</v>
      </c>
    </row>
    <row r="95" spans="1:13" x14ac:dyDescent="0.35">
      <c r="A95" s="5">
        <v>94</v>
      </c>
      <c r="B95" s="6">
        <v>15640635</v>
      </c>
      <c r="C95" s="6">
        <v>769</v>
      </c>
      <c r="D95" s="5" t="s">
        <v>15</v>
      </c>
      <c r="E95" s="5" t="s">
        <v>23</v>
      </c>
      <c r="F95" s="6">
        <v>29</v>
      </c>
      <c r="G95" s="6">
        <v>8</v>
      </c>
      <c r="H95" s="7">
        <v>0</v>
      </c>
      <c r="I95" s="6">
        <v>2</v>
      </c>
      <c r="J95" s="6">
        <v>1</v>
      </c>
      <c r="K95" s="6">
        <v>1</v>
      </c>
      <c r="L95" s="8">
        <v>172290.61</v>
      </c>
      <c r="M95" s="6">
        <v>0</v>
      </c>
    </row>
    <row r="96" spans="1:13" x14ac:dyDescent="0.35">
      <c r="A96" s="5">
        <v>95</v>
      </c>
      <c r="B96" s="6">
        <v>15676966</v>
      </c>
      <c r="C96" s="6">
        <v>730</v>
      </c>
      <c r="D96" s="5" t="s">
        <v>18</v>
      </c>
      <c r="E96" s="5" t="s">
        <v>23</v>
      </c>
      <c r="F96" s="6">
        <v>42</v>
      </c>
      <c r="G96" s="6">
        <v>4</v>
      </c>
      <c r="H96" s="7">
        <v>0</v>
      </c>
      <c r="I96" s="6">
        <v>2</v>
      </c>
      <c r="J96" s="6">
        <v>0</v>
      </c>
      <c r="K96" s="6">
        <v>1</v>
      </c>
      <c r="L96" s="8">
        <v>85982.47</v>
      </c>
      <c r="M96" s="6">
        <v>0</v>
      </c>
    </row>
    <row r="97" spans="1:13" x14ac:dyDescent="0.35">
      <c r="A97" s="5">
        <v>96</v>
      </c>
      <c r="B97" s="6">
        <v>15699461</v>
      </c>
      <c r="C97" s="6">
        <v>515</v>
      </c>
      <c r="D97" s="5" t="s">
        <v>18</v>
      </c>
      <c r="E97" s="5" t="s">
        <v>23</v>
      </c>
      <c r="F97" s="6">
        <v>35</v>
      </c>
      <c r="G97" s="6">
        <v>10</v>
      </c>
      <c r="H97" s="7">
        <v>176273.95</v>
      </c>
      <c r="I97" s="6">
        <v>1</v>
      </c>
      <c r="J97" s="6">
        <v>0</v>
      </c>
      <c r="K97" s="6">
        <v>1</v>
      </c>
      <c r="L97" s="8">
        <v>121277.78</v>
      </c>
      <c r="M97" s="6">
        <v>0</v>
      </c>
    </row>
    <row r="98" spans="1:13" x14ac:dyDescent="0.35">
      <c r="A98" s="5">
        <v>97</v>
      </c>
      <c r="B98" s="6">
        <v>15738721</v>
      </c>
      <c r="C98" s="6">
        <v>773</v>
      </c>
      <c r="D98" s="5" t="s">
        <v>18</v>
      </c>
      <c r="E98" s="5" t="s">
        <v>23</v>
      </c>
      <c r="F98" s="6">
        <v>41</v>
      </c>
      <c r="G98" s="6">
        <v>9</v>
      </c>
      <c r="H98" s="7">
        <v>102827.44</v>
      </c>
      <c r="I98" s="6">
        <v>1</v>
      </c>
      <c r="J98" s="6">
        <v>0</v>
      </c>
      <c r="K98" s="6">
        <v>1</v>
      </c>
      <c r="L98" s="8">
        <v>64595.25</v>
      </c>
      <c r="M98" s="6">
        <v>0</v>
      </c>
    </row>
    <row r="99" spans="1:13" x14ac:dyDescent="0.35">
      <c r="A99" s="5">
        <v>98</v>
      </c>
      <c r="B99" s="6">
        <v>15693683</v>
      </c>
      <c r="C99" s="6">
        <v>814</v>
      </c>
      <c r="D99" s="5" t="s">
        <v>26</v>
      </c>
      <c r="E99" s="5" t="s">
        <v>23</v>
      </c>
      <c r="F99" s="6">
        <v>29</v>
      </c>
      <c r="G99" s="6">
        <v>8</v>
      </c>
      <c r="H99" s="7">
        <v>97086.399999999994</v>
      </c>
      <c r="I99" s="6">
        <v>2</v>
      </c>
      <c r="J99" s="6">
        <v>1</v>
      </c>
      <c r="K99" s="6">
        <v>1</v>
      </c>
      <c r="L99" s="8">
        <v>197276.13</v>
      </c>
      <c r="M99" s="6">
        <v>0</v>
      </c>
    </row>
    <row r="100" spans="1:13" x14ac:dyDescent="0.35">
      <c r="A100" s="5">
        <v>99</v>
      </c>
      <c r="B100" s="6">
        <v>15604348</v>
      </c>
      <c r="C100" s="6">
        <v>710</v>
      </c>
      <c r="D100" s="5" t="s">
        <v>18</v>
      </c>
      <c r="E100" s="5" t="s">
        <v>23</v>
      </c>
      <c r="F100" s="6">
        <v>22</v>
      </c>
      <c r="G100" s="6">
        <v>8</v>
      </c>
      <c r="H100" s="7">
        <v>0</v>
      </c>
      <c r="I100" s="6">
        <v>2</v>
      </c>
      <c r="J100" s="6">
        <v>0</v>
      </c>
      <c r="K100" s="6">
        <v>0</v>
      </c>
      <c r="L100" s="8">
        <v>99645.04</v>
      </c>
      <c r="M100" s="6">
        <v>0</v>
      </c>
    </row>
    <row r="101" spans="1:13" x14ac:dyDescent="0.35">
      <c r="A101" s="5">
        <v>100</v>
      </c>
      <c r="B101" s="6">
        <v>15633059</v>
      </c>
      <c r="C101" s="6">
        <v>413</v>
      </c>
      <c r="D101" s="5" t="s">
        <v>15</v>
      </c>
      <c r="E101" s="5" t="s">
        <v>23</v>
      </c>
      <c r="F101" s="6">
        <v>34</v>
      </c>
      <c r="G101" s="6">
        <v>9</v>
      </c>
      <c r="H101" s="7">
        <v>0</v>
      </c>
      <c r="I101" s="6">
        <v>2</v>
      </c>
      <c r="J101" s="6">
        <v>0</v>
      </c>
      <c r="K101" s="6">
        <v>0</v>
      </c>
      <c r="L101" s="8">
        <v>6534.18</v>
      </c>
      <c r="M101" s="6">
        <v>0</v>
      </c>
    </row>
    <row r="102" spans="1:13" x14ac:dyDescent="0.35">
      <c r="A102" s="5">
        <v>101</v>
      </c>
      <c r="B102" s="6">
        <v>15808582</v>
      </c>
      <c r="C102" s="6">
        <v>665</v>
      </c>
      <c r="D102" s="5" t="s">
        <v>15</v>
      </c>
      <c r="E102" s="5" t="s">
        <v>16</v>
      </c>
      <c r="F102" s="6">
        <v>40</v>
      </c>
      <c r="G102" s="6">
        <v>6</v>
      </c>
      <c r="H102" s="7">
        <v>0</v>
      </c>
      <c r="I102" s="6">
        <v>1</v>
      </c>
      <c r="J102" s="6">
        <v>1</v>
      </c>
      <c r="K102" s="6">
        <v>1</v>
      </c>
      <c r="L102" s="8">
        <v>161848.03</v>
      </c>
      <c r="M102" s="6">
        <v>0</v>
      </c>
    </row>
    <row r="103" spans="1:13" x14ac:dyDescent="0.35">
      <c r="A103" s="5">
        <v>102</v>
      </c>
      <c r="B103" s="6">
        <v>15743192</v>
      </c>
      <c r="C103" s="6">
        <v>623</v>
      </c>
      <c r="D103" s="5" t="s">
        <v>15</v>
      </c>
      <c r="E103" s="5" t="s">
        <v>16</v>
      </c>
      <c r="F103" s="6">
        <v>44</v>
      </c>
      <c r="G103" s="6">
        <v>6</v>
      </c>
      <c r="H103" s="7">
        <v>0</v>
      </c>
      <c r="I103" s="6">
        <v>2</v>
      </c>
      <c r="J103" s="6">
        <v>0</v>
      </c>
      <c r="K103" s="6">
        <v>0</v>
      </c>
      <c r="L103" s="8">
        <v>167162.43</v>
      </c>
      <c r="M103" s="6">
        <v>0</v>
      </c>
    </row>
    <row r="104" spans="1:13" x14ac:dyDescent="0.35">
      <c r="A104" s="5">
        <v>103</v>
      </c>
      <c r="B104" s="6">
        <v>15580146</v>
      </c>
      <c r="C104" s="6">
        <v>738</v>
      </c>
      <c r="D104" s="5" t="s">
        <v>15</v>
      </c>
      <c r="E104" s="5" t="s">
        <v>23</v>
      </c>
      <c r="F104" s="6">
        <v>31</v>
      </c>
      <c r="G104" s="6">
        <v>9</v>
      </c>
      <c r="H104" s="7">
        <v>82674.149999999994</v>
      </c>
      <c r="I104" s="6">
        <v>1</v>
      </c>
      <c r="J104" s="6">
        <v>1</v>
      </c>
      <c r="K104" s="6">
        <v>0</v>
      </c>
      <c r="L104" s="8">
        <v>41970.720000000001</v>
      </c>
      <c r="M104" s="6">
        <v>0</v>
      </c>
    </row>
    <row r="105" spans="1:13" x14ac:dyDescent="0.35">
      <c r="A105" s="5">
        <v>104</v>
      </c>
      <c r="B105" s="6">
        <v>15776605</v>
      </c>
      <c r="C105" s="6">
        <v>528</v>
      </c>
      <c r="D105" s="5" t="s">
        <v>18</v>
      </c>
      <c r="E105" s="5" t="s">
        <v>23</v>
      </c>
      <c r="F105" s="6">
        <v>36</v>
      </c>
      <c r="G105" s="6">
        <v>7</v>
      </c>
      <c r="H105" s="7">
        <v>0</v>
      </c>
      <c r="I105" s="6">
        <v>2</v>
      </c>
      <c r="J105" s="6">
        <v>1</v>
      </c>
      <c r="K105" s="6">
        <v>0</v>
      </c>
      <c r="L105" s="8">
        <v>60536.56</v>
      </c>
      <c r="M105" s="6">
        <v>0</v>
      </c>
    </row>
    <row r="106" spans="1:13" x14ac:dyDescent="0.35">
      <c r="A106" s="5">
        <v>105</v>
      </c>
      <c r="B106" s="6">
        <v>15804919</v>
      </c>
      <c r="C106" s="6">
        <v>670</v>
      </c>
      <c r="D106" s="5" t="s">
        <v>18</v>
      </c>
      <c r="E106" s="5" t="s">
        <v>16</v>
      </c>
      <c r="F106" s="6">
        <v>65</v>
      </c>
      <c r="G106" s="6">
        <v>1</v>
      </c>
      <c r="H106" s="7">
        <v>0</v>
      </c>
      <c r="I106" s="6">
        <v>1</v>
      </c>
      <c r="J106" s="6">
        <v>1</v>
      </c>
      <c r="K106" s="6">
        <v>1</v>
      </c>
      <c r="L106" s="8">
        <v>177655.67999999999</v>
      </c>
      <c r="M106" s="6">
        <v>1</v>
      </c>
    </row>
    <row r="107" spans="1:13" x14ac:dyDescent="0.35">
      <c r="A107" s="5">
        <v>106</v>
      </c>
      <c r="B107" s="6">
        <v>15613854</v>
      </c>
      <c r="C107" s="6">
        <v>622</v>
      </c>
      <c r="D107" s="5" t="s">
        <v>18</v>
      </c>
      <c r="E107" s="5" t="s">
        <v>16</v>
      </c>
      <c r="F107" s="6">
        <v>46</v>
      </c>
      <c r="G107" s="6">
        <v>4</v>
      </c>
      <c r="H107" s="7">
        <v>107073.27</v>
      </c>
      <c r="I107" s="6">
        <v>2</v>
      </c>
      <c r="J107" s="6">
        <v>1</v>
      </c>
      <c r="K107" s="6">
        <v>1</v>
      </c>
      <c r="L107" s="8">
        <v>30984.59</v>
      </c>
      <c r="M107" s="6">
        <v>1</v>
      </c>
    </row>
    <row r="108" spans="1:13" x14ac:dyDescent="0.35">
      <c r="A108" s="5">
        <v>107</v>
      </c>
      <c r="B108" s="6">
        <v>15599195</v>
      </c>
      <c r="C108" s="6">
        <v>582</v>
      </c>
      <c r="D108" s="5" t="s">
        <v>26</v>
      </c>
      <c r="E108" s="5" t="s">
        <v>23</v>
      </c>
      <c r="F108" s="6">
        <v>32</v>
      </c>
      <c r="G108" s="6">
        <v>1</v>
      </c>
      <c r="H108" s="7">
        <v>88938.62</v>
      </c>
      <c r="I108" s="6">
        <v>1</v>
      </c>
      <c r="J108" s="6">
        <v>1</v>
      </c>
      <c r="K108" s="6">
        <v>1</v>
      </c>
      <c r="L108" s="8">
        <v>10054.530000000001</v>
      </c>
      <c r="M108" s="6">
        <v>0</v>
      </c>
    </row>
    <row r="109" spans="1:13" x14ac:dyDescent="0.35">
      <c r="A109" s="5">
        <v>108</v>
      </c>
      <c r="B109" s="6">
        <v>15812878</v>
      </c>
      <c r="C109" s="6">
        <v>785</v>
      </c>
      <c r="D109" s="5" t="s">
        <v>26</v>
      </c>
      <c r="E109" s="5" t="s">
        <v>16</v>
      </c>
      <c r="F109" s="6">
        <v>36</v>
      </c>
      <c r="G109" s="6">
        <v>2</v>
      </c>
      <c r="H109" s="7">
        <v>99806.85</v>
      </c>
      <c r="I109" s="6">
        <v>1</v>
      </c>
      <c r="J109" s="6">
        <v>0</v>
      </c>
      <c r="K109" s="6">
        <v>1</v>
      </c>
      <c r="L109" s="8">
        <v>36976.519999999997</v>
      </c>
      <c r="M109" s="6">
        <v>0</v>
      </c>
    </row>
    <row r="110" spans="1:13" x14ac:dyDescent="0.35">
      <c r="A110" s="5">
        <v>109</v>
      </c>
      <c r="B110" s="6">
        <v>15602312</v>
      </c>
      <c r="C110" s="6">
        <v>605</v>
      </c>
      <c r="D110" s="5" t="s">
        <v>18</v>
      </c>
      <c r="E110" s="5" t="s">
        <v>23</v>
      </c>
      <c r="F110" s="6">
        <v>33</v>
      </c>
      <c r="G110" s="6">
        <v>5</v>
      </c>
      <c r="H110" s="7">
        <v>150092.79999999999</v>
      </c>
      <c r="I110" s="6">
        <v>1</v>
      </c>
      <c r="J110" s="6">
        <v>0</v>
      </c>
      <c r="K110" s="6">
        <v>0</v>
      </c>
      <c r="L110" s="8">
        <v>71862.789999999994</v>
      </c>
      <c r="M110" s="6">
        <v>0</v>
      </c>
    </row>
    <row r="111" spans="1:13" x14ac:dyDescent="0.35">
      <c r="A111" s="5">
        <v>110</v>
      </c>
      <c r="B111" s="6">
        <v>15744689</v>
      </c>
      <c r="C111" s="6">
        <v>479</v>
      </c>
      <c r="D111" s="5" t="s">
        <v>26</v>
      </c>
      <c r="E111" s="5" t="s">
        <v>23</v>
      </c>
      <c r="F111" s="6">
        <v>35</v>
      </c>
      <c r="G111" s="6">
        <v>9</v>
      </c>
      <c r="H111" s="7">
        <v>92833.89</v>
      </c>
      <c r="I111" s="6">
        <v>1</v>
      </c>
      <c r="J111" s="6">
        <v>1</v>
      </c>
      <c r="K111" s="6">
        <v>0</v>
      </c>
      <c r="L111" s="8">
        <v>99449.86</v>
      </c>
      <c r="M111" s="6">
        <v>1</v>
      </c>
    </row>
    <row r="112" spans="1:13" x14ac:dyDescent="0.35">
      <c r="A112" s="5">
        <v>111</v>
      </c>
      <c r="B112" s="6">
        <v>15803526</v>
      </c>
      <c r="C112" s="6">
        <v>685</v>
      </c>
      <c r="D112" s="5" t="s">
        <v>26</v>
      </c>
      <c r="E112" s="5" t="s">
        <v>23</v>
      </c>
      <c r="F112" s="6">
        <v>30</v>
      </c>
      <c r="G112" s="6">
        <v>3</v>
      </c>
      <c r="H112" s="7">
        <v>90536.81</v>
      </c>
      <c r="I112" s="6">
        <v>1</v>
      </c>
      <c r="J112" s="6">
        <v>0</v>
      </c>
      <c r="K112" s="6">
        <v>1</v>
      </c>
      <c r="L112" s="8">
        <v>63082.879999999997</v>
      </c>
      <c r="M112" s="6">
        <v>0</v>
      </c>
    </row>
    <row r="113" spans="1:13" x14ac:dyDescent="0.35">
      <c r="A113" s="5">
        <v>112</v>
      </c>
      <c r="B113" s="6">
        <v>15665790</v>
      </c>
      <c r="C113" s="6">
        <v>538</v>
      </c>
      <c r="D113" s="5" t="s">
        <v>26</v>
      </c>
      <c r="E113" s="5" t="s">
        <v>23</v>
      </c>
      <c r="F113" s="6">
        <v>39</v>
      </c>
      <c r="G113" s="6">
        <v>7</v>
      </c>
      <c r="H113" s="7">
        <v>108055.1</v>
      </c>
      <c r="I113" s="6">
        <v>2</v>
      </c>
      <c r="J113" s="6">
        <v>1</v>
      </c>
      <c r="K113" s="6">
        <v>0</v>
      </c>
      <c r="L113" s="8">
        <v>27231.26</v>
      </c>
      <c r="M113" s="6">
        <v>0</v>
      </c>
    </row>
    <row r="114" spans="1:13" x14ac:dyDescent="0.35">
      <c r="A114" s="5">
        <v>113</v>
      </c>
      <c r="B114" s="6">
        <v>15715951</v>
      </c>
      <c r="C114" s="6">
        <v>562</v>
      </c>
      <c r="D114" s="5" t="s">
        <v>15</v>
      </c>
      <c r="E114" s="5" t="s">
        <v>23</v>
      </c>
      <c r="F114" s="6">
        <v>42</v>
      </c>
      <c r="G114" s="6">
        <v>2</v>
      </c>
      <c r="H114" s="7">
        <v>100238.35</v>
      </c>
      <c r="I114" s="6">
        <v>1</v>
      </c>
      <c r="J114" s="6">
        <v>0</v>
      </c>
      <c r="K114" s="6">
        <v>0</v>
      </c>
      <c r="L114" s="8">
        <v>86797.41</v>
      </c>
      <c r="M114" s="6">
        <v>0</v>
      </c>
    </row>
    <row r="115" spans="1:13" x14ac:dyDescent="0.35">
      <c r="A115" s="5">
        <v>114</v>
      </c>
      <c r="B115" s="6">
        <v>15591100</v>
      </c>
      <c r="C115" s="6">
        <v>675</v>
      </c>
      <c r="D115" s="5" t="s">
        <v>18</v>
      </c>
      <c r="E115" s="5" t="s">
        <v>23</v>
      </c>
      <c r="F115" s="6">
        <v>36</v>
      </c>
      <c r="G115" s="6">
        <v>9</v>
      </c>
      <c r="H115" s="7">
        <v>106190.55</v>
      </c>
      <c r="I115" s="6">
        <v>1</v>
      </c>
      <c r="J115" s="6">
        <v>0</v>
      </c>
      <c r="K115" s="6">
        <v>1</v>
      </c>
      <c r="L115" s="8">
        <v>22994.32</v>
      </c>
      <c r="M115" s="6">
        <v>0</v>
      </c>
    </row>
    <row r="116" spans="1:13" x14ac:dyDescent="0.35">
      <c r="A116" s="5">
        <v>115</v>
      </c>
      <c r="B116" s="6">
        <v>15609618</v>
      </c>
      <c r="C116" s="6">
        <v>721</v>
      </c>
      <c r="D116" s="5" t="s">
        <v>26</v>
      </c>
      <c r="E116" s="5" t="s">
        <v>23</v>
      </c>
      <c r="F116" s="6">
        <v>28</v>
      </c>
      <c r="G116" s="6">
        <v>9</v>
      </c>
      <c r="H116" s="7">
        <v>154475.54</v>
      </c>
      <c r="I116" s="6">
        <v>2</v>
      </c>
      <c r="J116" s="6">
        <v>0</v>
      </c>
      <c r="K116" s="6">
        <v>1</v>
      </c>
      <c r="L116" s="8">
        <v>101300.94</v>
      </c>
      <c r="M116" s="6">
        <v>1</v>
      </c>
    </row>
    <row r="117" spans="1:13" x14ac:dyDescent="0.35">
      <c r="A117" s="5">
        <v>116</v>
      </c>
      <c r="B117" s="6">
        <v>15675522</v>
      </c>
      <c r="C117" s="6">
        <v>628</v>
      </c>
      <c r="D117" s="5" t="s">
        <v>26</v>
      </c>
      <c r="E117" s="5" t="s">
        <v>16</v>
      </c>
      <c r="F117" s="6">
        <v>30</v>
      </c>
      <c r="G117" s="6">
        <v>9</v>
      </c>
      <c r="H117" s="7">
        <v>132351.29</v>
      </c>
      <c r="I117" s="6">
        <v>2</v>
      </c>
      <c r="J117" s="6">
        <v>1</v>
      </c>
      <c r="K117" s="6">
        <v>1</v>
      </c>
      <c r="L117" s="8">
        <v>74169.13</v>
      </c>
      <c r="M117" s="6">
        <v>0</v>
      </c>
    </row>
    <row r="118" spans="1:13" x14ac:dyDescent="0.35">
      <c r="A118" s="5">
        <v>117</v>
      </c>
      <c r="B118" s="6">
        <v>15705512</v>
      </c>
      <c r="C118" s="6">
        <v>668</v>
      </c>
      <c r="D118" s="5" t="s">
        <v>26</v>
      </c>
      <c r="E118" s="5" t="s">
        <v>16</v>
      </c>
      <c r="F118" s="6">
        <v>37</v>
      </c>
      <c r="G118" s="6">
        <v>6</v>
      </c>
      <c r="H118" s="7">
        <v>167864.4</v>
      </c>
      <c r="I118" s="6">
        <v>1</v>
      </c>
      <c r="J118" s="6">
        <v>1</v>
      </c>
      <c r="K118" s="6">
        <v>0</v>
      </c>
      <c r="L118" s="8">
        <v>115638.29</v>
      </c>
      <c r="M118" s="6">
        <v>0</v>
      </c>
    </row>
    <row r="119" spans="1:13" x14ac:dyDescent="0.35">
      <c r="A119" s="5">
        <v>118</v>
      </c>
      <c r="B119" s="6">
        <v>15698028</v>
      </c>
      <c r="C119" s="6">
        <v>506</v>
      </c>
      <c r="D119" s="5" t="s">
        <v>15</v>
      </c>
      <c r="E119" s="5" t="s">
        <v>16</v>
      </c>
      <c r="F119" s="6">
        <v>41</v>
      </c>
      <c r="G119" s="6">
        <v>1</v>
      </c>
      <c r="H119" s="7">
        <v>0</v>
      </c>
      <c r="I119" s="6">
        <v>2</v>
      </c>
      <c r="J119" s="6">
        <v>1</v>
      </c>
      <c r="K119" s="6">
        <v>0</v>
      </c>
      <c r="L119" s="8">
        <v>31766.3</v>
      </c>
      <c r="M119" s="6">
        <v>0</v>
      </c>
    </row>
    <row r="120" spans="1:13" x14ac:dyDescent="0.35">
      <c r="A120" s="5">
        <v>119</v>
      </c>
      <c r="B120" s="6">
        <v>15661670</v>
      </c>
      <c r="C120" s="6">
        <v>524</v>
      </c>
      <c r="D120" s="5" t="s">
        <v>26</v>
      </c>
      <c r="E120" s="5" t="s">
        <v>16</v>
      </c>
      <c r="F120" s="6">
        <v>31</v>
      </c>
      <c r="G120" s="6">
        <v>8</v>
      </c>
      <c r="H120" s="7">
        <v>107818.63</v>
      </c>
      <c r="I120" s="6">
        <v>1</v>
      </c>
      <c r="J120" s="6">
        <v>1</v>
      </c>
      <c r="K120" s="6">
        <v>0</v>
      </c>
      <c r="L120" s="8">
        <v>199725.39</v>
      </c>
      <c r="M120" s="6">
        <v>1</v>
      </c>
    </row>
    <row r="121" spans="1:13" x14ac:dyDescent="0.35">
      <c r="A121" s="5">
        <v>120</v>
      </c>
      <c r="B121" s="6">
        <v>15600781</v>
      </c>
      <c r="C121" s="6">
        <v>699</v>
      </c>
      <c r="D121" s="5" t="s">
        <v>26</v>
      </c>
      <c r="E121" s="5" t="s">
        <v>23</v>
      </c>
      <c r="F121" s="6">
        <v>34</v>
      </c>
      <c r="G121" s="6">
        <v>4</v>
      </c>
      <c r="H121" s="7">
        <v>185173.81</v>
      </c>
      <c r="I121" s="6">
        <v>2</v>
      </c>
      <c r="J121" s="6">
        <v>1</v>
      </c>
      <c r="K121" s="6">
        <v>0</v>
      </c>
      <c r="L121" s="8">
        <v>120834.48</v>
      </c>
      <c r="M121" s="6">
        <v>0</v>
      </c>
    </row>
    <row r="122" spans="1:13" x14ac:dyDescent="0.35">
      <c r="A122" s="5">
        <v>121</v>
      </c>
      <c r="B122" s="6">
        <v>15682472</v>
      </c>
      <c r="C122" s="6">
        <v>828</v>
      </c>
      <c r="D122" s="5" t="s">
        <v>15</v>
      </c>
      <c r="E122" s="5" t="s">
        <v>23</v>
      </c>
      <c r="F122" s="6">
        <v>34</v>
      </c>
      <c r="G122" s="6">
        <v>8</v>
      </c>
      <c r="H122" s="7">
        <v>129433.34</v>
      </c>
      <c r="I122" s="6">
        <v>2</v>
      </c>
      <c r="J122" s="6">
        <v>0</v>
      </c>
      <c r="K122" s="6">
        <v>0</v>
      </c>
      <c r="L122" s="8">
        <v>38131.769999999997</v>
      </c>
      <c r="M122" s="6">
        <v>0</v>
      </c>
    </row>
    <row r="123" spans="1:13" x14ac:dyDescent="0.35">
      <c r="A123" s="5">
        <v>122</v>
      </c>
      <c r="B123" s="6">
        <v>15580203</v>
      </c>
      <c r="C123" s="6">
        <v>674</v>
      </c>
      <c r="D123" s="5" t="s">
        <v>18</v>
      </c>
      <c r="E123" s="5" t="s">
        <v>23</v>
      </c>
      <c r="F123" s="6">
        <v>39</v>
      </c>
      <c r="G123" s="6">
        <v>6</v>
      </c>
      <c r="H123" s="7">
        <v>120193.42</v>
      </c>
      <c r="I123" s="6">
        <v>1</v>
      </c>
      <c r="J123" s="6">
        <v>0</v>
      </c>
      <c r="K123" s="6">
        <v>0</v>
      </c>
      <c r="L123" s="8">
        <v>100130.95</v>
      </c>
      <c r="M123" s="6">
        <v>0</v>
      </c>
    </row>
    <row r="124" spans="1:13" x14ac:dyDescent="0.35">
      <c r="A124" s="5">
        <v>123</v>
      </c>
      <c r="B124" s="6">
        <v>15690673</v>
      </c>
      <c r="C124" s="6">
        <v>656</v>
      </c>
      <c r="D124" s="5" t="s">
        <v>15</v>
      </c>
      <c r="E124" s="5" t="s">
        <v>16</v>
      </c>
      <c r="F124" s="6">
        <v>39</v>
      </c>
      <c r="G124" s="6">
        <v>6</v>
      </c>
      <c r="H124" s="7">
        <v>0</v>
      </c>
      <c r="I124" s="6">
        <v>2</v>
      </c>
      <c r="J124" s="6">
        <v>1</v>
      </c>
      <c r="K124" s="6">
        <v>0</v>
      </c>
      <c r="L124" s="8">
        <v>141069.88</v>
      </c>
      <c r="M124" s="6">
        <v>0</v>
      </c>
    </row>
    <row r="125" spans="1:13" x14ac:dyDescent="0.35">
      <c r="A125" s="5">
        <v>124</v>
      </c>
      <c r="B125" s="6">
        <v>15760085</v>
      </c>
      <c r="C125" s="6">
        <v>684</v>
      </c>
      <c r="D125" s="5" t="s">
        <v>26</v>
      </c>
      <c r="E125" s="5" t="s">
        <v>16</v>
      </c>
      <c r="F125" s="6">
        <v>48</v>
      </c>
      <c r="G125" s="6">
        <v>10</v>
      </c>
      <c r="H125" s="7">
        <v>126384.42</v>
      </c>
      <c r="I125" s="6">
        <v>1</v>
      </c>
      <c r="J125" s="6">
        <v>1</v>
      </c>
      <c r="K125" s="6">
        <v>1</v>
      </c>
      <c r="L125" s="8">
        <v>198129.36</v>
      </c>
      <c r="M125" s="6">
        <v>0</v>
      </c>
    </row>
    <row r="126" spans="1:13" x14ac:dyDescent="0.35">
      <c r="A126" s="5">
        <v>125</v>
      </c>
      <c r="B126" s="6">
        <v>15779659</v>
      </c>
      <c r="C126" s="6">
        <v>625</v>
      </c>
      <c r="D126" s="5" t="s">
        <v>15</v>
      </c>
      <c r="E126" s="5" t="s">
        <v>16</v>
      </c>
      <c r="F126" s="6">
        <v>28</v>
      </c>
      <c r="G126" s="6">
        <v>3</v>
      </c>
      <c r="H126" s="7">
        <v>0</v>
      </c>
      <c r="I126" s="6">
        <v>1</v>
      </c>
      <c r="J126" s="6">
        <v>0</v>
      </c>
      <c r="K126" s="6">
        <v>0</v>
      </c>
      <c r="L126" s="8">
        <v>183646.41</v>
      </c>
      <c r="M126" s="6">
        <v>0</v>
      </c>
    </row>
    <row r="127" spans="1:13" x14ac:dyDescent="0.35">
      <c r="A127" s="5">
        <v>126</v>
      </c>
      <c r="B127" s="6">
        <v>15627360</v>
      </c>
      <c r="C127" s="6">
        <v>432</v>
      </c>
      <c r="D127" s="5" t="s">
        <v>15</v>
      </c>
      <c r="E127" s="5" t="s">
        <v>23</v>
      </c>
      <c r="F127" s="6">
        <v>42</v>
      </c>
      <c r="G127" s="6">
        <v>9</v>
      </c>
      <c r="H127" s="7">
        <v>152603.45000000001</v>
      </c>
      <c r="I127" s="6">
        <v>1</v>
      </c>
      <c r="J127" s="6">
        <v>1</v>
      </c>
      <c r="K127" s="6">
        <v>0</v>
      </c>
      <c r="L127" s="8">
        <v>110265.24</v>
      </c>
      <c r="M127" s="6">
        <v>1</v>
      </c>
    </row>
    <row r="128" spans="1:13" x14ac:dyDescent="0.35">
      <c r="A128" s="5">
        <v>127</v>
      </c>
      <c r="B128" s="6">
        <v>15671137</v>
      </c>
      <c r="C128" s="6">
        <v>549</v>
      </c>
      <c r="D128" s="5" t="s">
        <v>15</v>
      </c>
      <c r="E128" s="5" t="s">
        <v>16</v>
      </c>
      <c r="F128" s="6">
        <v>52</v>
      </c>
      <c r="G128" s="6">
        <v>1</v>
      </c>
      <c r="H128" s="7">
        <v>0</v>
      </c>
      <c r="I128" s="6">
        <v>1</v>
      </c>
      <c r="J128" s="6">
        <v>0</v>
      </c>
      <c r="K128" s="6">
        <v>1</v>
      </c>
      <c r="L128" s="8">
        <v>8636.0499999999993</v>
      </c>
      <c r="M128" s="6">
        <v>1</v>
      </c>
    </row>
    <row r="129" spans="1:13" x14ac:dyDescent="0.35">
      <c r="A129" s="5">
        <v>128</v>
      </c>
      <c r="B129" s="6">
        <v>15782688</v>
      </c>
      <c r="C129" s="6">
        <v>625</v>
      </c>
      <c r="D129" s="5" t="s">
        <v>26</v>
      </c>
      <c r="E129" s="5" t="s">
        <v>23</v>
      </c>
      <c r="F129" s="6">
        <v>56</v>
      </c>
      <c r="G129" s="6">
        <v>0</v>
      </c>
      <c r="H129" s="7">
        <v>148507.24</v>
      </c>
      <c r="I129" s="6">
        <v>1</v>
      </c>
      <c r="J129" s="6">
        <v>1</v>
      </c>
      <c r="K129" s="6">
        <v>0</v>
      </c>
      <c r="L129" s="8">
        <v>46824.08</v>
      </c>
      <c r="M129" s="6">
        <v>1</v>
      </c>
    </row>
    <row r="130" spans="1:13" x14ac:dyDescent="0.35">
      <c r="A130" s="5">
        <v>129</v>
      </c>
      <c r="B130" s="6">
        <v>15575492</v>
      </c>
      <c r="C130" s="6">
        <v>828</v>
      </c>
      <c r="D130" s="5" t="s">
        <v>15</v>
      </c>
      <c r="E130" s="5" t="s">
        <v>16</v>
      </c>
      <c r="F130" s="6">
        <v>41</v>
      </c>
      <c r="G130" s="6">
        <v>7</v>
      </c>
      <c r="H130" s="7">
        <v>0</v>
      </c>
      <c r="I130" s="6">
        <v>2</v>
      </c>
      <c r="J130" s="6">
        <v>1</v>
      </c>
      <c r="K130" s="6">
        <v>0</v>
      </c>
      <c r="L130" s="8">
        <v>171378.77</v>
      </c>
      <c r="M130" s="6">
        <v>0</v>
      </c>
    </row>
    <row r="131" spans="1:13" x14ac:dyDescent="0.35">
      <c r="A131" s="5">
        <v>130</v>
      </c>
      <c r="B131" s="6">
        <v>15591607</v>
      </c>
      <c r="C131" s="6">
        <v>770</v>
      </c>
      <c r="D131" s="5" t="s">
        <v>15</v>
      </c>
      <c r="E131" s="5" t="s">
        <v>23</v>
      </c>
      <c r="F131" s="6">
        <v>24</v>
      </c>
      <c r="G131" s="6">
        <v>9</v>
      </c>
      <c r="H131" s="7">
        <v>101827.07</v>
      </c>
      <c r="I131" s="6">
        <v>1</v>
      </c>
      <c r="J131" s="6">
        <v>1</v>
      </c>
      <c r="K131" s="6">
        <v>0</v>
      </c>
      <c r="L131" s="8">
        <v>167256.35</v>
      </c>
      <c r="M131" s="6">
        <v>0</v>
      </c>
    </row>
    <row r="132" spans="1:13" x14ac:dyDescent="0.35">
      <c r="A132" s="5">
        <v>131</v>
      </c>
      <c r="B132" s="6">
        <v>15740404</v>
      </c>
      <c r="C132" s="6">
        <v>758</v>
      </c>
      <c r="D132" s="5" t="s">
        <v>15</v>
      </c>
      <c r="E132" s="5" t="s">
        <v>16</v>
      </c>
      <c r="F132" s="6">
        <v>34</v>
      </c>
      <c r="G132" s="6">
        <v>3</v>
      </c>
      <c r="H132" s="7">
        <v>0</v>
      </c>
      <c r="I132" s="6">
        <v>2</v>
      </c>
      <c r="J132" s="6">
        <v>1</v>
      </c>
      <c r="K132" s="6">
        <v>1</v>
      </c>
      <c r="L132" s="8">
        <v>124226.16</v>
      </c>
      <c r="M132" s="6">
        <v>0</v>
      </c>
    </row>
    <row r="133" spans="1:13" x14ac:dyDescent="0.35">
      <c r="A133" s="5">
        <v>132</v>
      </c>
      <c r="B133" s="6">
        <v>15718369</v>
      </c>
      <c r="C133" s="6">
        <v>795</v>
      </c>
      <c r="D133" s="5" t="s">
        <v>26</v>
      </c>
      <c r="E133" s="5" t="s">
        <v>16</v>
      </c>
      <c r="F133" s="6">
        <v>33</v>
      </c>
      <c r="G133" s="6">
        <v>9</v>
      </c>
      <c r="H133" s="7">
        <v>130862.43</v>
      </c>
      <c r="I133" s="6">
        <v>1</v>
      </c>
      <c r="J133" s="6">
        <v>1</v>
      </c>
      <c r="K133" s="6">
        <v>1</v>
      </c>
      <c r="L133" s="8">
        <v>114935.21</v>
      </c>
      <c r="M133" s="6">
        <v>0</v>
      </c>
    </row>
    <row r="134" spans="1:13" x14ac:dyDescent="0.35">
      <c r="A134" s="5">
        <v>133</v>
      </c>
      <c r="B134" s="6">
        <v>15677871</v>
      </c>
      <c r="C134" s="6">
        <v>687</v>
      </c>
      <c r="D134" s="5" t="s">
        <v>15</v>
      </c>
      <c r="E134" s="5" t="s">
        <v>23</v>
      </c>
      <c r="F134" s="6">
        <v>38</v>
      </c>
      <c r="G134" s="6">
        <v>9</v>
      </c>
      <c r="H134" s="7">
        <v>122570.87</v>
      </c>
      <c r="I134" s="6">
        <v>1</v>
      </c>
      <c r="J134" s="6">
        <v>1</v>
      </c>
      <c r="K134" s="6">
        <v>1</v>
      </c>
      <c r="L134" s="8">
        <v>35608.879999999997</v>
      </c>
      <c r="M134" s="6">
        <v>0</v>
      </c>
    </row>
    <row r="135" spans="1:13" x14ac:dyDescent="0.35">
      <c r="A135" s="5">
        <v>134</v>
      </c>
      <c r="B135" s="6">
        <v>15642004</v>
      </c>
      <c r="C135" s="6">
        <v>686</v>
      </c>
      <c r="D135" s="5" t="s">
        <v>15</v>
      </c>
      <c r="E135" s="5" t="s">
        <v>23</v>
      </c>
      <c r="F135" s="6">
        <v>25</v>
      </c>
      <c r="G135" s="6">
        <v>1</v>
      </c>
      <c r="H135" s="7">
        <v>0</v>
      </c>
      <c r="I135" s="6">
        <v>2</v>
      </c>
      <c r="J135" s="6">
        <v>0</v>
      </c>
      <c r="K135" s="6">
        <v>1</v>
      </c>
      <c r="L135" s="8">
        <v>16459.37</v>
      </c>
      <c r="M135" s="6">
        <v>0</v>
      </c>
    </row>
    <row r="136" spans="1:13" x14ac:dyDescent="0.35">
      <c r="A136" s="5">
        <v>135</v>
      </c>
      <c r="B136" s="6">
        <v>15712543</v>
      </c>
      <c r="C136" s="6">
        <v>789</v>
      </c>
      <c r="D136" s="5" t="s">
        <v>26</v>
      </c>
      <c r="E136" s="5" t="s">
        <v>23</v>
      </c>
      <c r="F136" s="6">
        <v>39</v>
      </c>
      <c r="G136" s="6">
        <v>7</v>
      </c>
      <c r="H136" s="7">
        <v>124828.46</v>
      </c>
      <c r="I136" s="6">
        <v>2</v>
      </c>
      <c r="J136" s="6">
        <v>1</v>
      </c>
      <c r="K136" s="6">
        <v>1</v>
      </c>
      <c r="L136" s="8">
        <v>124411.08</v>
      </c>
      <c r="M136" s="6">
        <v>0</v>
      </c>
    </row>
    <row r="137" spans="1:13" x14ac:dyDescent="0.35">
      <c r="A137" s="5">
        <v>136</v>
      </c>
      <c r="B137" s="6">
        <v>15584518</v>
      </c>
      <c r="C137" s="6">
        <v>589</v>
      </c>
      <c r="D137" s="5" t="s">
        <v>26</v>
      </c>
      <c r="E137" s="5" t="s">
        <v>16</v>
      </c>
      <c r="F137" s="6">
        <v>50</v>
      </c>
      <c r="G137" s="6">
        <v>5</v>
      </c>
      <c r="H137" s="7">
        <v>144895.04999999999</v>
      </c>
      <c r="I137" s="6">
        <v>2</v>
      </c>
      <c r="J137" s="6">
        <v>1</v>
      </c>
      <c r="K137" s="6">
        <v>1</v>
      </c>
      <c r="L137" s="8">
        <v>34941.230000000003</v>
      </c>
      <c r="M137" s="6">
        <v>0</v>
      </c>
    </row>
    <row r="138" spans="1:13" x14ac:dyDescent="0.35">
      <c r="A138" s="5">
        <v>137</v>
      </c>
      <c r="B138" s="6">
        <v>15802381</v>
      </c>
      <c r="C138" s="6">
        <v>461</v>
      </c>
      <c r="D138" s="5" t="s">
        <v>26</v>
      </c>
      <c r="E138" s="5" t="s">
        <v>16</v>
      </c>
      <c r="F138" s="6">
        <v>34</v>
      </c>
      <c r="G138" s="6">
        <v>5</v>
      </c>
      <c r="H138" s="7">
        <v>63663.93</v>
      </c>
      <c r="I138" s="6">
        <v>1</v>
      </c>
      <c r="J138" s="6">
        <v>0</v>
      </c>
      <c r="K138" s="6">
        <v>1</v>
      </c>
      <c r="L138" s="8">
        <v>167784.28</v>
      </c>
      <c r="M138" s="6">
        <v>0</v>
      </c>
    </row>
    <row r="139" spans="1:13" x14ac:dyDescent="0.35">
      <c r="A139" s="5">
        <v>138</v>
      </c>
      <c r="B139" s="6">
        <v>15610156</v>
      </c>
      <c r="C139" s="6">
        <v>637</v>
      </c>
      <c r="D139" s="5" t="s">
        <v>15</v>
      </c>
      <c r="E139" s="5" t="s">
        <v>23</v>
      </c>
      <c r="F139" s="6">
        <v>40</v>
      </c>
      <c r="G139" s="6">
        <v>2</v>
      </c>
      <c r="H139" s="7">
        <v>133463.1</v>
      </c>
      <c r="I139" s="6">
        <v>1</v>
      </c>
      <c r="J139" s="6">
        <v>0</v>
      </c>
      <c r="K139" s="6">
        <v>1</v>
      </c>
      <c r="L139" s="8">
        <v>93165.34</v>
      </c>
      <c r="M139" s="6">
        <v>0</v>
      </c>
    </row>
    <row r="140" spans="1:13" x14ac:dyDescent="0.35">
      <c r="A140" s="5">
        <v>139</v>
      </c>
      <c r="B140" s="6">
        <v>15594408</v>
      </c>
      <c r="C140" s="6">
        <v>584</v>
      </c>
      <c r="D140" s="5" t="s">
        <v>18</v>
      </c>
      <c r="E140" s="5" t="s">
        <v>16</v>
      </c>
      <c r="F140" s="6">
        <v>48</v>
      </c>
      <c r="G140" s="6">
        <v>2</v>
      </c>
      <c r="H140" s="7">
        <v>213146.2</v>
      </c>
      <c r="I140" s="6">
        <v>1</v>
      </c>
      <c r="J140" s="6">
        <v>1</v>
      </c>
      <c r="K140" s="6">
        <v>0</v>
      </c>
      <c r="L140" s="8">
        <v>75161.25</v>
      </c>
      <c r="M140" s="6">
        <v>1</v>
      </c>
    </row>
    <row r="141" spans="1:13" x14ac:dyDescent="0.35">
      <c r="A141" s="5">
        <v>140</v>
      </c>
      <c r="B141" s="6">
        <v>15640905</v>
      </c>
      <c r="C141" s="6">
        <v>579</v>
      </c>
      <c r="D141" s="5" t="s">
        <v>18</v>
      </c>
      <c r="E141" s="5" t="s">
        <v>16</v>
      </c>
      <c r="F141" s="6">
        <v>35</v>
      </c>
      <c r="G141" s="6">
        <v>1</v>
      </c>
      <c r="H141" s="7">
        <v>129490.36</v>
      </c>
      <c r="I141" s="6">
        <v>2</v>
      </c>
      <c r="J141" s="6">
        <v>0</v>
      </c>
      <c r="K141" s="6">
        <v>1</v>
      </c>
      <c r="L141" s="8">
        <v>8590.83</v>
      </c>
      <c r="M141" s="6">
        <v>1</v>
      </c>
    </row>
    <row r="142" spans="1:13" x14ac:dyDescent="0.35">
      <c r="A142" s="5">
        <v>141</v>
      </c>
      <c r="B142" s="6">
        <v>15698932</v>
      </c>
      <c r="C142" s="6">
        <v>756</v>
      </c>
      <c r="D142" s="5" t="s">
        <v>26</v>
      </c>
      <c r="E142" s="5" t="s">
        <v>23</v>
      </c>
      <c r="F142" s="6">
        <v>44</v>
      </c>
      <c r="G142" s="6">
        <v>10</v>
      </c>
      <c r="H142" s="7">
        <v>137452.09</v>
      </c>
      <c r="I142" s="6">
        <v>1</v>
      </c>
      <c r="J142" s="6">
        <v>1</v>
      </c>
      <c r="K142" s="6">
        <v>0</v>
      </c>
      <c r="L142" s="8">
        <v>189543.9</v>
      </c>
      <c r="M142" s="6">
        <v>0</v>
      </c>
    </row>
    <row r="143" spans="1:13" x14ac:dyDescent="0.35">
      <c r="A143" s="5">
        <v>142</v>
      </c>
      <c r="B143" s="6">
        <v>15724944</v>
      </c>
      <c r="C143" s="6">
        <v>663</v>
      </c>
      <c r="D143" s="5" t="s">
        <v>15</v>
      </c>
      <c r="E143" s="5" t="s">
        <v>23</v>
      </c>
      <c r="F143" s="6">
        <v>34</v>
      </c>
      <c r="G143" s="6">
        <v>7</v>
      </c>
      <c r="H143" s="7">
        <v>0</v>
      </c>
      <c r="I143" s="6">
        <v>2</v>
      </c>
      <c r="J143" s="6">
        <v>1</v>
      </c>
      <c r="K143" s="6">
        <v>1</v>
      </c>
      <c r="L143" s="8">
        <v>180427.24</v>
      </c>
      <c r="M143" s="6">
        <v>0</v>
      </c>
    </row>
    <row r="144" spans="1:13" x14ac:dyDescent="0.35">
      <c r="A144" s="5">
        <v>143</v>
      </c>
      <c r="B144" s="6">
        <v>15628145</v>
      </c>
      <c r="C144" s="6">
        <v>682</v>
      </c>
      <c r="D144" s="5" t="s">
        <v>15</v>
      </c>
      <c r="E144" s="5" t="s">
        <v>16</v>
      </c>
      <c r="F144" s="6">
        <v>43</v>
      </c>
      <c r="G144" s="6">
        <v>5</v>
      </c>
      <c r="H144" s="7">
        <v>125851.93</v>
      </c>
      <c r="I144" s="6">
        <v>1</v>
      </c>
      <c r="J144" s="6">
        <v>1</v>
      </c>
      <c r="K144" s="6">
        <v>1</v>
      </c>
      <c r="L144" s="8">
        <v>193318.33</v>
      </c>
      <c r="M144" s="6">
        <v>0</v>
      </c>
    </row>
    <row r="145" spans="1:13" x14ac:dyDescent="0.35">
      <c r="A145" s="5">
        <v>144</v>
      </c>
      <c r="B145" s="6">
        <v>15713483</v>
      </c>
      <c r="C145" s="6">
        <v>793</v>
      </c>
      <c r="D145" s="5" t="s">
        <v>18</v>
      </c>
      <c r="E145" s="5" t="s">
        <v>23</v>
      </c>
      <c r="F145" s="6">
        <v>52</v>
      </c>
      <c r="G145" s="6">
        <v>2</v>
      </c>
      <c r="H145" s="7">
        <v>0</v>
      </c>
      <c r="I145" s="6">
        <v>1</v>
      </c>
      <c r="J145" s="6">
        <v>1</v>
      </c>
      <c r="K145" s="6">
        <v>0</v>
      </c>
      <c r="L145" s="8">
        <v>159123.82</v>
      </c>
      <c r="M145" s="6">
        <v>1</v>
      </c>
    </row>
    <row r="146" spans="1:13" x14ac:dyDescent="0.35">
      <c r="A146" s="5">
        <v>145</v>
      </c>
      <c r="B146" s="6">
        <v>15612350</v>
      </c>
      <c r="C146" s="6">
        <v>691</v>
      </c>
      <c r="D146" s="5" t="s">
        <v>15</v>
      </c>
      <c r="E146" s="5" t="s">
        <v>16</v>
      </c>
      <c r="F146" s="6">
        <v>31</v>
      </c>
      <c r="G146" s="6">
        <v>5</v>
      </c>
      <c r="H146" s="7">
        <v>40915.550000000003</v>
      </c>
      <c r="I146" s="6">
        <v>1</v>
      </c>
      <c r="J146" s="6">
        <v>1</v>
      </c>
      <c r="K146" s="6">
        <v>0</v>
      </c>
      <c r="L146" s="8">
        <v>126213.84</v>
      </c>
      <c r="M146" s="6">
        <v>1</v>
      </c>
    </row>
    <row r="147" spans="1:13" x14ac:dyDescent="0.35">
      <c r="A147" s="5">
        <v>146</v>
      </c>
      <c r="B147" s="6">
        <v>15800703</v>
      </c>
      <c r="C147" s="6">
        <v>485</v>
      </c>
      <c r="D147" s="5" t="s">
        <v>18</v>
      </c>
      <c r="E147" s="5" t="s">
        <v>16</v>
      </c>
      <c r="F147" s="6">
        <v>21</v>
      </c>
      <c r="G147" s="6">
        <v>5</v>
      </c>
      <c r="H147" s="7">
        <v>113157.22</v>
      </c>
      <c r="I147" s="6">
        <v>1</v>
      </c>
      <c r="J147" s="6">
        <v>1</v>
      </c>
      <c r="K147" s="6">
        <v>1</v>
      </c>
      <c r="L147" s="8">
        <v>54141.5</v>
      </c>
      <c r="M147" s="6">
        <v>0</v>
      </c>
    </row>
    <row r="148" spans="1:13" x14ac:dyDescent="0.35">
      <c r="A148" s="5">
        <v>147</v>
      </c>
      <c r="B148" s="6">
        <v>15705707</v>
      </c>
      <c r="C148" s="6">
        <v>635</v>
      </c>
      <c r="D148" s="5" t="s">
        <v>18</v>
      </c>
      <c r="E148" s="5" t="s">
        <v>16</v>
      </c>
      <c r="F148" s="6">
        <v>29</v>
      </c>
      <c r="G148" s="6">
        <v>8</v>
      </c>
      <c r="H148" s="7">
        <v>138296.94</v>
      </c>
      <c r="I148" s="6">
        <v>2</v>
      </c>
      <c r="J148" s="6">
        <v>1</v>
      </c>
      <c r="K148" s="6">
        <v>0</v>
      </c>
      <c r="L148" s="8">
        <v>141075.51</v>
      </c>
      <c r="M148" s="6">
        <v>0</v>
      </c>
    </row>
    <row r="149" spans="1:13" x14ac:dyDescent="0.35">
      <c r="A149" s="5">
        <v>148</v>
      </c>
      <c r="B149" s="6">
        <v>15754105</v>
      </c>
      <c r="C149" s="6">
        <v>650</v>
      </c>
      <c r="D149" s="5" t="s">
        <v>15</v>
      </c>
      <c r="E149" s="5" t="s">
        <v>23</v>
      </c>
      <c r="F149" s="6">
        <v>37</v>
      </c>
      <c r="G149" s="6">
        <v>5</v>
      </c>
      <c r="H149" s="7">
        <v>106967.18</v>
      </c>
      <c r="I149" s="6">
        <v>1</v>
      </c>
      <c r="J149" s="6">
        <v>0</v>
      </c>
      <c r="K149" s="6">
        <v>0</v>
      </c>
      <c r="L149" s="8">
        <v>24495.03</v>
      </c>
      <c r="M149" s="6">
        <v>0</v>
      </c>
    </row>
    <row r="150" spans="1:13" x14ac:dyDescent="0.35">
      <c r="A150" s="5">
        <v>149</v>
      </c>
      <c r="B150" s="6">
        <v>15703264</v>
      </c>
      <c r="C150" s="6">
        <v>735</v>
      </c>
      <c r="D150" s="5" t="s">
        <v>15</v>
      </c>
      <c r="E150" s="5" t="s">
        <v>23</v>
      </c>
      <c r="F150" s="6">
        <v>44</v>
      </c>
      <c r="G150" s="6">
        <v>9</v>
      </c>
      <c r="H150" s="7">
        <v>120681.63</v>
      </c>
      <c r="I150" s="6">
        <v>1</v>
      </c>
      <c r="J150" s="6">
        <v>1</v>
      </c>
      <c r="K150" s="6">
        <v>0</v>
      </c>
      <c r="L150" s="8">
        <v>74836.34</v>
      </c>
      <c r="M150" s="6">
        <v>0</v>
      </c>
    </row>
    <row r="151" spans="1:13" x14ac:dyDescent="0.35">
      <c r="A151" s="5">
        <v>150</v>
      </c>
      <c r="B151" s="6">
        <v>15794413</v>
      </c>
      <c r="C151" s="6">
        <v>416</v>
      </c>
      <c r="D151" s="5" t="s">
        <v>15</v>
      </c>
      <c r="E151" s="5" t="s">
        <v>23</v>
      </c>
      <c r="F151" s="6">
        <v>32</v>
      </c>
      <c r="G151" s="6">
        <v>0</v>
      </c>
      <c r="H151" s="7">
        <v>0</v>
      </c>
      <c r="I151" s="6">
        <v>2</v>
      </c>
      <c r="J151" s="6">
        <v>0</v>
      </c>
      <c r="K151" s="6">
        <v>1</v>
      </c>
      <c r="L151" s="8">
        <v>878.87</v>
      </c>
      <c r="M151" s="6">
        <v>0</v>
      </c>
    </row>
    <row r="152" spans="1:13" x14ac:dyDescent="0.35">
      <c r="A152" s="5">
        <v>151</v>
      </c>
      <c r="B152" s="6">
        <v>15650237</v>
      </c>
      <c r="C152" s="6">
        <v>754</v>
      </c>
      <c r="D152" s="5" t="s">
        <v>18</v>
      </c>
      <c r="E152" s="5" t="s">
        <v>16</v>
      </c>
      <c r="F152" s="6">
        <v>32</v>
      </c>
      <c r="G152" s="6">
        <v>7</v>
      </c>
      <c r="H152" s="7">
        <v>0</v>
      </c>
      <c r="I152" s="6">
        <v>2</v>
      </c>
      <c r="J152" s="6">
        <v>1</v>
      </c>
      <c r="K152" s="6">
        <v>0</v>
      </c>
      <c r="L152" s="8">
        <v>89520.75</v>
      </c>
      <c r="M152" s="6">
        <v>0</v>
      </c>
    </row>
    <row r="153" spans="1:13" x14ac:dyDescent="0.35">
      <c r="A153" s="5">
        <v>152</v>
      </c>
      <c r="B153" s="6">
        <v>15759618</v>
      </c>
      <c r="C153" s="6">
        <v>535</v>
      </c>
      <c r="D153" s="5" t="s">
        <v>15</v>
      </c>
      <c r="E153" s="5" t="s">
        <v>16</v>
      </c>
      <c r="F153" s="6">
        <v>48</v>
      </c>
      <c r="G153" s="6">
        <v>9</v>
      </c>
      <c r="H153" s="7">
        <v>0</v>
      </c>
      <c r="I153" s="6">
        <v>1</v>
      </c>
      <c r="J153" s="6">
        <v>1</v>
      </c>
      <c r="K153" s="6">
        <v>0</v>
      </c>
      <c r="L153" s="8">
        <v>149892.79</v>
      </c>
      <c r="M153" s="6">
        <v>1</v>
      </c>
    </row>
    <row r="154" spans="1:13" x14ac:dyDescent="0.35">
      <c r="A154" s="5">
        <v>153</v>
      </c>
      <c r="B154" s="6">
        <v>15811589</v>
      </c>
      <c r="C154" s="6">
        <v>716</v>
      </c>
      <c r="D154" s="5" t="s">
        <v>18</v>
      </c>
      <c r="E154" s="5" t="s">
        <v>23</v>
      </c>
      <c r="F154" s="6">
        <v>42</v>
      </c>
      <c r="G154" s="6">
        <v>8</v>
      </c>
      <c r="H154" s="7">
        <v>0</v>
      </c>
      <c r="I154" s="6">
        <v>2</v>
      </c>
      <c r="J154" s="6">
        <v>1</v>
      </c>
      <c r="K154" s="6">
        <v>0</v>
      </c>
      <c r="L154" s="8">
        <v>180800.42</v>
      </c>
      <c r="M154" s="6">
        <v>0</v>
      </c>
    </row>
    <row r="155" spans="1:13" x14ac:dyDescent="0.35">
      <c r="A155" s="5">
        <v>154</v>
      </c>
      <c r="B155" s="6">
        <v>15689044</v>
      </c>
      <c r="C155" s="6">
        <v>539</v>
      </c>
      <c r="D155" s="5" t="s">
        <v>15</v>
      </c>
      <c r="E155" s="5" t="s">
        <v>23</v>
      </c>
      <c r="F155" s="6">
        <v>37</v>
      </c>
      <c r="G155" s="6">
        <v>2</v>
      </c>
      <c r="H155" s="7">
        <v>127609.59</v>
      </c>
      <c r="I155" s="6">
        <v>1</v>
      </c>
      <c r="J155" s="6">
        <v>1</v>
      </c>
      <c r="K155" s="6">
        <v>0</v>
      </c>
      <c r="L155" s="8">
        <v>98646.22</v>
      </c>
      <c r="M155" s="6">
        <v>0</v>
      </c>
    </row>
    <row r="156" spans="1:13" x14ac:dyDescent="0.35">
      <c r="A156" s="5">
        <v>155</v>
      </c>
      <c r="B156" s="6">
        <v>15709368</v>
      </c>
      <c r="C156" s="6">
        <v>614</v>
      </c>
      <c r="D156" s="5" t="s">
        <v>15</v>
      </c>
      <c r="E156" s="5" t="s">
        <v>16</v>
      </c>
      <c r="F156" s="6">
        <v>43</v>
      </c>
      <c r="G156" s="6">
        <v>6</v>
      </c>
      <c r="H156" s="7">
        <v>0</v>
      </c>
      <c r="I156" s="6">
        <v>2</v>
      </c>
      <c r="J156" s="6">
        <v>1</v>
      </c>
      <c r="K156" s="6">
        <v>1</v>
      </c>
      <c r="L156" s="8">
        <v>109041.53</v>
      </c>
      <c r="M156" s="6">
        <v>0</v>
      </c>
    </row>
    <row r="157" spans="1:13" x14ac:dyDescent="0.35">
      <c r="A157" s="5">
        <v>156</v>
      </c>
      <c r="B157" s="6">
        <v>15679145</v>
      </c>
      <c r="C157" s="6">
        <v>706</v>
      </c>
      <c r="D157" s="5" t="s">
        <v>18</v>
      </c>
      <c r="E157" s="5" t="s">
        <v>23</v>
      </c>
      <c r="F157" s="6">
        <v>57</v>
      </c>
      <c r="G157" s="6">
        <v>7</v>
      </c>
      <c r="H157" s="7">
        <v>0</v>
      </c>
      <c r="I157" s="6">
        <v>1</v>
      </c>
      <c r="J157" s="6">
        <v>1</v>
      </c>
      <c r="K157" s="6">
        <v>0</v>
      </c>
      <c r="L157" s="8">
        <v>17941.16</v>
      </c>
      <c r="M157" s="6">
        <v>1</v>
      </c>
    </row>
    <row r="158" spans="1:13" x14ac:dyDescent="0.35">
      <c r="A158" s="5">
        <v>157</v>
      </c>
      <c r="B158" s="6">
        <v>15655007</v>
      </c>
      <c r="C158" s="6">
        <v>758</v>
      </c>
      <c r="D158" s="5" t="s">
        <v>15</v>
      </c>
      <c r="E158" s="5" t="s">
        <v>16</v>
      </c>
      <c r="F158" s="6">
        <v>33</v>
      </c>
      <c r="G158" s="6">
        <v>7</v>
      </c>
      <c r="H158" s="7">
        <v>0</v>
      </c>
      <c r="I158" s="6">
        <v>2</v>
      </c>
      <c r="J158" s="6">
        <v>0</v>
      </c>
      <c r="K158" s="6">
        <v>0</v>
      </c>
      <c r="L158" s="8">
        <v>82996.47</v>
      </c>
      <c r="M158" s="6">
        <v>0</v>
      </c>
    </row>
    <row r="159" spans="1:13" x14ac:dyDescent="0.35">
      <c r="A159" s="5">
        <v>158</v>
      </c>
      <c r="B159" s="6">
        <v>15623595</v>
      </c>
      <c r="C159" s="6">
        <v>586</v>
      </c>
      <c r="D159" s="5" t="s">
        <v>18</v>
      </c>
      <c r="E159" s="5" t="s">
        <v>16</v>
      </c>
      <c r="F159" s="6">
        <v>28</v>
      </c>
      <c r="G159" s="6">
        <v>2</v>
      </c>
      <c r="H159" s="7">
        <v>0</v>
      </c>
      <c r="I159" s="6">
        <v>2</v>
      </c>
      <c r="J159" s="6">
        <v>1</v>
      </c>
      <c r="K159" s="6">
        <v>1</v>
      </c>
      <c r="L159" s="8">
        <v>92067.35</v>
      </c>
      <c r="M159" s="6">
        <v>0</v>
      </c>
    </row>
    <row r="160" spans="1:13" x14ac:dyDescent="0.35">
      <c r="A160" s="5">
        <v>159</v>
      </c>
      <c r="B160" s="6">
        <v>15589975</v>
      </c>
      <c r="C160" s="6">
        <v>646</v>
      </c>
      <c r="D160" s="5" t="s">
        <v>15</v>
      </c>
      <c r="E160" s="5" t="s">
        <v>16</v>
      </c>
      <c r="F160" s="6">
        <v>73</v>
      </c>
      <c r="G160" s="6">
        <v>6</v>
      </c>
      <c r="H160" s="7">
        <v>97259.25</v>
      </c>
      <c r="I160" s="6">
        <v>1</v>
      </c>
      <c r="J160" s="6">
        <v>0</v>
      </c>
      <c r="K160" s="6">
        <v>1</v>
      </c>
      <c r="L160" s="8">
        <v>104719.66</v>
      </c>
      <c r="M160" s="6">
        <v>0</v>
      </c>
    </row>
    <row r="161" spans="1:13" x14ac:dyDescent="0.35">
      <c r="A161" s="5">
        <v>160</v>
      </c>
      <c r="B161" s="6">
        <v>15804017</v>
      </c>
      <c r="C161" s="6">
        <v>631</v>
      </c>
      <c r="D161" s="5" t="s">
        <v>26</v>
      </c>
      <c r="E161" s="5" t="s">
        <v>16</v>
      </c>
      <c r="F161" s="6">
        <v>33</v>
      </c>
      <c r="G161" s="6">
        <v>4</v>
      </c>
      <c r="H161" s="7">
        <v>123246.7</v>
      </c>
      <c r="I161" s="6">
        <v>1</v>
      </c>
      <c r="J161" s="6">
        <v>0</v>
      </c>
      <c r="K161" s="6">
        <v>0</v>
      </c>
      <c r="L161" s="8">
        <v>112687.57</v>
      </c>
      <c r="M161" s="6">
        <v>0</v>
      </c>
    </row>
    <row r="162" spans="1:13" x14ac:dyDescent="0.35">
      <c r="A162" s="5">
        <v>161</v>
      </c>
      <c r="B162" s="6">
        <v>15692132</v>
      </c>
      <c r="C162" s="6">
        <v>717</v>
      </c>
      <c r="D162" s="5" t="s">
        <v>18</v>
      </c>
      <c r="E162" s="5" t="s">
        <v>16</v>
      </c>
      <c r="F162" s="6">
        <v>22</v>
      </c>
      <c r="G162" s="6">
        <v>6</v>
      </c>
      <c r="H162" s="7">
        <v>101060.25</v>
      </c>
      <c r="I162" s="6">
        <v>1</v>
      </c>
      <c r="J162" s="6">
        <v>0</v>
      </c>
      <c r="K162" s="6">
        <v>1</v>
      </c>
      <c r="L162" s="8">
        <v>84699.56</v>
      </c>
      <c r="M162" s="6">
        <v>0</v>
      </c>
    </row>
    <row r="163" spans="1:13" x14ac:dyDescent="0.35">
      <c r="A163" s="5">
        <v>162</v>
      </c>
      <c r="B163" s="6">
        <v>15641122</v>
      </c>
      <c r="C163" s="6">
        <v>684</v>
      </c>
      <c r="D163" s="5" t="s">
        <v>15</v>
      </c>
      <c r="E163" s="5" t="s">
        <v>23</v>
      </c>
      <c r="F163" s="6">
        <v>30</v>
      </c>
      <c r="G163" s="6">
        <v>2</v>
      </c>
      <c r="H163" s="7">
        <v>0</v>
      </c>
      <c r="I163" s="6">
        <v>2</v>
      </c>
      <c r="J163" s="6">
        <v>1</v>
      </c>
      <c r="K163" s="6">
        <v>0</v>
      </c>
      <c r="L163" s="8">
        <v>83473.820000000007</v>
      </c>
      <c r="M163" s="6">
        <v>0</v>
      </c>
    </row>
    <row r="164" spans="1:13" x14ac:dyDescent="0.35">
      <c r="A164" s="5">
        <v>163</v>
      </c>
      <c r="B164" s="6">
        <v>15630910</v>
      </c>
      <c r="C164" s="6">
        <v>800</v>
      </c>
      <c r="D164" s="5" t="s">
        <v>15</v>
      </c>
      <c r="E164" s="5" t="s">
        <v>16</v>
      </c>
      <c r="F164" s="6">
        <v>49</v>
      </c>
      <c r="G164" s="6">
        <v>7</v>
      </c>
      <c r="H164" s="7">
        <v>108007.36</v>
      </c>
      <c r="I164" s="6">
        <v>1</v>
      </c>
      <c r="J164" s="6">
        <v>0</v>
      </c>
      <c r="K164" s="6">
        <v>0</v>
      </c>
      <c r="L164" s="8">
        <v>47125.11</v>
      </c>
      <c r="M164" s="6">
        <v>0</v>
      </c>
    </row>
    <row r="165" spans="1:13" x14ac:dyDescent="0.35">
      <c r="A165" s="5">
        <v>164</v>
      </c>
      <c r="B165" s="6">
        <v>15680772</v>
      </c>
      <c r="C165" s="6">
        <v>721</v>
      </c>
      <c r="D165" s="5" t="s">
        <v>18</v>
      </c>
      <c r="E165" s="5" t="s">
        <v>16</v>
      </c>
      <c r="F165" s="6">
        <v>36</v>
      </c>
      <c r="G165" s="6">
        <v>2</v>
      </c>
      <c r="H165" s="7">
        <v>0</v>
      </c>
      <c r="I165" s="6">
        <v>2</v>
      </c>
      <c r="J165" s="6">
        <v>1</v>
      </c>
      <c r="K165" s="6">
        <v>1</v>
      </c>
      <c r="L165" s="8">
        <v>106977.8</v>
      </c>
      <c r="M165" s="6">
        <v>0</v>
      </c>
    </row>
    <row r="166" spans="1:13" x14ac:dyDescent="0.35">
      <c r="A166" s="5">
        <v>165</v>
      </c>
      <c r="B166" s="6">
        <v>15658929</v>
      </c>
      <c r="C166" s="6">
        <v>683</v>
      </c>
      <c r="D166" s="5" t="s">
        <v>18</v>
      </c>
      <c r="E166" s="5" t="s">
        <v>23</v>
      </c>
      <c r="F166" s="6">
        <v>29</v>
      </c>
      <c r="G166" s="6">
        <v>0</v>
      </c>
      <c r="H166" s="7">
        <v>133702.89000000001</v>
      </c>
      <c r="I166" s="6">
        <v>1</v>
      </c>
      <c r="J166" s="6">
        <v>1</v>
      </c>
      <c r="K166" s="6">
        <v>0</v>
      </c>
      <c r="L166" s="8">
        <v>55582.54</v>
      </c>
      <c r="M166" s="6">
        <v>1</v>
      </c>
    </row>
    <row r="167" spans="1:13" x14ac:dyDescent="0.35">
      <c r="A167" s="5">
        <v>166</v>
      </c>
      <c r="B167" s="6">
        <v>15585388</v>
      </c>
      <c r="C167" s="6">
        <v>660</v>
      </c>
      <c r="D167" s="5" t="s">
        <v>26</v>
      </c>
      <c r="E167" s="5" t="s">
        <v>23</v>
      </c>
      <c r="F167" s="6">
        <v>31</v>
      </c>
      <c r="G167" s="6">
        <v>9</v>
      </c>
      <c r="H167" s="7">
        <v>125189.75</v>
      </c>
      <c r="I167" s="6">
        <v>2</v>
      </c>
      <c r="J167" s="6">
        <v>1</v>
      </c>
      <c r="K167" s="6">
        <v>1</v>
      </c>
      <c r="L167" s="8">
        <v>139874.43</v>
      </c>
      <c r="M167" s="6">
        <v>0</v>
      </c>
    </row>
    <row r="168" spans="1:13" x14ac:dyDescent="0.35">
      <c r="A168" s="5">
        <v>167</v>
      </c>
      <c r="B168" s="6">
        <v>15724623</v>
      </c>
      <c r="C168" s="6">
        <v>704</v>
      </c>
      <c r="D168" s="5" t="s">
        <v>26</v>
      </c>
      <c r="E168" s="5" t="s">
        <v>16</v>
      </c>
      <c r="F168" s="6">
        <v>24</v>
      </c>
      <c r="G168" s="6">
        <v>7</v>
      </c>
      <c r="H168" s="7">
        <v>113034.22</v>
      </c>
      <c r="I168" s="6">
        <v>1</v>
      </c>
      <c r="J168" s="6">
        <v>1</v>
      </c>
      <c r="K168" s="6">
        <v>0</v>
      </c>
      <c r="L168" s="8">
        <v>162503.48000000001</v>
      </c>
      <c r="M168" s="6">
        <v>1</v>
      </c>
    </row>
    <row r="169" spans="1:13" x14ac:dyDescent="0.35">
      <c r="A169" s="5">
        <v>168</v>
      </c>
      <c r="B169" s="6">
        <v>15588537</v>
      </c>
      <c r="C169" s="6">
        <v>615</v>
      </c>
      <c r="D169" s="5" t="s">
        <v>18</v>
      </c>
      <c r="E169" s="5" t="s">
        <v>16</v>
      </c>
      <c r="F169" s="6">
        <v>41</v>
      </c>
      <c r="G169" s="6">
        <v>9</v>
      </c>
      <c r="H169" s="7">
        <v>109013.23</v>
      </c>
      <c r="I169" s="6">
        <v>1</v>
      </c>
      <c r="J169" s="6">
        <v>1</v>
      </c>
      <c r="K169" s="6">
        <v>0</v>
      </c>
      <c r="L169" s="8">
        <v>196499.96</v>
      </c>
      <c r="M169" s="6">
        <v>0</v>
      </c>
    </row>
    <row r="170" spans="1:13" x14ac:dyDescent="0.35">
      <c r="A170" s="5">
        <v>169</v>
      </c>
      <c r="B170" s="6">
        <v>15574692</v>
      </c>
      <c r="C170" s="6">
        <v>667</v>
      </c>
      <c r="D170" s="5" t="s">
        <v>18</v>
      </c>
      <c r="E170" s="5" t="s">
        <v>16</v>
      </c>
      <c r="F170" s="6">
        <v>39</v>
      </c>
      <c r="G170" s="6">
        <v>2</v>
      </c>
      <c r="H170" s="7">
        <v>0</v>
      </c>
      <c r="I170" s="6">
        <v>2</v>
      </c>
      <c r="J170" s="6">
        <v>1</v>
      </c>
      <c r="K170" s="6">
        <v>0</v>
      </c>
      <c r="L170" s="8">
        <v>40721.24</v>
      </c>
      <c r="M170" s="6">
        <v>1</v>
      </c>
    </row>
    <row r="171" spans="1:13" x14ac:dyDescent="0.35">
      <c r="A171" s="5">
        <v>170</v>
      </c>
      <c r="B171" s="6">
        <v>15611325</v>
      </c>
      <c r="C171" s="6">
        <v>682</v>
      </c>
      <c r="D171" s="5" t="s">
        <v>26</v>
      </c>
      <c r="E171" s="5" t="s">
        <v>23</v>
      </c>
      <c r="F171" s="6">
        <v>24</v>
      </c>
      <c r="G171" s="6">
        <v>9</v>
      </c>
      <c r="H171" s="7">
        <v>57929.81</v>
      </c>
      <c r="I171" s="6">
        <v>2</v>
      </c>
      <c r="J171" s="6">
        <v>0</v>
      </c>
      <c r="K171" s="6">
        <v>0</v>
      </c>
      <c r="L171" s="8">
        <v>53134.3</v>
      </c>
      <c r="M171" s="6">
        <v>0</v>
      </c>
    </row>
    <row r="172" spans="1:13" x14ac:dyDescent="0.35">
      <c r="A172" s="5">
        <v>171</v>
      </c>
      <c r="B172" s="6">
        <v>15587562</v>
      </c>
      <c r="C172" s="6">
        <v>484</v>
      </c>
      <c r="D172" s="5" t="s">
        <v>15</v>
      </c>
      <c r="E172" s="5" t="s">
        <v>16</v>
      </c>
      <c r="F172" s="6">
        <v>29</v>
      </c>
      <c r="G172" s="6">
        <v>4</v>
      </c>
      <c r="H172" s="7">
        <v>130114.39</v>
      </c>
      <c r="I172" s="6">
        <v>1</v>
      </c>
      <c r="J172" s="6">
        <v>1</v>
      </c>
      <c r="K172" s="6">
        <v>0</v>
      </c>
      <c r="L172" s="8">
        <v>164017.89000000001</v>
      </c>
      <c r="M172" s="6">
        <v>0</v>
      </c>
    </row>
    <row r="173" spans="1:13" x14ac:dyDescent="0.35">
      <c r="A173" s="5">
        <v>172</v>
      </c>
      <c r="B173" s="6">
        <v>15613172</v>
      </c>
      <c r="C173" s="6">
        <v>628</v>
      </c>
      <c r="D173" s="5" t="s">
        <v>26</v>
      </c>
      <c r="E173" s="5" t="s">
        <v>23</v>
      </c>
      <c r="F173" s="6">
        <v>27</v>
      </c>
      <c r="G173" s="6">
        <v>5</v>
      </c>
      <c r="H173" s="7">
        <v>95826.49</v>
      </c>
      <c r="I173" s="6">
        <v>2</v>
      </c>
      <c r="J173" s="6">
        <v>1</v>
      </c>
      <c r="K173" s="6">
        <v>0</v>
      </c>
      <c r="L173" s="8">
        <v>155996.96</v>
      </c>
      <c r="M173" s="6">
        <v>0</v>
      </c>
    </row>
    <row r="174" spans="1:13" x14ac:dyDescent="0.35">
      <c r="A174" s="5">
        <v>173</v>
      </c>
      <c r="B174" s="6">
        <v>15651022</v>
      </c>
      <c r="C174" s="6">
        <v>480</v>
      </c>
      <c r="D174" s="5" t="s">
        <v>26</v>
      </c>
      <c r="E174" s="5" t="s">
        <v>23</v>
      </c>
      <c r="F174" s="6">
        <v>44</v>
      </c>
      <c r="G174" s="6">
        <v>10</v>
      </c>
      <c r="H174" s="7">
        <v>129608.57</v>
      </c>
      <c r="I174" s="6">
        <v>1</v>
      </c>
      <c r="J174" s="6">
        <v>1</v>
      </c>
      <c r="K174" s="6">
        <v>0</v>
      </c>
      <c r="L174" s="8">
        <v>5472.7</v>
      </c>
      <c r="M174" s="6">
        <v>1</v>
      </c>
    </row>
    <row r="175" spans="1:13" x14ac:dyDescent="0.35">
      <c r="A175" s="5">
        <v>174</v>
      </c>
      <c r="B175" s="6">
        <v>15586310</v>
      </c>
      <c r="C175" s="6">
        <v>578</v>
      </c>
      <c r="D175" s="5" t="s">
        <v>15</v>
      </c>
      <c r="E175" s="5" t="s">
        <v>23</v>
      </c>
      <c r="F175" s="6">
        <v>30</v>
      </c>
      <c r="G175" s="6">
        <v>4</v>
      </c>
      <c r="H175" s="7">
        <v>169462.09</v>
      </c>
      <c r="I175" s="6">
        <v>1</v>
      </c>
      <c r="J175" s="6">
        <v>1</v>
      </c>
      <c r="K175" s="6">
        <v>0</v>
      </c>
      <c r="L175" s="8">
        <v>112187.11</v>
      </c>
      <c r="M175" s="6">
        <v>0</v>
      </c>
    </row>
    <row r="176" spans="1:13" x14ac:dyDescent="0.35">
      <c r="A176" s="5">
        <v>175</v>
      </c>
      <c r="B176" s="6">
        <v>15625524</v>
      </c>
      <c r="C176" s="6">
        <v>512</v>
      </c>
      <c r="D176" s="5" t="s">
        <v>15</v>
      </c>
      <c r="E176" s="5" t="s">
        <v>23</v>
      </c>
      <c r="F176" s="6">
        <v>40</v>
      </c>
      <c r="G176" s="6">
        <v>5</v>
      </c>
      <c r="H176" s="7">
        <v>0</v>
      </c>
      <c r="I176" s="6">
        <v>2</v>
      </c>
      <c r="J176" s="6">
        <v>1</v>
      </c>
      <c r="K176" s="6">
        <v>1</v>
      </c>
      <c r="L176" s="8">
        <v>146457.82999999999</v>
      </c>
      <c r="M176" s="6">
        <v>0</v>
      </c>
    </row>
    <row r="177" spans="1:13" x14ac:dyDescent="0.35">
      <c r="A177" s="5">
        <v>176</v>
      </c>
      <c r="B177" s="6">
        <v>15755209</v>
      </c>
      <c r="C177" s="6">
        <v>484</v>
      </c>
      <c r="D177" s="5" t="s">
        <v>18</v>
      </c>
      <c r="E177" s="5" t="s">
        <v>16</v>
      </c>
      <c r="F177" s="6">
        <v>35</v>
      </c>
      <c r="G177" s="6">
        <v>7</v>
      </c>
      <c r="H177" s="7">
        <v>133868.21</v>
      </c>
      <c r="I177" s="6">
        <v>1</v>
      </c>
      <c r="J177" s="6">
        <v>1</v>
      </c>
      <c r="K177" s="6">
        <v>1</v>
      </c>
      <c r="L177" s="8">
        <v>27286.1</v>
      </c>
      <c r="M177" s="6">
        <v>0</v>
      </c>
    </row>
    <row r="178" spans="1:13" x14ac:dyDescent="0.35">
      <c r="A178" s="5">
        <v>177</v>
      </c>
      <c r="B178" s="6">
        <v>15645248</v>
      </c>
      <c r="C178" s="6">
        <v>510</v>
      </c>
      <c r="D178" s="5" t="s">
        <v>15</v>
      </c>
      <c r="E178" s="5" t="s">
        <v>16</v>
      </c>
      <c r="F178" s="6">
        <v>30</v>
      </c>
      <c r="G178" s="6">
        <v>0</v>
      </c>
      <c r="H178" s="7">
        <v>0</v>
      </c>
      <c r="I178" s="6">
        <v>2</v>
      </c>
      <c r="J178" s="6">
        <v>1</v>
      </c>
      <c r="K178" s="6">
        <v>1</v>
      </c>
      <c r="L178" s="8">
        <v>130553.47</v>
      </c>
      <c r="M178" s="6">
        <v>0</v>
      </c>
    </row>
    <row r="179" spans="1:13" x14ac:dyDescent="0.35">
      <c r="A179" s="5">
        <v>178</v>
      </c>
      <c r="B179" s="6">
        <v>15790355</v>
      </c>
      <c r="C179" s="6">
        <v>606</v>
      </c>
      <c r="D179" s="5" t="s">
        <v>26</v>
      </c>
      <c r="E179" s="5" t="s">
        <v>23</v>
      </c>
      <c r="F179" s="6">
        <v>36</v>
      </c>
      <c r="G179" s="6">
        <v>5</v>
      </c>
      <c r="H179" s="7">
        <v>190479.48</v>
      </c>
      <c r="I179" s="6">
        <v>2</v>
      </c>
      <c r="J179" s="6">
        <v>0</v>
      </c>
      <c r="K179" s="6">
        <v>0</v>
      </c>
      <c r="L179" s="8">
        <v>179351.89</v>
      </c>
      <c r="M179" s="6">
        <v>0</v>
      </c>
    </row>
    <row r="180" spans="1:13" x14ac:dyDescent="0.35">
      <c r="A180" s="5">
        <v>179</v>
      </c>
      <c r="B180" s="6">
        <v>15762615</v>
      </c>
      <c r="C180" s="6">
        <v>597</v>
      </c>
      <c r="D180" s="5" t="s">
        <v>18</v>
      </c>
      <c r="E180" s="5" t="s">
        <v>16</v>
      </c>
      <c r="F180" s="6">
        <v>40</v>
      </c>
      <c r="G180" s="6">
        <v>8</v>
      </c>
      <c r="H180" s="7">
        <v>101993.12</v>
      </c>
      <c r="I180" s="6">
        <v>1</v>
      </c>
      <c r="J180" s="6">
        <v>0</v>
      </c>
      <c r="K180" s="6">
        <v>1</v>
      </c>
      <c r="L180" s="8">
        <v>94774.12</v>
      </c>
      <c r="M180" s="6">
        <v>0</v>
      </c>
    </row>
    <row r="181" spans="1:13" x14ac:dyDescent="0.35">
      <c r="A181" s="5">
        <v>180</v>
      </c>
      <c r="B181" s="6">
        <v>15625426</v>
      </c>
      <c r="C181" s="6">
        <v>754</v>
      </c>
      <c r="D181" s="5" t="s">
        <v>26</v>
      </c>
      <c r="E181" s="5" t="s">
        <v>16</v>
      </c>
      <c r="F181" s="6">
        <v>55</v>
      </c>
      <c r="G181" s="6">
        <v>3</v>
      </c>
      <c r="H181" s="7">
        <v>161608.81</v>
      </c>
      <c r="I181" s="6">
        <v>1</v>
      </c>
      <c r="J181" s="6">
        <v>1</v>
      </c>
      <c r="K181" s="6">
        <v>0</v>
      </c>
      <c r="L181" s="8">
        <v>8080.85</v>
      </c>
      <c r="M181" s="6">
        <v>1</v>
      </c>
    </row>
    <row r="182" spans="1:13" x14ac:dyDescent="0.35">
      <c r="A182" s="5">
        <v>181</v>
      </c>
      <c r="B182" s="6">
        <v>15716334</v>
      </c>
      <c r="C182" s="6">
        <v>850</v>
      </c>
      <c r="D182" s="5" t="s">
        <v>18</v>
      </c>
      <c r="E182" s="5" t="s">
        <v>16</v>
      </c>
      <c r="F182" s="6">
        <v>45</v>
      </c>
      <c r="G182" s="6">
        <v>2</v>
      </c>
      <c r="H182" s="7">
        <v>122311.21</v>
      </c>
      <c r="I182" s="6">
        <v>1</v>
      </c>
      <c r="J182" s="6">
        <v>1</v>
      </c>
      <c r="K182" s="6">
        <v>1</v>
      </c>
      <c r="L182" s="8">
        <v>19482.5</v>
      </c>
      <c r="M182" s="6">
        <v>0</v>
      </c>
    </row>
    <row r="183" spans="1:13" x14ac:dyDescent="0.35">
      <c r="A183" s="5">
        <v>182</v>
      </c>
      <c r="B183" s="6">
        <v>15789669</v>
      </c>
      <c r="C183" s="6">
        <v>510</v>
      </c>
      <c r="D183" s="5" t="s">
        <v>15</v>
      </c>
      <c r="E183" s="5" t="s">
        <v>23</v>
      </c>
      <c r="F183" s="6">
        <v>65</v>
      </c>
      <c r="G183" s="6">
        <v>2</v>
      </c>
      <c r="H183" s="7">
        <v>0</v>
      </c>
      <c r="I183" s="6">
        <v>2</v>
      </c>
      <c r="J183" s="6">
        <v>1</v>
      </c>
      <c r="K183" s="6">
        <v>1</v>
      </c>
      <c r="L183" s="8">
        <v>48071.61</v>
      </c>
      <c r="M183" s="6">
        <v>0</v>
      </c>
    </row>
    <row r="184" spans="1:13" x14ac:dyDescent="0.35">
      <c r="A184" s="5">
        <v>183</v>
      </c>
      <c r="B184" s="6">
        <v>15621075</v>
      </c>
      <c r="C184" s="6">
        <v>778</v>
      </c>
      <c r="D184" s="5" t="s">
        <v>26</v>
      </c>
      <c r="E184" s="5" t="s">
        <v>16</v>
      </c>
      <c r="F184" s="6">
        <v>45</v>
      </c>
      <c r="G184" s="6">
        <v>1</v>
      </c>
      <c r="H184" s="7">
        <v>162150.42000000001</v>
      </c>
      <c r="I184" s="6">
        <v>2</v>
      </c>
      <c r="J184" s="6">
        <v>1</v>
      </c>
      <c r="K184" s="6">
        <v>0</v>
      </c>
      <c r="L184" s="8">
        <v>174531.27</v>
      </c>
      <c r="M184" s="6">
        <v>0</v>
      </c>
    </row>
    <row r="185" spans="1:13" x14ac:dyDescent="0.35">
      <c r="A185" s="5">
        <v>184</v>
      </c>
      <c r="B185" s="6">
        <v>15810845</v>
      </c>
      <c r="C185" s="6">
        <v>636</v>
      </c>
      <c r="D185" s="5" t="s">
        <v>15</v>
      </c>
      <c r="E185" s="5" t="s">
        <v>23</v>
      </c>
      <c r="F185" s="6">
        <v>42</v>
      </c>
      <c r="G185" s="6">
        <v>2</v>
      </c>
      <c r="H185" s="7">
        <v>0</v>
      </c>
      <c r="I185" s="6">
        <v>2</v>
      </c>
      <c r="J185" s="6">
        <v>1</v>
      </c>
      <c r="K185" s="6">
        <v>1</v>
      </c>
      <c r="L185" s="8">
        <v>55470.78</v>
      </c>
      <c r="M185" s="6">
        <v>0</v>
      </c>
    </row>
    <row r="186" spans="1:13" x14ac:dyDescent="0.35">
      <c r="A186" s="5">
        <v>185</v>
      </c>
      <c r="B186" s="6">
        <v>15719377</v>
      </c>
      <c r="C186" s="6">
        <v>804</v>
      </c>
      <c r="D186" s="5" t="s">
        <v>15</v>
      </c>
      <c r="E186" s="5" t="s">
        <v>16</v>
      </c>
      <c r="F186" s="6">
        <v>50</v>
      </c>
      <c r="G186" s="6">
        <v>4</v>
      </c>
      <c r="H186" s="7">
        <v>0</v>
      </c>
      <c r="I186" s="6">
        <v>1</v>
      </c>
      <c r="J186" s="6">
        <v>1</v>
      </c>
      <c r="K186" s="6">
        <v>1</v>
      </c>
      <c r="L186" s="8">
        <v>8546.8700000000008</v>
      </c>
      <c r="M186" s="6">
        <v>1</v>
      </c>
    </row>
    <row r="187" spans="1:13" x14ac:dyDescent="0.35">
      <c r="A187" s="5">
        <v>186</v>
      </c>
      <c r="B187" s="6">
        <v>15654506</v>
      </c>
      <c r="C187" s="6">
        <v>514</v>
      </c>
      <c r="D187" s="5" t="s">
        <v>15</v>
      </c>
      <c r="E187" s="5" t="s">
        <v>23</v>
      </c>
      <c r="F187" s="6">
        <v>32</v>
      </c>
      <c r="G187" s="6">
        <v>8</v>
      </c>
      <c r="H187" s="7">
        <v>0</v>
      </c>
      <c r="I187" s="6">
        <v>2</v>
      </c>
      <c r="J187" s="6">
        <v>1</v>
      </c>
      <c r="K187" s="6">
        <v>0</v>
      </c>
      <c r="L187" s="8">
        <v>95857.18</v>
      </c>
      <c r="M187" s="6">
        <v>0</v>
      </c>
    </row>
    <row r="188" spans="1:13" x14ac:dyDescent="0.35">
      <c r="A188" s="5">
        <v>187</v>
      </c>
      <c r="B188" s="6">
        <v>15771977</v>
      </c>
      <c r="C188" s="6">
        <v>730</v>
      </c>
      <c r="D188" s="5" t="s">
        <v>15</v>
      </c>
      <c r="E188" s="5" t="s">
        <v>16</v>
      </c>
      <c r="F188" s="6">
        <v>39</v>
      </c>
      <c r="G188" s="6">
        <v>1</v>
      </c>
      <c r="H188" s="7">
        <v>99010.67</v>
      </c>
      <c r="I188" s="6">
        <v>1</v>
      </c>
      <c r="J188" s="6">
        <v>1</v>
      </c>
      <c r="K188" s="6">
        <v>0</v>
      </c>
      <c r="L188" s="8">
        <v>194945.8</v>
      </c>
      <c r="M188" s="6">
        <v>0</v>
      </c>
    </row>
    <row r="189" spans="1:13" x14ac:dyDescent="0.35">
      <c r="A189" s="5">
        <v>188</v>
      </c>
      <c r="B189" s="6">
        <v>15708710</v>
      </c>
      <c r="C189" s="6">
        <v>525</v>
      </c>
      <c r="D189" s="5" t="s">
        <v>18</v>
      </c>
      <c r="E189" s="5" t="s">
        <v>16</v>
      </c>
      <c r="F189" s="6">
        <v>37</v>
      </c>
      <c r="G189" s="6">
        <v>0</v>
      </c>
      <c r="H189" s="7">
        <v>0</v>
      </c>
      <c r="I189" s="6">
        <v>1</v>
      </c>
      <c r="J189" s="6">
        <v>0</v>
      </c>
      <c r="K189" s="6">
        <v>1</v>
      </c>
      <c r="L189" s="8">
        <v>131521.72</v>
      </c>
      <c r="M189" s="6">
        <v>0</v>
      </c>
    </row>
    <row r="190" spans="1:13" x14ac:dyDescent="0.35">
      <c r="A190" s="5">
        <v>189</v>
      </c>
      <c r="B190" s="6">
        <v>15726676</v>
      </c>
      <c r="C190" s="6">
        <v>616</v>
      </c>
      <c r="D190" s="5" t="s">
        <v>18</v>
      </c>
      <c r="E190" s="5" t="s">
        <v>23</v>
      </c>
      <c r="F190" s="6">
        <v>30</v>
      </c>
      <c r="G190" s="6">
        <v>5</v>
      </c>
      <c r="H190" s="7">
        <v>0</v>
      </c>
      <c r="I190" s="6">
        <v>2</v>
      </c>
      <c r="J190" s="6">
        <v>0</v>
      </c>
      <c r="K190" s="6">
        <v>1</v>
      </c>
      <c r="L190" s="8">
        <v>196108.51</v>
      </c>
      <c r="M190" s="6">
        <v>0</v>
      </c>
    </row>
    <row r="191" spans="1:13" x14ac:dyDescent="0.35">
      <c r="A191" s="5">
        <v>190</v>
      </c>
      <c r="B191" s="6">
        <v>15587421</v>
      </c>
      <c r="C191" s="6">
        <v>687</v>
      </c>
      <c r="D191" s="5" t="s">
        <v>26</v>
      </c>
      <c r="E191" s="5" t="s">
        <v>16</v>
      </c>
      <c r="F191" s="6">
        <v>34</v>
      </c>
      <c r="G191" s="6">
        <v>7</v>
      </c>
      <c r="H191" s="7">
        <v>111388.18</v>
      </c>
      <c r="I191" s="6">
        <v>2</v>
      </c>
      <c r="J191" s="6">
        <v>1</v>
      </c>
      <c r="K191" s="6">
        <v>0</v>
      </c>
      <c r="L191" s="8">
        <v>148564.76</v>
      </c>
      <c r="M191" s="6">
        <v>0</v>
      </c>
    </row>
    <row r="192" spans="1:13" x14ac:dyDescent="0.35">
      <c r="A192" s="5">
        <v>191</v>
      </c>
      <c r="B192" s="6">
        <v>15726931</v>
      </c>
      <c r="C192" s="6">
        <v>715</v>
      </c>
      <c r="D192" s="5" t="s">
        <v>15</v>
      </c>
      <c r="E192" s="5" t="s">
        <v>16</v>
      </c>
      <c r="F192" s="6">
        <v>41</v>
      </c>
      <c r="G192" s="6">
        <v>8</v>
      </c>
      <c r="H192" s="7">
        <v>56214.85</v>
      </c>
      <c r="I192" s="6">
        <v>2</v>
      </c>
      <c r="J192" s="6">
        <v>0</v>
      </c>
      <c r="K192" s="6">
        <v>0</v>
      </c>
      <c r="L192" s="8">
        <v>92982.61</v>
      </c>
      <c r="M192" s="6">
        <v>1</v>
      </c>
    </row>
    <row r="193" spans="1:13" x14ac:dyDescent="0.35">
      <c r="A193" s="5">
        <v>192</v>
      </c>
      <c r="B193" s="6">
        <v>15771086</v>
      </c>
      <c r="C193" s="6">
        <v>512</v>
      </c>
      <c r="D193" s="5" t="s">
        <v>15</v>
      </c>
      <c r="E193" s="5" t="s">
        <v>16</v>
      </c>
      <c r="F193" s="6">
        <v>36</v>
      </c>
      <c r="G193" s="6">
        <v>3</v>
      </c>
      <c r="H193" s="7">
        <v>84327.77</v>
      </c>
      <c r="I193" s="6">
        <v>2</v>
      </c>
      <c r="J193" s="6">
        <v>1</v>
      </c>
      <c r="K193" s="6">
        <v>0</v>
      </c>
      <c r="L193" s="8">
        <v>17675.36</v>
      </c>
      <c r="M193" s="6">
        <v>0</v>
      </c>
    </row>
    <row r="194" spans="1:13" x14ac:dyDescent="0.35">
      <c r="A194" s="5">
        <v>193</v>
      </c>
      <c r="B194" s="6">
        <v>15756850</v>
      </c>
      <c r="C194" s="6">
        <v>479</v>
      </c>
      <c r="D194" s="5" t="s">
        <v>15</v>
      </c>
      <c r="E194" s="5" t="s">
        <v>23</v>
      </c>
      <c r="F194" s="6">
        <v>40</v>
      </c>
      <c r="G194" s="6">
        <v>1</v>
      </c>
      <c r="H194" s="7">
        <v>0</v>
      </c>
      <c r="I194" s="6">
        <v>2</v>
      </c>
      <c r="J194" s="6">
        <v>0</v>
      </c>
      <c r="K194" s="6">
        <v>0</v>
      </c>
      <c r="L194" s="8">
        <v>114996.43</v>
      </c>
      <c r="M194" s="6">
        <v>0</v>
      </c>
    </row>
    <row r="195" spans="1:13" x14ac:dyDescent="0.35">
      <c r="A195" s="5">
        <v>194</v>
      </c>
      <c r="B195" s="6">
        <v>15702741</v>
      </c>
      <c r="C195" s="6">
        <v>601</v>
      </c>
      <c r="D195" s="5" t="s">
        <v>15</v>
      </c>
      <c r="E195" s="5" t="s">
        <v>23</v>
      </c>
      <c r="F195" s="6">
        <v>32</v>
      </c>
      <c r="G195" s="6">
        <v>8</v>
      </c>
      <c r="H195" s="7">
        <v>93012.89</v>
      </c>
      <c r="I195" s="6">
        <v>1</v>
      </c>
      <c r="J195" s="6">
        <v>1</v>
      </c>
      <c r="K195" s="6">
        <v>0</v>
      </c>
      <c r="L195" s="8">
        <v>86957.42</v>
      </c>
      <c r="M195" s="6">
        <v>0</v>
      </c>
    </row>
    <row r="196" spans="1:13" x14ac:dyDescent="0.35">
      <c r="A196" s="5">
        <v>195</v>
      </c>
      <c r="B196" s="6">
        <v>15679200</v>
      </c>
      <c r="C196" s="6">
        <v>580</v>
      </c>
      <c r="D196" s="5" t="s">
        <v>18</v>
      </c>
      <c r="E196" s="5" t="s">
        <v>23</v>
      </c>
      <c r="F196" s="6">
        <v>29</v>
      </c>
      <c r="G196" s="6">
        <v>9</v>
      </c>
      <c r="H196" s="7">
        <v>61710.44</v>
      </c>
      <c r="I196" s="6">
        <v>2</v>
      </c>
      <c r="J196" s="6">
        <v>1</v>
      </c>
      <c r="K196" s="6">
        <v>0</v>
      </c>
      <c r="L196" s="8">
        <v>128077.8</v>
      </c>
      <c r="M196" s="6">
        <v>0</v>
      </c>
    </row>
    <row r="197" spans="1:13" x14ac:dyDescent="0.35">
      <c r="A197" s="5">
        <v>196</v>
      </c>
      <c r="B197" s="6">
        <v>15594815</v>
      </c>
      <c r="C197" s="6">
        <v>807</v>
      </c>
      <c r="D197" s="5" t="s">
        <v>15</v>
      </c>
      <c r="E197" s="5" t="s">
        <v>23</v>
      </c>
      <c r="F197" s="6">
        <v>35</v>
      </c>
      <c r="G197" s="6">
        <v>3</v>
      </c>
      <c r="H197" s="7">
        <v>174790.15</v>
      </c>
      <c r="I197" s="6">
        <v>1</v>
      </c>
      <c r="J197" s="6">
        <v>1</v>
      </c>
      <c r="K197" s="6">
        <v>1</v>
      </c>
      <c r="L197" s="8">
        <v>600.36</v>
      </c>
      <c r="M197" s="6">
        <v>0</v>
      </c>
    </row>
    <row r="198" spans="1:13" x14ac:dyDescent="0.35">
      <c r="A198" s="5">
        <v>197</v>
      </c>
      <c r="B198" s="6">
        <v>15635905</v>
      </c>
      <c r="C198" s="6">
        <v>616</v>
      </c>
      <c r="D198" s="5" t="s">
        <v>18</v>
      </c>
      <c r="E198" s="5" t="s">
        <v>16</v>
      </c>
      <c r="F198" s="6">
        <v>32</v>
      </c>
      <c r="G198" s="6">
        <v>6</v>
      </c>
      <c r="H198" s="7">
        <v>0</v>
      </c>
      <c r="I198" s="6">
        <v>2</v>
      </c>
      <c r="J198" s="6">
        <v>1</v>
      </c>
      <c r="K198" s="6">
        <v>1</v>
      </c>
      <c r="L198" s="8">
        <v>43001.46</v>
      </c>
      <c r="M198" s="6">
        <v>0</v>
      </c>
    </row>
    <row r="199" spans="1:13" x14ac:dyDescent="0.35">
      <c r="A199" s="5">
        <v>198</v>
      </c>
      <c r="B199" s="6">
        <v>15777892</v>
      </c>
      <c r="C199" s="6">
        <v>721</v>
      </c>
      <c r="D199" s="5" t="s">
        <v>26</v>
      </c>
      <c r="E199" s="5" t="s">
        <v>23</v>
      </c>
      <c r="F199" s="6">
        <v>37</v>
      </c>
      <c r="G199" s="6">
        <v>3</v>
      </c>
      <c r="H199" s="7">
        <v>107720.64</v>
      </c>
      <c r="I199" s="6">
        <v>1</v>
      </c>
      <c r="J199" s="6">
        <v>1</v>
      </c>
      <c r="K199" s="6">
        <v>1</v>
      </c>
      <c r="L199" s="8">
        <v>158591.12</v>
      </c>
      <c r="M199" s="6">
        <v>0</v>
      </c>
    </row>
    <row r="200" spans="1:13" x14ac:dyDescent="0.35">
      <c r="A200" s="5">
        <v>199</v>
      </c>
      <c r="B200" s="6">
        <v>15656176</v>
      </c>
      <c r="C200" s="6">
        <v>501</v>
      </c>
      <c r="D200" s="5" t="s">
        <v>15</v>
      </c>
      <c r="E200" s="5" t="s">
        <v>23</v>
      </c>
      <c r="F200" s="6">
        <v>57</v>
      </c>
      <c r="G200" s="6">
        <v>10</v>
      </c>
      <c r="H200" s="7">
        <v>0</v>
      </c>
      <c r="I200" s="6">
        <v>2</v>
      </c>
      <c r="J200" s="6">
        <v>1</v>
      </c>
      <c r="K200" s="6">
        <v>1</v>
      </c>
      <c r="L200" s="8">
        <v>47847.19</v>
      </c>
      <c r="M200" s="6">
        <v>0</v>
      </c>
    </row>
    <row r="201" spans="1:13" x14ac:dyDescent="0.35">
      <c r="A201" s="5">
        <v>200</v>
      </c>
      <c r="B201" s="6">
        <v>15811127</v>
      </c>
      <c r="C201" s="6">
        <v>521</v>
      </c>
      <c r="D201" s="5" t="s">
        <v>15</v>
      </c>
      <c r="E201" s="5" t="s">
        <v>23</v>
      </c>
      <c r="F201" s="6">
        <v>35</v>
      </c>
      <c r="G201" s="6">
        <v>6</v>
      </c>
      <c r="H201" s="7">
        <v>96423.84</v>
      </c>
      <c r="I201" s="6">
        <v>1</v>
      </c>
      <c r="J201" s="6">
        <v>1</v>
      </c>
      <c r="K201" s="6">
        <v>0</v>
      </c>
      <c r="L201" s="8">
        <v>10488.44</v>
      </c>
      <c r="M201" s="6">
        <v>0</v>
      </c>
    </row>
    <row r="202" spans="1:13" x14ac:dyDescent="0.35">
      <c r="A202" s="5">
        <v>201</v>
      </c>
      <c r="B202" s="6">
        <v>15604482</v>
      </c>
      <c r="C202" s="6">
        <v>850</v>
      </c>
      <c r="D202" s="5" t="s">
        <v>18</v>
      </c>
      <c r="E202" s="5" t="s">
        <v>23</v>
      </c>
      <c r="F202" s="6">
        <v>30</v>
      </c>
      <c r="G202" s="6">
        <v>2</v>
      </c>
      <c r="H202" s="7">
        <v>141040.01</v>
      </c>
      <c r="I202" s="6">
        <v>1</v>
      </c>
      <c r="J202" s="6">
        <v>1</v>
      </c>
      <c r="K202" s="6">
        <v>1</v>
      </c>
      <c r="L202" s="8">
        <v>5978.2</v>
      </c>
      <c r="M202" s="6">
        <v>0</v>
      </c>
    </row>
    <row r="203" spans="1:13" x14ac:dyDescent="0.35">
      <c r="A203" s="5">
        <v>202</v>
      </c>
      <c r="B203" s="6">
        <v>15622911</v>
      </c>
      <c r="C203" s="6">
        <v>759</v>
      </c>
      <c r="D203" s="5" t="s">
        <v>15</v>
      </c>
      <c r="E203" s="5" t="s">
        <v>23</v>
      </c>
      <c r="F203" s="6">
        <v>42</v>
      </c>
      <c r="G203" s="6">
        <v>4</v>
      </c>
      <c r="H203" s="7">
        <v>105420.18</v>
      </c>
      <c r="I203" s="6">
        <v>1</v>
      </c>
      <c r="J203" s="6">
        <v>0</v>
      </c>
      <c r="K203" s="6">
        <v>1</v>
      </c>
      <c r="L203" s="8">
        <v>121409.06</v>
      </c>
      <c r="M203" s="6">
        <v>0</v>
      </c>
    </row>
    <row r="204" spans="1:13" x14ac:dyDescent="0.35">
      <c r="A204" s="5">
        <v>203</v>
      </c>
      <c r="B204" s="6">
        <v>15600974</v>
      </c>
      <c r="C204" s="6">
        <v>516</v>
      </c>
      <c r="D204" s="5" t="s">
        <v>18</v>
      </c>
      <c r="E204" s="5" t="s">
        <v>23</v>
      </c>
      <c r="F204" s="6">
        <v>50</v>
      </c>
      <c r="G204" s="6">
        <v>5</v>
      </c>
      <c r="H204" s="7">
        <v>0</v>
      </c>
      <c r="I204" s="6">
        <v>1</v>
      </c>
      <c r="J204" s="6">
        <v>0</v>
      </c>
      <c r="K204" s="6">
        <v>1</v>
      </c>
      <c r="L204" s="8">
        <v>146145.93</v>
      </c>
      <c r="M204" s="6">
        <v>1</v>
      </c>
    </row>
    <row r="205" spans="1:13" x14ac:dyDescent="0.35">
      <c r="A205" s="5">
        <v>204</v>
      </c>
      <c r="B205" s="6">
        <v>15727868</v>
      </c>
      <c r="C205" s="6">
        <v>711</v>
      </c>
      <c r="D205" s="5" t="s">
        <v>15</v>
      </c>
      <c r="E205" s="5" t="s">
        <v>16</v>
      </c>
      <c r="F205" s="6">
        <v>38</v>
      </c>
      <c r="G205" s="6">
        <v>2</v>
      </c>
      <c r="H205" s="7">
        <v>129022.06</v>
      </c>
      <c r="I205" s="6">
        <v>2</v>
      </c>
      <c r="J205" s="6">
        <v>1</v>
      </c>
      <c r="K205" s="6">
        <v>1</v>
      </c>
      <c r="L205" s="8">
        <v>14374.86</v>
      </c>
      <c r="M205" s="6">
        <v>1</v>
      </c>
    </row>
    <row r="206" spans="1:13" x14ac:dyDescent="0.35">
      <c r="A206" s="5">
        <v>205</v>
      </c>
      <c r="B206" s="6">
        <v>15627801</v>
      </c>
      <c r="C206" s="6">
        <v>648</v>
      </c>
      <c r="D206" s="5" t="s">
        <v>18</v>
      </c>
      <c r="E206" s="5" t="s">
        <v>23</v>
      </c>
      <c r="F206" s="6">
        <v>33</v>
      </c>
      <c r="G206" s="6">
        <v>3</v>
      </c>
      <c r="H206" s="7">
        <v>176666.62</v>
      </c>
      <c r="I206" s="6">
        <v>1</v>
      </c>
      <c r="J206" s="6">
        <v>1</v>
      </c>
      <c r="K206" s="6">
        <v>0</v>
      </c>
      <c r="L206" s="8">
        <v>94670.77</v>
      </c>
      <c r="M206" s="6">
        <v>0</v>
      </c>
    </row>
    <row r="207" spans="1:13" x14ac:dyDescent="0.35">
      <c r="A207" s="5">
        <v>206</v>
      </c>
      <c r="B207" s="6">
        <v>15773039</v>
      </c>
      <c r="C207" s="6">
        <v>550</v>
      </c>
      <c r="D207" s="5" t="s">
        <v>15</v>
      </c>
      <c r="E207" s="5" t="s">
        <v>23</v>
      </c>
      <c r="F207" s="6">
        <v>37</v>
      </c>
      <c r="G207" s="6">
        <v>3</v>
      </c>
      <c r="H207" s="7">
        <v>0</v>
      </c>
      <c r="I207" s="6">
        <v>1</v>
      </c>
      <c r="J207" s="6">
        <v>1</v>
      </c>
      <c r="K207" s="6">
        <v>1</v>
      </c>
      <c r="L207" s="8">
        <v>179670.31</v>
      </c>
      <c r="M207" s="6">
        <v>0</v>
      </c>
    </row>
    <row r="208" spans="1:13" x14ac:dyDescent="0.35">
      <c r="A208" s="5">
        <v>207</v>
      </c>
      <c r="B208" s="6">
        <v>15755262</v>
      </c>
      <c r="C208" s="6">
        <v>608</v>
      </c>
      <c r="D208" s="5" t="s">
        <v>18</v>
      </c>
      <c r="E208" s="5" t="s">
        <v>16</v>
      </c>
      <c r="F208" s="6">
        <v>41</v>
      </c>
      <c r="G208" s="6">
        <v>3</v>
      </c>
      <c r="H208" s="7">
        <v>89763.839999999997</v>
      </c>
      <c r="I208" s="6">
        <v>1</v>
      </c>
      <c r="J208" s="6">
        <v>0</v>
      </c>
      <c r="K208" s="6">
        <v>0</v>
      </c>
      <c r="L208" s="8">
        <v>199304.74</v>
      </c>
      <c r="M208" s="6">
        <v>1</v>
      </c>
    </row>
    <row r="209" spans="1:13" x14ac:dyDescent="0.35">
      <c r="A209" s="5">
        <v>208</v>
      </c>
      <c r="B209" s="6">
        <v>15679531</v>
      </c>
      <c r="C209" s="6">
        <v>618</v>
      </c>
      <c r="D209" s="5" t="s">
        <v>15</v>
      </c>
      <c r="E209" s="5" t="s">
        <v>23</v>
      </c>
      <c r="F209" s="6">
        <v>34</v>
      </c>
      <c r="G209" s="6">
        <v>5</v>
      </c>
      <c r="H209" s="7">
        <v>134954.53</v>
      </c>
      <c r="I209" s="6">
        <v>1</v>
      </c>
      <c r="J209" s="6">
        <v>1</v>
      </c>
      <c r="K209" s="6">
        <v>1</v>
      </c>
      <c r="L209" s="8">
        <v>151954.39000000001</v>
      </c>
      <c r="M209" s="6">
        <v>0</v>
      </c>
    </row>
    <row r="210" spans="1:13" x14ac:dyDescent="0.35">
      <c r="A210" s="5">
        <v>209</v>
      </c>
      <c r="B210" s="6">
        <v>15684181</v>
      </c>
      <c r="C210" s="6">
        <v>643</v>
      </c>
      <c r="D210" s="5" t="s">
        <v>15</v>
      </c>
      <c r="E210" s="5" t="s">
        <v>23</v>
      </c>
      <c r="F210" s="6">
        <v>45</v>
      </c>
      <c r="G210" s="6">
        <v>5</v>
      </c>
      <c r="H210" s="7">
        <v>0</v>
      </c>
      <c r="I210" s="6">
        <v>1</v>
      </c>
      <c r="J210" s="6">
        <v>1</v>
      </c>
      <c r="K210" s="6">
        <v>0</v>
      </c>
      <c r="L210" s="8">
        <v>142513.5</v>
      </c>
      <c r="M210" s="6">
        <v>1</v>
      </c>
    </row>
    <row r="211" spans="1:13" x14ac:dyDescent="0.35">
      <c r="A211" s="5">
        <v>210</v>
      </c>
      <c r="B211" s="6">
        <v>15612087</v>
      </c>
      <c r="C211" s="6">
        <v>671</v>
      </c>
      <c r="D211" s="5" t="s">
        <v>15</v>
      </c>
      <c r="E211" s="5" t="s">
        <v>23</v>
      </c>
      <c r="F211" s="6">
        <v>45</v>
      </c>
      <c r="G211" s="6">
        <v>2</v>
      </c>
      <c r="H211" s="7">
        <v>106376.85</v>
      </c>
      <c r="I211" s="6">
        <v>1</v>
      </c>
      <c r="J211" s="6">
        <v>0</v>
      </c>
      <c r="K211" s="6">
        <v>1</v>
      </c>
      <c r="L211" s="8">
        <v>158264.62</v>
      </c>
      <c r="M211" s="6">
        <v>0</v>
      </c>
    </row>
    <row r="212" spans="1:13" x14ac:dyDescent="0.35">
      <c r="A212" s="5">
        <v>211</v>
      </c>
      <c r="B212" s="6">
        <v>15752047</v>
      </c>
      <c r="C212" s="6">
        <v>689</v>
      </c>
      <c r="D212" s="5" t="s">
        <v>26</v>
      </c>
      <c r="E212" s="5" t="s">
        <v>23</v>
      </c>
      <c r="F212" s="6">
        <v>33</v>
      </c>
      <c r="G212" s="6">
        <v>2</v>
      </c>
      <c r="H212" s="7">
        <v>161814.64000000001</v>
      </c>
      <c r="I212" s="6">
        <v>2</v>
      </c>
      <c r="J212" s="6">
        <v>1</v>
      </c>
      <c r="K212" s="6">
        <v>0</v>
      </c>
      <c r="L212" s="8">
        <v>169381.9</v>
      </c>
      <c r="M212" s="6">
        <v>0</v>
      </c>
    </row>
    <row r="213" spans="1:13" x14ac:dyDescent="0.35">
      <c r="A213" s="5">
        <v>212</v>
      </c>
      <c r="B213" s="6">
        <v>15624592</v>
      </c>
      <c r="C213" s="6">
        <v>603</v>
      </c>
      <c r="D213" s="5" t="s">
        <v>15</v>
      </c>
      <c r="E213" s="5" t="s">
        <v>23</v>
      </c>
      <c r="F213" s="6">
        <v>31</v>
      </c>
      <c r="G213" s="6">
        <v>8</v>
      </c>
      <c r="H213" s="7">
        <v>0</v>
      </c>
      <c r="I213" s="6">
        <v>2</v>
      </c>
      <c r="J213" s="6">
        <v>1</v>
      </c>
      <c r="K213" s="6">
        <v>1</v>
      </c>
      <c r="L213" s="8">
        <v>169915.02</v>
      </c>
      <c r="M213" s="6">
        <v>0</v>
      </c>
    </row>
    <row r="214" spans="1:13" x14ac:dyDescent="0.35">
      <c r="A214" s="5">
        <v>213</v>
      </c>
      <c r="B214" s="6">
        <v>15573152</v>
      </c>
      <c r="C214" s="6">
        <v>620</v>
      </c>
      <c r="D214" s="5" t="s">
        <v>15</v>
      </c>
      <c r="E214" s="5" t="s">
        <v>16</v>
      </c>
      <c r="F214" s="6">
        <v>41</v>
      </c>
      <c r="G214" s="6">
        <v>9</v>
      </c>
      <c r="H214" s="7">
        <v>0</v>
      </c>
      <c r="I214" s="6">
        <v>2</v>
      </c>
      <c r="J214" s="6">
        <v>0</v>
      </c>
      <c r="K214" s="6">
        <v>0</v>
      </c>
      <c r="L214" s="8">
        <v>88852.47</v>
      </c>
      <c r="M214" s="6">
        <v>0</v>
      </c>
    </row>
    <row r="215" spans="1:13" x14ac:dyDescent="0.35">
      <c r="A215" s="5">
        <v>214</v>
      </c>
      <c r="B215" s="6">
        <v>15594917</v>
      </c>
      <c r="C215" s="6">
        <v>676</v>
      </c>
      <c r="D215" s="5" t="s">
        <v>15</v>
      </c>
      <c r="E215" s="5" t="s">
        <v>16</v>
      </c>
      <c r="F215" s="6">
        <v>34</v>
      </c>
      <c r="G215" s="6">
        <v>1</v>
      </c>
      <c r="H215" s="7">
        <v>63095.01</v>
      </c>
      <c r="I215" s="6">
        <v>1</v>
      </c>
      <c r="J215" s="6">
        <v>1</v>
      </c>
      <c r="K215" s="6">
        <v>1</v>
      </c>
      <c r="L215" s="8">
        <v>40645.81</v>
      </c>
      <c r="M215" s="6">
        <v>0</v>
      </c>
    </row>
    <row r="216" spans="1:13" x14ac:dyDescent="0.35">
      <c r="A216" s="5">
        <v>215</v>
      </c>
      <c r="B216" s="6">
        <v>15785542</v>
      </c>
      <c r="C216" s="6">
        <v>648</v>
      </c>
      <c r="D216" s="5" t="s">
        <v>26</v>
      </c>
      <c r="E216" s="5" t="s">
        <v>23</v>
      </c>
      <c r="F216" s="6">
        <v>26</v>
      </c>
      <c r="G216" s="6">
        <v>4</v>
      </c>
      <c r="H216" s="7">
        <v>118287.01</v>
      </c>
      <c r="I216" s="6">
        <v>2</v>
      </c>
      <c r="J216" s="6">
        <v>0</v>
      </c>
      <c r="K216" s="6">
        <v>0</v>
      </c>
      <c r="L216" s="8">
        <v>98830.451705655258</v>
      </c>
      <c r="M216" s="6">
        <v>0</v>
      </c>
    </row>
    <row r="217" spans="1:13" x14ac:dyDescent="0.35">
      <c r="A217" s="5">
        <v>216</v>
      </c>
      <c r="B217" s="6">
        <v>15723488</v>
      </c>
      <c r="C217" s="6">
        <v>668</v>
      </c>
      <c r="D217" s="5" t="s">
        <v>26</v>
      </c>
      <c r="E217" s="5" t="s">
        <v>23</v>
      </c>
      <c r="F217" s="6">
        <v>47</v>
      </c>
      <c r="G217" s="6">
        <v>7</v>
      </c>
      <c r="H217" s="7">
        <v>106854.21</v>
      </c>
      <c r="I217" s="6">
        <v>1</v>
      </c>
      <c r="J217" s="6">
        <v>0</v>
      </c>
      <c r="K217" s="6">
        <v>1</v>
      </c>
      <c r="L217" s="8">
        <v>157959.01999999999</v>
      </c>
      <c r="M217" s="6">
        <v>1</v>
      </c>
    </row>
    <row r="218" spans="1:13" x14ac:dyDescent="0.35">
      <c r="A218" s="5">
        <v>217</v>
      </c>
      <c r="B218" s="6">
        <v>15680920</v>
      </c>
      <c r="C218" s="6">
        <v>695</v>
      </c>
      <c r="D218" s="5" t="s">
        <v>15</v>
      </c>
      <c r="E218" s="5" t="s">
        <v>23</v>
      </c>
      <c r="F218" s="6">
        <v>46</v>
      </c>
      <c r="G218" s="6">
        <v>7</v>
      </c>
      <c r="H218" s="7">
        <v>49512.55</v>
      </c>
      <c r="I218" s="6">
        <v>1</v>
      </c>
      <c r="J218" s="6">
        <v>1</v>
      </c>
      <c r="K218" s="6">
        <v>0</v>
      </c>
      <c r="L218" s="8">
        <v>133007.34</v>
      </c>
      <c r="M218" s="6">
        <v>0</v>
      </c>
    </row>
    <row r="219" spans="1:13" x14ac:dyDescent="0.35">
      <c r="A219" s="5">
        <v>218</v>
      </c>
      <c r="B219" s="6">
        <v>15786308</v>
      </c>
      <c r="C219" s="6">
        <v>730</v>
      </c>
      <c r="D219" s="5" t="s">
        <v>18</v>
      </c>
      <c r="E219" s="5" t="s">
        <v>16</v>
      </c>
      <c r="F219" s="6">
        <v>33</v>
      </c>
      <c r="G219" s="6">
        <v>9</v>
      </c>
      <c r="H219" s="7">
        <v>0</v>
      </c>
      <c r="I219" s="6">
        <v>2</v>
      </c>
      <c r="J219" s="6">
        <v>0</v>
      </c>
      <c r="K219" s="6">
        <v>0</v>
      </c>
      <c r="L219" s="8">
        <v>176576.62</v>
      </c>
      <c r="M219" s="6">
        <v>0</v>
      </c>
    </row>
    <row r="220" spans="1:13" x14ac:dyDescent="0.35">
      <c r="A220" s="5">
        <v>219</v>
      </c>
      <c r="B220" s="6">
        <v>15659366</v>
      </c>
      <c r="C220" s="6">
        <v>807</v>
      </c>
      <c r="D220" s="5" t="s">
        <v>15</v>
      </c>
      <c r="E220" s="5" t="s">
        <v>23</v>
      </c>
      <c r="F220" s="6">
        <v>43</v>
      </c>
      <c r="G220" s="6">
        <v>1</v>
      </c>
      <c r="H220" s="7">
        <v>105799.32</v>
      </c>
      <c r="I220" s="6">
        <v>2</v>
      </c>
      <c r="J220" s="6">
        <v>1</v>
      </c>
      <c r="K220" s="6">
        <v>0</v>
      </c>
      <c r="L220" s="8">
        <v>34888.04</v>
      </c>
      <c r="M220" s="6">
        <v>1</v>
      </c>
    </row>
    <row r="221" spans="1:13" x14ac:dyDescent="0.35">
      <c r="A221" s="5">
        <v>220</v>
      </c>
      <c r="B221" s="6">
        <v>15774854</v>
      </c>
      <c r="C221" s="6">
        <v>592</v>
      </c>
      <c r="D221" s="5" t="s">
        <v>15</v>
      </c>
      <c r="E221" s="5" t="s">
        <v>23</v>
      </c>
      <c r="F221" s="6">
        <v>54</v>
      </c>
      <c r="G221" s="6">
        <v>8</v>
      </c>
      <c r="H221" s="7">
        <v>0</v>
      </c>
      <c r="I221" s="6">
        <v>1</v>
      </c>
      <c r="J221" s="6">
        <v>1</v>
      </c>
      <c r="K221" s="6">
        <v>1</v>
      </c>
      <c r="L221" s="8">
        <v>28737.71</v>
      </c>
      <c r="M221" s="6">
        <v>1</v>
      </c>
    </row>
    <row r="222" spans="1:13" x14ac:dyDescent="0.35">
      <c r="A222" s="5">
        <v>221</v>
      </c>
      <c r="B222" s="6">
        <v>15725311</v>
      </c>
      <c r="C222" s="6">
        <v>726</v>
      </c>
      <c r="D222" s="5" t="s">
        <v>15</v>
      </c>
      <c r="E222" s="5" t="s">
        <v>16</v>
      </c>
      <c r="F222" s="6">
        <v>31</v>
      </c>
      <c r="G222" s="6">
        <v>9</v>
      </c>
      <c r="H222" s="7">
        <v>114722.05</v>
      </c>
      <c r="I222" s="6">
        <v>2</v>
      </c>
      <c r="J222" s="6">
        <v>1</v>
      </c>
      <c r="K222" s="6">
        <v>1</v>
      </c>
      <c r="L222" s="8">
        <v>98178.57</v>
      </c>
      <c r="M222" s="6">
        <v>0</v>
      </c>
    </row>
    <row r="223" spans="1:13" x14ac:dyDescent="0.35">
      <c r="A223" s="5">
        <v>222</v>
      </c>
      <c r="B223" s="6">
        <v>15787155</v>
      </c>
      <c r="C223" s="6">
        <v>514</v>
      </c>
      <c r="D223" s="5" t="s">
        <v>18</v>
      </c>
      <c r="E223" s="5" t="s">
        <v>23</v>
      </c>
      <c r="F223" s="6">
        <v>30</v>
      </c>
      <c r="G223" s="6">
        <v>7</v>
      </c>
      <c r="H223" s="7">
        <v>0</v>
      </c>
      <c r="I223" s="6">
        <v>1</v>
      </c>
      <c r="J223" s="6">
        <v>0</v>
      </c>
      <c r="K223" s="6">
        <v>1</v>
      </c>
      <c r="L223" s="8">
        <v>125010.24000000001</v>
      </c>
      <c r="M223" s="6">
        <v>0</v>
      </c>
    </row>
    <row r="224" spans="1:13" x14ac:dyDescent="0.35">
      <c r="A224" s="5">
        <v>223</v>
      </c>
      <c r="B224" s="6">
        <v>15727829</v>
      </c>
      <c r="C224" s="6">
        <v>567</v>
      </c>
      <c r="D224" s="5" t="s">
        <v>15</v>
      </c>
      <c r="E224" s="5" t="s">
        <v>23</v>
      </c>
      <c r="F224" s="6">
        <v>42</v>
      </c>
      <c r="G224" s="6">
        <v>2</v>
      </c>
      <c r="H224" s="7">
        <v>0</v>
      </c>
      <c r="I224" s="6">
        <v>2</v>
      </c>
      <c r="J224" s="6">
        <v>1</v>
      </c>
      <c r="K224" s="6">
        <v>1</v>
      </c>
      <c r="L224" s="8">
        <v>167984.61</v>
      </c>
      <c r="M224" s="6">
        <v>0</v>
      </c>
    </row>
    <row r="225" spans="1:13" x14ac:dyDescent="0.35">
      <c r="A225" s="5">
        <v>224</v>
      </c>
      <c r="B225" s="6">
        <v>15733247</v>
      </c>
      <c r="C225" s="6">
        <v>850</v>
      </c>
      <c r="D225" s="5" t="s">
        <v>15</v>
      </c>
      <c r="E225" s="5" t="s">
        <v>23</v>
      </c>
      <c r="F225" s="6">
        <v>33</v>
      </c>
      <c r="G225" s="6">
        <v>10</v>
      </c>
      <c r="H225" s="7">
        <v>0</v>
      </c>
      <c r="I225" s="6">
        <v>1</v>
      </c>
      <c r="J225" s="6">
        <v>1</v>
      </c>
      <c r="K225" s="6">
        <v>0</v>
      </c>
      <c r="L225" s="8">
        <v>4861.72</v>
      </c>
      <c r="M225" s="6">
        <v>1</v>
      </c>
    </row>
    <row r="226" spans="1:13" x14ac:dyDescent="0.35">
      <c r="A226" s="5">
        <v>225</v>
      </c>
      <c r="B226" s="6">
        <v>15568748</v>
      </c>
      <c r="C226" s="6">
        <v>671</v>
      </c>
      <c r="D226" s="5" t="s">
        <v>26</v>
      </c>
      <c r="E226" s="5" t="s">
        <v>23</v>
      </c>
      <c r="F226" s="6">
        <v>45</v>
      </c>
      <c r="G226" s="6">
        <v>6</v>
      </c>
      <c r="H226" s="7">
        <v>99564.22</v>
      </c>
      <c r="I226" s="6">
        <v>1</v>
      </c>
      <c r="J226" s="6">
        <v>1</v>
      </c>
      <c r="K226" s="6">
        <v>1</v>
      </c>
      <c r="L226" s="8">
        <v>108872.45</v>
      </c>
      <c r="M226" s="6">
        <v>1</v>
      </c>
    </row>
    <row r="227" spans="1:13" x14ac:dyDescent="0.35">
      <c r="A227" s="5">
        <v>226</v>
      </c>
      <c r="B227" s="6">
        <v>15699029</v>
      </c>
      <c r="C227" s="6">
        <v>670</v>
      </c>
      <c r="D227" s="5" t="s">
        <v>15</v>
      </c>
      <c r="E227" s="5" t="s">
        <v>23</v>
      </c>
      <c r="F227" s="6">
        <v>37</v>
      </c>
      <c r="G227" s="6">
        <v>4</v>
      </c>
      <c r="H227" s="7">
        <v>170557.91</v>
      </c>
      <c r="I227" s="6">
        <v>2</v>
      </c>
      <c r="J227" s="6">
        <v>1</v>
      </c>
      <c r="K227" s="6">
        <v>0</v>
      </c>
      <c r="L227" s="8">
        <v>198252.88</v>
      </c>
      <c r="M227" s="6">
        <v>0</v>
      </c>
    </row>
    <row r="228" spans="1:13" x14ac:dyDescent="0.35">
      <c r="A228" s="5">
        <v>227</v>
      </c>
      <c r="B228" s="6">
        <v>15774393</v>
      </c>
      <c r="C228" s="6">
        <v>694</v>
      </c>
      <c r="D228" s="5" t="s">
        <v>15</v>
      </c>
      <c r="E228" s="5" t="s">
        <v>16</v>
      </c>
      <c r="F228" s="6">
        <v>30</v>
      </c>
      <c r="G228" s="6">
        <v>9</v>
      </c>
      <c r="H228" s="7">
        <v>0</v>
      </c>
      <c r="I228" s="6">
        <v>2</v>
      </c>
      <c r="J228" s="6">
        <v>1</v>
      </c>
      <c r="K228" s="6">
        <v>1</v>
      </c>
      <c r="L228" s="8">
        <v>26960.31</v>
      </c>
      <c r="M228" s="6">
        <v>0</v>
      </c>
    </row>
    <row r="229" spans="1:13" x14ac:dyDescent="0.35">
      <c r="A229" s="5">
        <v>228</v>
      </c>
      <c r="B229" s="6">
        <v>15676895</v>
      </c>
      <c r="C229" s="6">
        <v>547</v>
      </c>
      <c r="D229" s="5" t="s">
        <v>26</v>
      </c>
      <c r="E229" s="5" t="s">
        <v>16</v>
      </c>
      <c r="F229" s="6">
        <v>39</v>
      </c>
      <c r="G229" s="6">
        <v>6</v>
      </c>
      <c r="H229" s="7">
        <v>74596.149999999994</v>
      </c>
      <c r="I229" s="6">
        <v>3</v>
      </c>
      <c r="J229" s="6">
        <v>1</v>
      </c>
      <c r="K229" s="6">
        <v>1</v>
      </c>
      <c r="L229" s="8">
        <v>85746.52</v>
      </c>
      <c r="M229" s="6">
        <v>1</v>
      </c>
    </row>
    <row r="230" spans="1:13" x14ac:dyDescent="0.35">
      <c r="A230" s="5">
        <v>229</v>
      </c>
      <c r="B230" s="6">
        <v>15637753</v>
      </c>
      <c r="C230" s="6">
        <v>751</v>
      </c>
      <c r="D230" s="5" t="s">
        <v>26</v>
      </c>
      <c r="E230" s="5" t="s">
        <v>23</v>
      </c>
      <c r="F230" s="6">
        <v>50</v>
      </c>
      <c r="G230" s="6">
        <v>2</v>
      </c>
      <c r="H230" s="7">
        <v>96888.39</v>
      </c>
      <c r="I230" s="6">
        <v>1</v>
      </c>
      <c r="J230" s="6">
        <v>1</v>
      </c>
      <c r="K230" s="6">
        <v>0</v>
      </c>
      <c r="L230" s="8">
        <v>77206.25</v>
      </c>
      <c r="M230" s="6">
        <v>1</v>
      </c>
    </row>
    <row r="231" spans="1:13" x14ac:dyDescent="0.35">
      <c r="A231" s="5">
        <v>230</v>
      </c>
      <c r="B231" s="6">
        <v>15605461</v>
      </c>
      <c r="C231" s="6">
        <v>594</v>
      </c>
      <c r="D231" s="5" t="s">
        <v>26</v>
      </c>
      <c r="E231" s="5" t="s">
        <v>16</v>
      </c>
      <c r="F231" s="6">
        <v>29</v>
      </c>
      <c r="G231" s="6">
        <v>3</v>
      </c>
      <c r="H231" s="7">
        <v>130830.22</v>
      </c>
      <c r="I231" s="6">
        <v>1</v>
      </c>
      <c r="J231" s="6">
        <v>1</v>
      </c>
      <c r="K231" s="6">
        <v>0</v>
      </c>
      <c r="L231" s="8">
        <v>61048.53</v>
      </c>
      <c r="M231" s="6">
        <v>0</v>
      </c>
    </row>
    <row r="232" spans="1:13" x14ac:dyDescent="0.35">
      <c r="A232" s="5">
        <v>231</v>
      </c>
      <c r="B232" s="6">
        <v>15808473</v>
      </c>
      <c r="C232" s="6">
        <v>673</v>
      </c>
      <c r="D232" s="5" t="s">
        <v>15</v>
      </c>
      <c r="E232" s="5" t="s">
        <v>23</v>
      </c>
      <c r="F232" s="6">
        <v>72</v>
      </c>
      <c r="G232" s="6">
        <v>1</v>
      </c>
      <c r="H232" s="7">
        <v>0</v>
      </c>
      <c r="I232" s="6">
        <v>2</v>
      </c>
      <c r="J232" s="6">
        <v>0</v>
      </c>
      <c r="K232" s="6">
        <v>1</v>
      </c>
      <c r="L232" s="8">
        <v>111981.19</v>
      </c>
      <c r="M232" s="6">
        <v>0</v>
      </c>
    </row>
    <row r="233" spans="1:13" x14ac:dyDescent="0.35">
      <c r="A233" s="5">
        <v>232</v>
      </c>
      <c r="B233" s="6">
        <v>15627000</v>
      </c>
      <c r="C233" s="6">
        <v>610</v>
      </c>
      <c r="D233" s="5" t="s">
        <v>15</v>
      </c>
      <c r="E233" s="5" t="s">
        <v>23</v>
      </c>
      <c r="F233" s="6">
        <v>40</v>
      </c>
      <c r="G233" s="6">
        <v>0</v>
      </c>
      <c r="H233" s="7">
        <v>0</v>
      </c>
      <c r="I233" s="6">
        <v>2</v>
      </c>
      <c r="J233" s="6">
        <v>1</v>
      </c>
      <c r="K233" s="6">
        <v>0</v>
      </c>
      <c r="L233" s="8">
        <v>62232.6</v>
      </c>
      <c r="M233" s="6">
        <v>0</v>
      </c>
    </row>
    <row r="234" spans="1:13" x14ac:dyDescent="0.35">
      <c r="A234" s="5">
        <v>233</v>
      </c>
      <c r="B234" s="6">
        <v>15787174</v>
      </c>
      <c r="C234" s="6">
        <v>512</v>
      </c>
      <c r="D234" s="5" t="s">
        <v>15</v>
      </c>
      <c r="E234" s="5" t="s">
        <v>16</v>
      </c>
      <c r="F234" s="6">
        <v>37</v>
      </c>
      <c r="G234" s="6">
        <v>1</v>
      </c>
      <c r="H234" s="7">
        <v>0</v>
      </c>
      <c r="I234" s="6">
        <v>2</v>
      </c>
      <c r="J234" s="6">
        <v>0</v>
      </c>
      <c r="K234" s="6">
        <v>1</v>
      </c>
      <c r="L234" s="8">
        <v>156105.03</v>
      </c>
      <c r="M234" s="6">
        <v>0</v>
      </c>
    </row>
    <row r="235" spans="1:13" x14ac:dyDescent="0.35">
      <c r="A235" s="5">
        <v>234</v>
      </c>
      <c r="B235" s="6">
        <v>15723886</v>
      </c>
      <c r="C235" s="6">
        <v>767</v>
      </c>
      <c r="D235" s="5" t="s">
        <v>26</v>
      </c>
      <c r="E235" s="5" t="s">
        <v>23</v>
      </c>
      <c r="F235" s="6">
        <v>20</v>
      </c>
      <c r="G235" s="6">
        <v>3</v>
      </c>
      <c r="H235" s="7">
        <v>119714.25</v>
      </c>
      <c r="I235" s="6">
        <v>2</v>
      </c>
      <c r="J235" s="6">
        <v>0</v>
      </c>
      <c r="K235" s="6">
        <v>1</v>
      </c>
      <c r="L235" s="8">
        <v>150135.38</v>
      </c>
      <c r="M235" s="6">
        <v>0</v>
      </c>
    </row>
    <row r="236" spans="1:13" x14ac:dyDescent="0.35">
      <c r="A236" s="5">
        <v>235</v>
      </c>
      <c r="B236" s="6">
        <v>15704769</v>
      </c>
      <c r="C236" s="6">
        <v>585</v>
      </c>
      <c r="D236" s="5" t="s">
        <v>15</v>
      </c>
      <c r="E236" s="5" t="s">
        <v>16</v>
      </c>
      <c r="F236" s="6">
        <v>67</v>
      </c>
      <c r="G236" s="6">
        <v>5</v>
      </c>
      <c r="H236" s="7">
        <v>113978.97</v>
      </c>
      <c r="I236" s="6">
        <v>2</v>
      </c>
      <c r="J236" s="6">
        <v>0</v>
      </c>
      <c r="K236" s="6">
        <v>1</v>
      </c>
      <c r="L236" s="8">
        <v>93146.11</v>
      </c>
      <c r="M236" s="6">
        <v>0</v>
      </c>
    </row>
    <row r="237" spans="1:13" x14ac:dyDescent="0.35">
      <c r="A237" s="5">
        <v>236</v>
      </c>
      <c r="B237" s="6">
        <v>15772896</v>
      </c>
      <c r="C237" s="6">
        <v>763</v>
      </c>
      <c r="D237" s="5" t="s">
        <v>26</v>
      </c>
      <c r="E237" s="5" t="s">
        <v>23</v>
      </c>
      <c r="F237" s="6">
        <v>42</v>
      </c>
      <c r="G237" s="6">
        <v>6</v>
      </c>
      <c r="H237" s="7">
        <v>100160.75</v>
      </c>
      <c r="I237" s="6">
        <v>1</v>
      </c>
      <c r="J237" s="6">
        <v>1</v>
      </c>
      <c r="K237" s="6">
        <v>0</v>
      </c>
      <c r="L237" s="8">
        <v>33462.94</v>
      </c>
      <c r="M237" s="6">
        <v>1</v>
      </c>
    </row>
    <row r="238" spans="1:13" x14ac:dyDescent="0.35">
      <c r="A238" s="5">
        <v>237</v>
      </c>
      <c r="B238" s="6">
        <v>15711540</v>
      </c>
      <c r="C238" s="6">
        <v>712</v>
      </c>
      <c r="D238" s="5" t="s">
        <v>15</v>
      </c>
      <c r="E238" s="5" t="s">
        <v>16</v>
      </c>
      <c r="F238" s="6">
        <v>29</v>
      </c>
      <c r="G238" s="6">
        <v>2</v>
      </c>
      <c r="H238" s="7">
        <v>0</v>
      </c>
      <c r="I238" s="6">
        <v>1</v>
      </c>
      <c r="J238" s="6">
        <v>1</v>
      </c>
      <c r="K238" s="6">
        <v>1</v>
      </c>
      <c r="L238" s="8">
        <v>144375</v>
      </c>
      <c r="M238" s="6">
        <v>0</v>
      </c>
    </row>
    <row r="239" spans="1:13" x14ac:dyDescent="0.35">
      <c r="A239" s="5">
        <v>238</v>
      </c>
      <c r="B239" s="6">
        <v>15764866</v>
      </c>
      <c r="C239" s="6">
        <v>539</v>
      </c>
      <c r="D239" s="5" t="s">
        <v>26</v>
      </c>
      <c r="E239" s="5" t="s">
        <v>16</v>
      </c>
      <c r="F239" s="6">
        <v>43</v>
      </c>
      <c r="G239" s="6">
        <v>3</v>
      </c>
      <c r="H239" s="7">
        <v>116220.5</v>
      </c>
      <c r="I239" s="6">
        <v>3</v>
      </c>
      <c r="J239" s="6">
        <v>1</v>
      </c>
      <c r="K239" s="6">
        <v>0</v>
      </c>
      <c r="L239" s="8">
        <v>55803.96</v>
      </c>
      <c r="M239" s="6">
        <v>1</v>
      </c>
    </row>
    <row r="240" spans="1:13" x14ac:dyDescent="0.35">
      <c r="A240" s="5">
        <v>239</v>
      </c>
      <c r="B240" s="6">
        <v>15794056</v>
      </c>
      <c r="C240" s="6">
        <v>668</v>
      </c>
      <c r="D240" s="5" t="s">
        <v>15</v>
      </c>
      <c r="E240" s="5" t="s">
        <v>16</v>
      </c>
      <c r="F240" s="6">
        <v>46</v>
      </c>
      <c r="G240" s="6">
        <v>2</v>
      </c>
      <c r="H240" s="7">
        <v>0</v>
      </c>
      <c r="I240" s="6">
        <v>3</v>
      </c>
      <c r="J240" s="6">
        <v>1</v>
      </c>
      <c r="K240" s="6">
        <v>0</v>
      </c>
      <c r="L240" s="8">
        <v>89048.46</v>
      </c>
      <c r="M240" s="6">
        <v>1</v>
      </c>
    </row>
    <row r="241" spans="1:13" x14ac:dyDescent="0.35">
      <c r="A241" s="5">
        <v>240</v>
      </c>
      <c r="B241" s="6">
        <v>15795149</v>
      </c>
      <c r="C241" s="6">
        <v>703</v>
      </c>
      <c r="D241" s="5" t="s">
        <v>15</v>
      </c>
      <c r="E241" s="5" t="s">
        <v>23</v>
      </c>
      <c r="F241" s="6">
        <v>28</v>
      </c>
      <c r="G241" s="6">
        <v>2</v>
      </c>
      <c r="H241" s="7">
        <v>81173.83</v>
      </c>
      <c r="I241" s="6">
        <v>2</v>
      </c>
      <c r="J241" s="6">
        <v>0</v>
      </c>
      <c r="K241" s="6">
        <v>1</v>
      </c>
      <c r="L241" s="8">
        <v>162812.16</v>
      </c>
      <c r="M241" s="6">
        <v>0</v>
      </c>
    </row>
    <row r="242" spans="1:13" x14ac:dyDescent="0.35">
      <c r="A242" s="5">
        <v>241</v>
      </c>
      <c r="B242" s="6">
        <v>15812009</v>
      </c>
      <c r="C242" s="6">
        <v>662</v>
      </c>
      <c r="D242" s="5" t="s">
        <v>18</v>
      </c>
      <c r="E242" s="5" t="s">
        <v>23</v>
      </c>
      <c r="F242" s="6">
        <v>38</v>
      </c>
      <c r="G242" s="6">
        <v>4</v>
      </c>
      <c r="H242" s="7">
        <v>0</v>
      </c>
      <c r="I242" s="6">
        <v>2</v>
      </c>
      <c r="J242" s="6">
        <v>1</v>
      </c>
      <c r="K242" s="6">
        <v>0</v>
      </c>
      <c r="L242" s="8">
        <v>136259.65</v>
      </c>
      <c r="M242" s="6">
        <v>0</v>
      </c>
    </row>
    <row r="243" spans="1:13" x14ac:dyDescent="0.35">
      <c r="A243" s="5">
        <v>242</v>
      </c>
      <c r="B243" s="6">
        <v>15651001</v>
      </c>
      <c r="C243" s="6">
        <v>725</v>
      </c>
      <c r="D243" s="5" t="s">
        <v>26</v>
      </c>
      <c r="E243" s="5" t="s">
        <v>16</v>
      </c>
      <c r="F243" s="6">
        <v>39</v>
      </c>
      <c r="G243" s="6">
        <v>5</v>
      </c>
      <c r="H243" s="7">
        <v>116803.8</v>
      </c>
      <c r="I243" s="6">
        <v>1</v>
      </c>
      <c r="J243" s="6">
        <v>1</v>
      </c>
      <c r="K243" s="6">
        <v>0</v>
      </c>
      <c r="L243" s="8">
        <v>124052.97</v>
      </c>
      <c r="M243" s="6">
        <v>0</v>
      </c>
    </row>
    <row r="244" spans="1:13" x14ac:dyDescent="0.35">
      <c r="A244" s="5">
        <v>243</v>
      </c>
      <c r="B244" s="6">
        <v>15813844</v>
      </c>
      <c r="C244" s="6">
        <v>703</v>
      </c>
      <c r="D244" s="5" t="s">
        <v>15</v>
      </c>
      <c r="E244" s="5" t="s">
        <v>23</v>
      </c>
      <c r="F244" s="6">
        <v>37</v>
      </c>
      <c r="G244" s="6">
        <v>8</v>
      </c>
      <c r="H244" s="7">
        <v>105961.68</v>
      </c>
      <c r="I244" s="6">
        <v>2</v>
      </c>
      <c r="J244" s="6">
        <v>0</v>
      </c>
      <c r="K244" s="6">
        <v>1</v>
      </c>
      <c r="L244" s="8">
        <v>74158.8</v>
      </c>
      <c r="M244" s="6">
        <v>0</v>
      </c>
    </row>
    <row r="245" spans="1:13" x14ac:dyDescent="0.35">
      <c r="A245" s="5">
        <v>244</v>
      </c>
      <c r="B245" s="6">
        <v>15596175</v>
      </c>
      <c r="C245" s="6">
        <v>659</v>
      </c>
      <c r="D245" s="5" t="s">
        <v>26</v>
      </c>
      <c r="E245" s="5" t="s">
        <v>23</v>
      </c>
      <c r="F245" s="6">
        <v>67</v>
      </c>
      <c r="G245" s="6">
        <v>6</v>
      </c>
      <c r="H245" s="7">
        <v>117411.6</v>
      </c>
      <c r="I245" s="6">
        <v>1</v>
      </c>
      <c r="J245" s="6">
        <v>1</v>
      </c>
      <c r="K245" s="6">
        <v>1</v>
      </c>
      <c r="L245" s="8">
        <v>45071.09</v>
      </c>
      <c r="M245" s="6">
        <v>1</v>
      </c>
    </row>
    <row r="246" spans="1:13" x14ac:dyDescent="0.35">
      <c r="A246" s="5">
        <v>245</v>
      </c>
      <c r="B246" s="6">
        <v>15576269</v>
      </c>
      <c r="C246" s="6">
        <v>523</v>
      </c>
      <c r="D246" s="5" t="s">
        <v>18</v>
      </c>
      <c r="E246" s="5" t="s">
        <v>23</v>
      </c>
      <c r="F246" s="6">
        <v>34</v>
      </c>
      <c r="G246" s="6">
        <v>7</v>
      </c>
      <c r="H246" s="7">
        <v>0</v>
      </c>
      <c r="I246" s="6">
        <v>2</v>
      </c>
      <c r="J246" s="6">
        <v>1</v>
      </c>
      <c r="K246" s="6">
        <v>0</v>
      </c>
      <c r="L246" s="8">
        <v>62030.06</v>
      </c>
      <c r="M246" s="6">
        <v>0</v>
      </c>
    </row>
    <row r="247" spans="1:13" x14ac:dyDescent="0.35">
      <c r="A247" s="5">
        <v>246</v>
      </c>
      <c r="B247" s="6">
        <v>15797219</v>
      </c>
      <c r="C247" s="6">
        <v>635</v>
      </c>
      <c r="D247" s="5" t="s">
        <v>15</v>
      </c>
      <c r="E247" s="5" t="s">
        <v>16</v>
      </c>
      <c r="F247" s="6">
        <v>40</v>
      </c>
      <c r="G247" s="6">
        <v>10</v>
      </c>
      <c r="H247" s="7">
        <v>123497.58</v>
      </c>
      <c r="I247" s="6">
        <v>1</v>
      </c>
      <c r="J247" s="6">
        <v>1</v>
      </c>
      <c r="K247" s="6">
        <v>0</v>
      </c>
      <c r="L247" s="8">
        <v>131953.23000000001</v>
      </c>
      <c r="M247" s="6">
        <v>1</v>
      </c>
    </row>
    <row r="248" spans="1:13" x14ac:dyDescent="0.35">
      <c r="A248" s="5">
        <v>247</v>
      </c>
      <c r="B248" s="6">
        <v>15685500</v>
      </c>
      <c r="C248" s="6">
        <v>772</v>
      </c>
      <c r="D248" s="5" t="s">
        <v>26</v>
      </c>
      <c r="E248" s="5" t="s">
        <v>23</v>
      </c>
      <c r="F248" s="6">
        <v>26</v>
      </c>
      <c r="G248" s="6">
        <v>7</v>
      </c>
      <c r="H248" s="7">
        <v>152400.51</v>
      </c>
      <c r="I248" s="6">
        <v>2</v>
      </c>
      <c r="J248" s="6">
        <v>1</v>
      </c>
      <c r="K248" s="6">
        <v>0</v>
      </c>
      <c r="L248" s="8">
        <v>79414</v>
      </c>
      <c r="M248" s="6">
        <v>0</v>
      </c>
    </row>
    <row r="249" spans="1:13" x14ac:dyDescent="0.35">
      <c r="A249" s="5">
        <v>248</v>
      </c>
      <c r="B249" s="6">
        <v>15599792</v>
      </c>
      <c r="C249" s="6">
        <v>545</v>
      </c>
      <c r="D249" s="5" t="s">
        <v>15</v>
      </c>
      <c r="E249" s="5" t="s">
        <v>16</v>
      </c>
      <c r="F249" s="6">
        <v>26</v>
      </c>
      <c r="G249" s="6">
        <v>1</v>
      </c>
      <c r="H249" s="7">
        <v>0</v>
      </c>
      <c r="I249" s="6">
        <v>2</v>
      </c>
      <c r="J249" s="6">
        <v>1</v>
      </c>
      <c r="K249" s="6">
        <v>1</v>
      </c>
      <c r="L249" s="8">
        <v>199638.56</v>
      </c>
      <c r="M249" s="6">
        <v>0</v>
      </c>
    </row>
    <row r="250" spans="1:13" x14ac:dyDescent="0.35">
      <c r="A250" s="5">
        <v>249</v>
      </c>
      <c r="B250" s="6">
        <v>15657566</v>
      </c>
      <c r="C250" s="6">
        <v>634</v>
      </c>
      <c r="D250" s="5" t="s">
        <v>26</v>
      </c>
      <c r="E250" s="5" t="s">
        <v>23</v>
      </c>
      <c r="F250" s="6">
        <v>24</v>
      </c>
      <c r="G250" s="6">
        <v>8</v>
      </c>
      <c r="H250" s="7">
        <v>103097.85</v>
      </c>
      <c r="I250" s="6">
        <v>1</v>
      </c>
      <c r="J250" s="6">
        <v>1</v>
      </c>
      <c r="K250" s="6">
        <v>1</v>
      </c>
      <c r="L250" s="8">
        <v>157577.29</v>
      </c>
      <c r="M250" s="6">
        <v>0</v>
      </c>
    </row>
    <row r="251" spans="1:13" x14ac:dyDescent="0.35">
      <c r="A251" s="5">
        <v>250</v>
      </c>
      <c r="B251" s="6">
        <v>15772423</v>
      </c>
      <c r="C251" s="6">
        <v>739</v>
      </c>
      <c r="D251" s="5" t="s">
        <v>26</v>
      </c>
      <c r="E251" s="5" t="s">
        <v>23</v>
      </c>
      <c r="F251" s="6">
        <v>54</v>
      </c>
      <c r="G251" s="6">
        <v>8</v>
      </c>
      <c r="H251" s="7">
        <v>126418.14</v>
      </c>
      <c r="I251" s="6">
        <v>1</v>
      </c>
      <c r="J251" s="6">
        <v>1</v>
      </c>
      <c r="K251" s="6">
        <v>0</v>
      </c>
      <c r="L251" s="8">
        <v>134420.75</v>
      </c>
      <c r="M251" s="6">
        <v>1</v>
      </c>
    </row>
    <row r="252" spans="1:13" x14ac:dyDescent="0.35">
      <c r="A252" s="5">
        <v>251</v>
      </c>
      <c r="B252" s="6">
        <v>15628112</v>
      </c>
      <c r="C252" s="6">
        <v>771</v>
      </c>
      <c r="D252" s="5" t="s">
        <v>26</v>
      </c>
      <c r="E252" s="5" t="s">
        <v>16</v>
      </c>
      <c r="F252" s="6">
        <v>36</v>
      </c>
      <c r="G252" s="6">
        <v>5</v>
      </c>
      <c r="H252" s="7">
        <v>77846.899999999994</v>
      </c>
      <c r="I252" s="6">
        <v>1</v>
      </c>
      <c r="J252" s="6">
        <v>0</v>
      </c>
      <c r="K252" s="6">
        <v>0</v>
      </c>
      <c r="L252" s="8">
        <v>99805.99</v>
      </c>
      <c r="M252" s="6">
        <v>0</v>
      </c>
    </row>
    <row r="253" spans="1:13" x14ac:dyDescent="0.35">
      <c r="A253" s="5">
        <v>252</v>
      </c>
      <c r="B253" s="6">
        <v>15753754</v>
      </c>
      <c r="C253" s="6">
        <v>587</v>
      </c>
      <c r="D253" s="5" t="s">
        <v>18</v>
      </c>
      <c r="E253" s="5" t="s">
        <v>16</v>
      </c>
      <c r="F253" s="6">
        <v>34</v>
      </c>
      <c r="G253" s="6">
        <v>1</v>
      </c>
      <c r="H253" s="7">
        <v>0</v>
      </c>
      <c r="I253" s="6">
        <v>2</v>
      </c>
      <c r="J253" s="6">
        <v>1</v>
      </c>
      <c r="K253" s="6">
        <v>1</v>
      </c>
      <c r="L253" s="8">
        <v>97932.68</v>
      </c>
      <c r="M253" s="6">
        <v>0</v>
      </c>
    </row>
    <row r="254" spans="1:13" x14ac:dyDescent="0.35">
      <c r="A254" s="5">
        <v>253</v>
      </c>
      <c r="B254" s="6">
        <v>15793726</v>
      </c>
      <c r="C254" s="6">
        <v>681</v>
      </c>
      <c r="D254" s="5" t="s">
        <v>15</v>
      </c>
      <c r="E254" s="5" t="s">
        <v>16</v>
      </c>
      <c r="F254" s="6">
        <v>79</v>
      </c>
      <c r="G254" s="6">
        <v>0</v>
      </c>
      <c r="H254" s="7">
        <v>0</v>
      </c>
      <c r="I254" s="6">
        <v>2</v>
      </c>
      <c r="J254" s="6">
        <v>0</v>
      </c>
      <c r="K254" s="6">
        <v>1</v>
      </c>
      <c r="L254" s="8">
        <v>170968.99</v>
      </c>
      <c r="M254" s="6">
        <v>0</v>
      </c>
    </row>
    <row r="255" spans="1:13" x14ac:dyDescent="0.35">
      <c r="A255" s="5">
        <v>254</v>
      </c>
      <c r="B255" s="6">
        <v>15694717</v>
      </c>
      <c r="C255" s="6">
        <v>544</v>
      </c>
      <c r="D255" s="5" t="s">
        <v>26</v>
      </c>
      <c r="E255" s="5" t="s">
        <v>23</v>
      </c>
      <c r="F255" s="6">
        <v>37</v>
      </c>
      <c r="G255" s="6">
        <v>2</v>
      </c>
      <c r="H255" s="7">
        <v>79731.91</v>
      </c>
      <c r="I255" s="6">
        <v>1</v>
      </c>
      <c r="J255" s="6">
        <v>1</v>
      </c>
      <c r="K255" s="6">
        <v>1</v>
      </c>
      <c r="L255" s="8">
        <v>57558.95</v>
      </c>
      <c r="M255" s="6">
        <v>0</v>
      </c>
    </row>
    <row r="256" spans="1:13" x14ac:dyDescent="0.35">
      <c r="A256" s="5">
        <v>255</v>
      </c>
      <c r="B256" s="6">
        <v>15665834</v>
      </c>
      <c r="C256" s="6">
        <v>696</v>
      </c>
      <c r="D256" s="5" t="s">
        <v>18</v>
      </c>
      <c r="E256" s="5" t="s">
        <v>23</v>
      </c>
      <c r="F256" s="6">
        <v>28</v>
      </c>
      <c r="G256" s="6">
        <v>8</v>
      </c>
      <c r="H256" s="7">
        <v>0</v>
      </c>
      <c r="I256" s="6">
        <v>1</v>
      </c>
      <c r="J256" s="6">
        <v>0</v>
      </c>
      <c r="K256" s="6">
        <v>0</v>
      </c>
      <c r="L256" s="8">
        <v>176713.47</v>
      </c>
      <c r="M256" s="6">
        <v>0</v>
      </c>
    </row>
    <row r="257" spans="1:13" x14ac:dyDescent="0.35">
      <c r="A257" s="5">
        <v>256</v>
      </c>
      <c r="B257" s="6">
        <v>15765297</v>
      </c>
      <c r="C257" s="6">
        <v>766</v>
      </c>
      <c r="D257" s="5" t="s">
        <v>18</v>
      </c>
      <c r="E257" s="5" t="s">
        <v>23</v>
      </c>
      <c r="F257" s="6">
        <v>41</v>
      </c>
      <c r="G257" s="6">
        <v>0</v>
      </c>
      <c r="H257" s="7">
        <v>0</v>
      </c>
      <c r="I257" s="6">
        <v>2</v>
      </c>
      <c r="J257" s="6">
        <v>0</v>
      </c>
      <c r="K257" s="6">
        <v>1</v>
      </c>
      <c r="L257" s="8">
        <v>34283.230000000003</v>
      </c>
      <c r="M257" s="6">
        <v>0</v>
      </c>
    </row>
    <row r="258" spans="1:13" x14ac:dyDescent="0.35">
      <c r="A258" s="5">
        <v>257</v>
      </c>
      <c r="B258" s="6">
        <v>15636684</v>
      </c>
      <c r="C258" s="6">
        <v>727</v>
      </c>
      <c r="D258" s="5" t="s">
        <v>15</v>
      </c>
      <c r="E258" s="5" t="s">
        <v>23</v>
      </c>
      <c r="F258" s="6">
        <v>34</v>
      </c>
      <c r="G258" s="6">
        <v>10</v>
      </c>
      <c r="H258" s="7">
        <v>0</v>
      </c>
      <c r="I258" s="6">
        <v>2</v>
      </c>
      <c r="J258" s="6">
        <v>1</v>
      </c>
      <c r="K258" s="6">
        <v>1</v>
      </c>
      <c r="L258" s="8">
        <v>198637.34</v>
      </c>
      <c r="M258" s="6">
        <v>0</v>
      </c>
    </row>
    <row r="259" spans="1:13" x14ac:dyDescent="0.35">
      <c r="A259" s="5">
        <v>258</v>
      </c>
      <c r="B259" s="6">
        <v>15592979</v>
      </c>
      <c r="C259" s="6">
        <v>671</v>
      </c>
      <c r="D259" s="5" t="s">
        <v>26</v>
      </c>
      <c r="E259" s="5" t="s">
        <v>16</v>
      </c>
      <c r="F259" s="6">
        <v>34</v>
      </c>
      <c r="G259" s="6">
        <v>6</v>
      </c>
      <c r="H259" s="7">
        <v>37266.67</v>
      </c>
      <c r="I259" s="6">
        <v>2</v>
      </c>
      <c r="J259" s="6">
        <v>0</v>
      </c>
      <c r="K259" s="6">
        <v>0</v>
      </c>
      <c r="L259" s="8">
        <v>156917.12</v>
      </c>
      <c r="M259" s="6">
        <v>0</v>
      </c>
    </row>
    <row r="260" spans="1:13" x14ac:dyDescent="0.35">
      <c r="A260" s="5">
        <v>259</v>
      </c>
      <c r="B260" s="6">
        <v>15750803</v>
      </c>
      <c r="C260" s="6">
        <v>693</v>
      </c>
      <c r="D260" s="5" t="s">
        <v>15</v>
      </c>
      <c r="E260" s="5" t="s">
        <v>16</v>
      </c>
      <c r="F260" s="6">
        <v>30</v>
      </c>
      <c r="G260" s="6">
        <v>6</v>
      </c>
      <c r="H260" s="7">
        <v>127992.25</v>
      </c>
      <c r="I260" s="6">
        <v>1</v>
      </c>
      <c r="J260" s="6">
        <v>1</v>
      </c>
      <c r="K260" s="6">
        <v>1</v>
      </c>
      <c r="L260" s="8">
        <v>50457.2</v>
      </c>
      <c r="M260" s="6">
        <v>0</v>
      </c>
    </row>
    <row r="261" spans="1:13" x14ac:dyDescent="0.35">
      <c r="A261" s="5">
        <v>260</v>
      </c>
      <c r="B261" s="6">
        <v>15607178</v>
      </c>
      <c r="C261" s="6">
        <v>850</v>
      </c>
      <c r="D261" s="5" t="s">
        <v>26</v>
      </c>
      <c r="E261" s="5" t="s">
        <v>23</v>
      </c>
      <c r="F261" s="6">
        <v>38</v>
      </c>
      <c r="G261" s="6">
        <v>3</v>
      </c>
      <c r="H261" s="7">
        <v>54901.01</v>
      </c>
      <c r="I261" s="6">
        <v>1</v>
      </c>
      <c r="J261" s="6">
        <v>1</v>
      </c>
      <c r="K261" s="6">
        <v>1</v>
      </c>
      <c r="L261" s="8">
        <v>140075.54999999999</v>
      </c>
      <c r="M261" s="6">
        <v>0</v>
      </c>
    </row>
    <row r="262" spans="1:13" x14ac:dyDescent="0.35">
      <c r="A262" s="5">
        <v>261</v>
      </c>
      <c r="B262" s="6">
        <v>15713853</v>
      </c>
      <c r="C262" s="6">
        <v>732</v>
      </c>
      <c r="D262" s="5" t="s">
        <v>26</v>
      </c>
      <c r="E262" s="5" t="s">
        <v>23</v>
      </c>
      <c r="F262" s="6">
        <v>42</v>
      </c>
      <c r="G262" s="6">
        <v>9</v>
      </c>
      <c r="H262" s="7">
        <v>108748.08</v>
      </c>
      <c r="I262" s="6">
        <v>2</v>
      </c>
      <c r="J262" s="6">
        <v>1</v>
      </c>
      <c r="K262" s="6">
        <v>1</v>
      </c>
      <c r="L262" s="8">
        <v>65323.11</v>
      </c>
      <c r="M262" s="6">
        <v>0</v>
      </c>
    </row>
    <row r="263" spans="1:13" x14ac:dyDescent="0.35">
      <c r="A263" s="5">
        <v>262</v>
      </c>
      <c r="B263" s="6">
        <v>15673481</v>
      </c>
      <c r="C263" s="6">
        <v>726</v>
      </c>
      <c r="D263" s="5" t="s">
        <v>18</v>
      </c>
      <c r="E263" s="5" t="s">
        <v>16</v>
      </c>
      <c r="F263" s="6">
        <v>48</v>
      </c>
      <c r="G263" s="6">
        <v>6</v>
      </c>
      <c r="H263" s="7">
        <v>99906.19</v>
      </c>
      <c r="I263" s="6">
        <v>1</v>
      </c>
      <c r="J263" s="6">
        <v>1</v>
      </c>
      <c r="K263" s="6">
        <v>0</v>
      </c>
      <c r="L263" s="8">
        <v>64323.24</v>
      </c>
      <c r="M263" s="6">
        <v>0</v>
      </c>
    </row>
    <row r="264" spans="1:13" x14ac:dyDescent="0.35">
      <c r="A264" s="5">
        <v>263</v>
      </c>
      <c r="B264" s="6">
        <v>15686776</v>
      </c>
      <c r="C264" s="6">
        <v>557</v>
      </c>
      <c r="D264" s="5" t="s">
        <v>15</v>
      </c>
      <c r="E264" s="5" t="s">
        <v>16</v>
      </c>
      <c r="F264" s="6">
        <v>32</v>
      </c>
      <c r="G264" s="6">
        <v>6</v>
      </c>
      <c r="H264" s="7">
        <v>184686.41</v>
      </c>
      <c r="I264" s="6">
        <v>2</v>
      </c>
      <c r="J264" s="6">
        <v>1</v>
      </c>
      <c r="K264" s="6">
        <v>0</v>
      </c>
      <c r="L264" s="8">
        <v>14956.44</v>
      </c>
      <c r="M264" s="6">
        <v>0</v>
      </c>
    </row>
    <row r="265" spans="1:13" x14ac:dyDescent="0.35">
      <c r="A265" s="5">
        <v>264</v>
      </c>
      <c r="B265" s="6">
        <v>15673693</v>
      </c>
      <c r="C265" s="6">
        <v>682</v>
      </c>
      <c r="D265" s="5" t="s">
        <v>15</v>
      </c>
      <c r="E265" s="5" t="s">
        <v>16</v>
      </c>
      <c r="F265" s="6">
        <v>26</v>
      </c>
      <c r="G265" s="6">
        <v>0</v>
      </c>
      <c r="H265" s="7">
        <v>110654.02</v>
      </c>
      <c r="I265" s="6">
        <v>1</v>
      </c>
      <c r="J265" s="6">
        <v>0</v>
      </c>
      <c r="K265" s="6">
        <v>1</v>
      </c>
      <c r="L265" s="8">
        <v>111879.21</v>
      </c>
      <c r="M265" s="6">
        <v>0</v>
      </c>
    </row>
    <row r="266" spans="1:13" x14ac:dyDescent="0.35">
      <c r="A266" s="5">
        <v>265</v>
      </c>
      <c r="B266" s="6">
        <v>15700696</v>
      </c>
      <c r="C266" s="6">
        <v>738</v>
      </c>
      <c r="D266" s="5" t="s">
        <v>18</v>
      </c>
      <c r="E266" s="5" t="s">
        <v>23</v>
      </c>
      <c r="F266" s="6">
        <v>31</v>
      </c>
      <c r="G266" s="6">
        <v>9</v>
      </c>
      <c r="H266" s="7">
        <v>79019.8</v>
      </c>
      <c r="I266" s="6">
        <v>1</v>
      </c>
      <c r="J266" s="6">
        <v>1</v>
      </c>
      <c r="K266" s="6">
        <v>1</v>
      </c>
      <c r="L266" s="8">
        <v>18606.23</v>
      </c>
      <c r="M266" s="6">
        <v>0</v>
      </c>
    </row>
    <row r="267" spans="1:13" x14ac:dyDescent="0.35">
      <c r="A267" s="5">
        <v>266</v>
      </c>
      <c r="B267" s="6">
        <v>15813163</v>
      </c>
      <c r="C267" s="6">
        <v>531</v>
      </c>
      <c r="D267" s="5" t="s">
        <v>18</v>
      </c>
      <c r="E267" s="5" t="s">
        <v>16</v>
      </c>
      <c r="F267" s="6">
        <v>36</v>
      </c>
      <c r="G267" s="6">
        <v>9</v>
      </c>
      <c r="H267" s="7">
        <v>99240.51</v>
      </c>
      <c r="I267" s="6">
        <v>1</v>
      </c>
      <c r="J267" s="6">
        <v>1</v>
      </c>
      <c r="K267" s="6">
        <v>0</v>
      </c>
      <c r="L267" s="8">
        <v>123137.01</v>
      </c>
      <c r="M267" s="6">
        <v>0</v>
      </c>
    </row>
    <row r="268" spans="1:13" x14ac:dyDescent="0.35">
      <c r="A268" s="5">
        <v>267</v>
      </c>
      <c r="B268" s="6">
        <v>15653857</v>
      </c>
      <c r="C268" s="6">
        <v>498</v>
      </c>
      <c r="D268" s="5" t="s">
        <v>15</v>
      </c>
      <c r="E268" s="5" t="s">
        <v>23</v>
      </c>
      <c r="F268" s="6">
        <v>34</v>
      </c>
      <c r="G268" s="6">
        <v>2</v>
      </c>
      <c r="H268" s="7">
        <v>0</v>
      </c>
      <c r="I268" s="6">
        <v>2</v>
      </c>
      <c r="J268" s="6">
        <v>1</v>
      </c>
      <c r="K268" s="6">
        <v>1</v>
      </c>
      <c r="L268" s="8">
        <v>148528.24</v>
      </c>
      <c r="M268" s="6">
        <v>0</v>
      </c>
    </row>
    <row r="269" spans="1:13" x14ac:dyDescent="0.35">
      <c r="A269" s="5">
        <v>268</v>
      </c>
      <c r="B269" s="6">
        <v>15777076</v>
      </c>
      <c r="C269" s="6">
        <v>651</v>
      </c>
      <c r="D269" s="5" t="s">
        <v>15</v>
      </c>
      <c r="E269" s="5" t="s">
        <v>23</v>
      </c>
      <c r="F269" s="6">
        <v>36</v>
      </c>
      <c r="G269" s="6">
        <v>7</v>
      </c>
      <c r="H269" s="7">
        <v>0</v>
      </c>
      <c r="I269" s="6">
        <v>2</v>
      </c>
      <c r="J269" s="6">
        <v>1</v>
      </c>
      <c r="K269" s="6">
        <v>0</v>
      </c>
      <c r="L269" s="8">
        <v>13898.31</v>
      </c>
      <c r="M269" s="6">
        <v>0</v>
      </c>
    </row>
    <row r="270" spans="1:13" x14ac:dyDescent="0.35">
      <c r="A270" s="5">
        <v>269</v>
      </c>
      <c r="B270" s="6">
        <v>15717398</v>
      </c>
      <c r="C270" s="6">
        <v>549</v>
      </c>
      <c r="D270" s="5" t="s">
        <v>18</v>
      </c>
      <c r="E270" s="5" t="s">
        <v>16</v>
      </c>
      <c r="F270" s="6">
        <v>39</v>
      </c>
      <c r="G270" s="6">
        <v>7</v>
      </c>
      <c r="H270" s="7">
        <v>0</v>
      </c>
      <c r="I270" s="6">
        <v>1</v>
      </c>
      <c r="J270" s="6">
        <v>0</v>
      </c>
      <c r="K270" s="6">
        <v>0</v>
      </c>
      <c r="L270" s="8">
        <v>81259.25</v>
      </c>
      <c r="M270" s="6">
        <v>1</v>
      </c>
    </row>
    <row r="271" spans="1:13" x14ac:dyDescent="0.35">
      <c r="A271" s="5">
        <v>270</v>
      </c>
      <c r="B271" s="6">
        <v>15799217</v>
      </c>
      <c r="C271" s="6">
        <v>791</v>
      </c>
      <c r="D271" s="5" t="s">
        <v>26</v>
      </c>
      <c r="E271" s="5" t="s">
        <v>16</v>
      </c>
      <c r="F271" s="6">
        <v>35</v>
      </c>
      <c r="G271" s="6">
        <v>7</v>
      </c>
      <c r="H271" s="7">
        <v>52436.2</v>
      </c>
      <c r="I271" s="6">
        <v>1</v>
      </c>
      <c r="J271" s="6">
        <v>1</v>
      </c>
      <c r="K271" s="6">
        <v>0</v>
      </c>
      <c r="L271" s="8">
        <v>161051.75</v>
      </c>
      <c r="M271" s="6">
        <v>0</v>
      </c>
    </row>
    <row r="272" spans="1:13" x14ac:dyDescent="0.35">
      <c r="A272" s="5">
        <v>271</v>
      </c>
      <c r="B272" s="6">
        <v>15787071</v>
      </c>
      <c r="C272" s="6">
        <v>650</v>
      </c>
      <c r="D272" s="5" t="s">
        <v>18</v>
      </c>
      <c r="E272" s="5" t="s">
        <v>23</v>
      </c>
      <c r="F272" s="6">
        <v>41</v>
      </c>
      <c r="G272" s="6">
        <v>9</v>
      </c>
      <c r="H272" s="7">
        <v>0</v>
      </c>
      <c r="I272" s="6">
        <v>2</v>
      </c>
      <c r="J272" s="6">
        <v>0</v>
      </c>
      <c r="K272" s="6">
        <v>1</v>
      </c>
      <c r="L272" s="8">
        <v>191599.67</v>
      </c>
      <c r="M272" s="6">
        <v>0</v>
      </c>
    </row>
    <row r="273" spans="1:13" x14ac:dyDescent="0.35">
      <c r="A273" s="5">
        <v>272</v>
      </c>
      <c r="B273" s="6">
        <v>15619955</v>
      </c>
      <c r="C273" s="6">
        <v>733</v>
      </c>
      <c r="D273" s="5" t="s">
        <v>26</v>
      </c>
      <c r="E273" s="5" t="s">
        <v>23</v>
      </c>
      <c r="F273" s="6">
        <v>34</v>
      </c>
      <c r="G273" s="6">
        <v>3</v>
      </c>
      <c r="H273" s="7">
        <v>100337.96</v>
      </c>
      <c r="I273" s="6">
        <v>3</v>
      </c>
      <c r="J273" s="6">
        <v>1</v>
      </c>
      <c r="K273" s="6">
        <v>0</v>
      </c>
      <c r="L273" s="8">
        <v>48559.19</v>
      </c>
      <c r="M273" s="6">
        <v>1</v>
      </c>
    </row>
    <row r="274" spans="1:13" x14ac:dyDescent="0.35">
      <c r="A274" s="5">
        <v>273</v>
      </c>
      <c r="B274" s="6">
        <v>15796505</v>
      </c>
      <c r="C274" s="6">
        <v>811</v>
      </c>
      <c r="D274" s="5" t="s">
        <v>26</v>
      </c>
      <c r="E274" s="5" t="s">
        <v>16</v>
      </c>
      <c r="F274" s="6">
        <v>34</v>
      </c>
      <c r="G274" s="6">
        <v>1</v>
      </c>
      <c r="H274" s="7">
        <v>149297.19</v>
      </c>
      <c r="I274" s="6">
        <v>2</v>
      </c>
      <c r="J274" s="6">
        <v>1</v>
      </c>
      <c r="K274" s="6">
        <v>1</v>
      </c>
      <c r="L274" s="8">
        <v>186339.74</v>
      </c>
      <c r="M274" s="6">
        <v>0</v>
      </c>
    </row>
    <row r="275" spans="1:13" x14ac:dyDescent="0.35">
      <c r="A275" s="5">
        <v>274</v>
      </c>
      <c r="B275" s="6">
        <v>15725166</v>
      </c>
      <c r="C275" s="6">
        <v>707</v>
      </c>
      <c r="D275" s="5" t="s">
        <v>15</v>
      </c>
      <c r="E275" s="5" t="s">
        <v>23</v>
      </c>
      <c r="F275" s="6">
        <v>30</v>
      </c>
      <c r="G275" s="6">
        <v>8</v>
      </c>
      <c r="H275" s="7">
        <v>0</v>
      </c>
      <c r="I275" s="6">
        <v>2</v>
      </c>
      <c r="J275" s="6">
        <v>1</v>
      </c>
      <c r="K275" s="6">
        <v>0</v>
      </c>
      <c r="L275" s="8">
        <v>33159.370000000003</v>
      </c>
      <c r="M275" s="6">
        <v>0</v>
      </c>
    </row>
    <row r="276" spans="1:13" x14ac:dyDescent="0.35">
      <c r="A276" s="5">
        <v>275</v>
      </c>
      <c r="B276" s="6">
        <v>15800116</v>
      </c>
      <c r="C276" s="6">
        <v>712</v>
      </c>
      <c r="D276" s="5" t="s">
        <v>26</v>
      </c>
      <c r="E276" s="5" t="s">
        <v>23</v>
      </c>
      <c r="F276" s="6">
        <v>28</v>
      </c>
      <c r="G276" s="6">
        <v>4</v>
      </c>
      <c r="H276" s="7">
        <v>145605.44</v>
      </c>
      <c r="I276" s="6">
        <v>1</v>
      </c>
      <c r="J276" s="6">
        <v>0</v>
      </c>
      <c r="K276" s="6">
        <v>1</v>
      </c>
      <c r="L276" s="8">
        <v>93883.53</v>
      </c>
      <c r="M276" s="6">
        <v>0</v>
      </c>
    </row>
    <row r="277" spans="1:13" x14ac:dyDescent="0.35">
      <c r="A277" s="5">
        <v>276</v>
      </c>
      <c r="B277" s="6">
        <v>15758685</v>
      </c>
      <c r="C277" s="6">
        <v>706</v>
      </c>
      <c r="D277" s="5" t="s">
        <v>18</v>
      </c>
      <c r="E277" s="5" t="s">
        <v>16</v>
      </c>
      <c r="F277" s="6">
        <v>37</v>
      </c>
      <c r="G277" s="6">
        <v>7</v>
      </c>
      <c r="H277" s="7">
        <v>0</v>
      </c>
      <c r="I277" s="6">
        <v>2</v>
      </c>
      <c r="J277" s="6">
        <v>1</v>
      </c>
      <c r="K277" s="6">
        <v>1</v>
      </c>
      <c r="L277" s="8">
        <v>110899.3</v>
      </c>
      <c r="M277" s="6">
        <v>0</v>
      </c>
    </row>
    <row r="278" spans="1:13" x14ac:dyDescent="0.35">
      <c r="A278" s="5">
        <v>277</v>
      </c>
      <c r="B278" s="6">
        <v>15694456</v>
      </c>
      <c r="C278" s="6">
        <v>756</v>
      </c>
      <c r="D278" s="5" t="s">
        <v>15</v>
      </c>
      <c r="E278" s="5" t="s">
        <v>23</v>
      </c>
      <c r="F278" s="6">
        <v>62</v>
      </c>
      <c r="G278" s="6">
        <v>3</v>
      </c>
      <c r="H278" s="7">
        <v>0</v>
      </c>
      <c r="I278" s="6">
        <v>1</v>
      </c>
      <c r="J278" s="6">
        <v>1</v>
      </c>
      <c r="K278" s="6">
        <v>1</v>
      </c>
      <c r="L278" s="8">
        <v>11199.04</v>
      </c>
      <c r="M278" s="6">
        <v>1</v>
      </c>
    </row>
    <row r="279" spans="1:13" x14ac:dyDescent="0.35">
      <c r="A279" s="5">
        <v>278</v>
      </c>
      <c r="B279" s="6">
        <v>15767339</v>
      </c>
      <c r="C279" s="6">
        <v>777</v>
      </c>
      <c r="D279" s="5" t="s">
        <v>15</v>
      </c>
      <c r="E279" s="5" t="s">
        <v>16</v>
      </c>
      <c r="F279" s="6">
        <v>53</v>
      </c>
      <c r="G279" s="6">
        <v>10</v>
      </c>
      <c r="H279" s="7">
        <v>0</v>
      </c>
      <c r="I279" s="6">
        <v>2</v>
      </c>
      <c r="J279" s="6">
        <v>1</v>
      </c>
      <c r="K279" s="6">
        <v>0</v>
      </c>
      <c r="L279" s="8">
        <v>189992.97</v>
      </c>
      <c r="M279" s="6">
        <v>0</v>
      </c>
    </row>
    <row r="280" spans="1:13" x14ac:dyDescent="0.35">
      <c r="A280" s="5">
        <v>279</v>
      </c>
      <c r="B280" s="6">
        <v>15683562</v>
      </c>
      <c r="C280" s="6">
        <v>646</v>
      </c>
      <c r="D280" s="5" t="s">
        <v>15</v>
      </c>
      <c r="E280" s="5" t="s">
        <v>23</v>
      </c>
      <c r="F280" s="6">
        <v>35</v>
      </c>
      <c r="G280" s="6">
        <v>6</v>
      </c>
      <c r="H280" s="7">
        <v>84026.86</v>
      </c>
      <c r="I280" s="6">
        <v>1</v>
      </c>
      <c r="J280" s="6">
        <v>0</v>
      </c>
      <c r="K280" s="6">
        <v>1</v>
      </c>
      <c r="L280" s="8">
        <v>164255.69</v>
      </c>
      <c r="M280" s="6">
        <v>0</v>
      </c>
    </row>
    <row r="281" spans="1:13" x14ac:dyDescent="0.35">
      <c r="A281" s="5">
        <v>280</v>
      </c>
      <c r="B281" s="6">
        <v>15782210</v>
      </c>
      <c r="C281" s="6">
        <v>714</v>
      </c>
      <c r="D281" s="5" t="s">
        <v>15</v>
      </c>
      <c r="E281" s="5" t="s">
        <v>23</v>
      </c>
      <c r="F281" s="6">
        <v>46</v>
      </c>
      <c r="G281" s="6">
        <v>1</v>
      </c>
      <c r="H281" s="7">
        <v>0</v>
      </c>
      <c r="I281" s="6">
        <v>1</v>
      </c>
      <c r="J281" s="6">
        <v>1</v>
      </c>
      <c r="K281" s="6">
        <v>0</v>
      </c>
      <c r="L281" s="8">
        <v>152167.79</v>
      </c>
      <c r="M281" s="6">
        <v>1</v>
      </c>
    </row>
    <row r="282" spans="1:13" x14ac:dyDescent="0.35">
      <c r="A282" s="5">
        <v>281</v>
      </c>
      <c r="B282" s="6">
        <v>15668893</v>
      </c>
      <c r="C282" s="6">
        <v>782</v>
      </c>
      <c r="D282" s="5" t="s">
        <v>15</v>
      </c>
      <c r="E282" s="5" t="s">
        <v>23</v>
      </c>
      <c r="F282" s="6">
        <v>39</v>
      </c>
      <c r="G282" s="6">
        <v>8</v>
      </c>
      <c r="H282" s="7">
        <v>0</v>
      </c>
      <c r="I282" s="6">
        <v>2</v>
      </c>
      <c r="J282" s="6">
        <v>1</v>
      </c>
      <c r="K282" s="6">
        <v>1</v>
      </c>
      <c r="L282" s="8">
        <v>33949.67</v>
      </c>
      <c r="M282" s="6">
        <v>0</v>
      </c>
    </row>
    <row r="283" spans="1:13" x14ac:dyDescent="0.35">
      <c r="A283" s="5">
        <v>282</v>
      </c>
      <c r="B283" s="6">
        <v>15669169</v>
      </c>
      <c r="C283" s="6">
        <v>775</v>
      </c>
      <c r="D283" s="5" t="s">
        <v>18</v>
      </c>
      <c r="E283" s="5" t="s">
        <v>23</v>
      </c>
      <c r="F283" s="6">
        <v>29</v>
      </c>
      <c r="G283" s="6">
        <v>10</v>
      </c>
      <c r="H283" s="7">
        <v>0</v>
      </c>
      <c r="I283" s="6">
        <v>2</v>
      </c>
      <c r="J283" s="6">
        <v>1</v>
      </c>
      <c r="K283" s="6">
        <v>1</v>
      </c>
      <c r="L283" s="8">
        <v>68143.929999999993</v>
      </c>
      <c r="M283" s="6">
        <v>0</v>
      </c>
    </row>
    <row r="284" spans="1:13" x14ac:dyDescent="0.35">
      <c r="A284" s="5">
        <v>283</v>
      </c>
      <c r="B284" s="6">
        <v>15643024</v>
      </c>
      <c r="C284" s="6">
        <v>479</v>
      </c>
      <c r="D284" s="5" t="s">
        <v>26</v>
      </c>
      <c r="E284" s="5" t="s">
        <v>23</v>
      </c>
      <c r="F284" s="6">
        <v>35</v>
      </c>
      <c r="G284" s="6">
        <v>4</v>
      </c>
      <c r="H284" s="7">
        <v>138718.92000000001</v>
      </c>
      <c r="I284" s="6">
        <v>1</v>
      </c>
      <c r="J284" s="6">
        <v>1</v>
      </c>
      <c r="K284" s="6">
        <v>1</v>
      </c>
      <c r="L284" s="8">
        <v>47251.79</v>
      </c>
      <c r="M284" s="6">
        <v>1</v>
      </c>
    </row>
    <row r="285" spans="1:13" x14ac:dyDescent="0.35">
      <c r="A285" s="5">
        <v>284</v>
      </c>
      <c r="B285" s="6">
        <v>15699389</v>
      </c>
      <c r="C285" s="6">
        <v>807</v>
      </c>
      <c r="D285" s="5" t="s">
        <v>15</v>
      </c>
      <c r="E285" s="5" t="s">
        <v>23</v>
      </c>
      <c r="F285" s="6">
        <v>42</v>
      </c>
      <c r="G285" s="6">
        <v>7</v>
      </c>
      <c r="H285" s="7">
        <v>118274.71</v>
      </c>
      <c r="I285" s="6">
        <v>1</v>
      </c>
      <c r="J285" s="6">
        <v>1</v>
      </c>
      <c r="K285" s="6">
        <v>1</v>
      </c>
      <c r="L285" s="8">
        <v>25885.72</v>
      </c>
      <c r="M285" s="6">
        <v>0</v>
      </c>
    </row>
    <row r="286" spans="1:13" x14ac:dyDescent="0.35">
      <c r="A286" s="5">
        <v>285</v>
      </c>
      <c r="B286" s="6">
        <v>15708608</v>
      </c>
      <c r="C286" s="6">
        <v>799</v>
      </c>
      <c r="D286" s="5" t="s">
        <v>15</v>
      </c>
      <c r="E286" s="5" t="s">
        <v>16</v>
      </c>
      <c r="F286" s="6">
        <v>22</v>
      </c>
      <c r="G286" s="6">
        <v>8</v>
      </c>
      <c r="H286" s="7">
        <v>174185.98</v>
      </c>
      <c r="I286" s="6">
        <v>2</v>
      </c>
      <c r="J286" s="6">
        <v>0</v>
      </c>
      <c r="K286" s="6">
        <v>1</v>
      </c>
      <c r="L286" s="8">
        <v>192633.85</v>
      </c>
      <c r="M286" s="6">
        <v>0</v>
      </c>
    </row>
    <row r="287" spans="1:13" x14ac:dyDescent="0.35">
      <c r="A287" s="5">
        <v>286</v>
      </c>
      <c r="B287" s="6">
        <v>15626144</v>
      </c>
      <c r="C287" s="6">
        <v>675</v>
      </c>
      <c r="D287" s="5" t="s">
        <v>15</v>
      </c>
      <c r="E287" s="5" t="s">
        <v>23</v>
      </c>
      <c r="F287" s="6">
        <v>40</v>
      </c>
      <c r="G287" s="6">
        <v>7</v>
      </c>
      <c r="H287" s="7">
        <v>113208.86</v>
      </c>
      <c r="I287" s="6">
        <v>2</v>
      </c>
      <c r="J287" s="6">
        <v>1</v>
      </c>
      <c r="K287" s="6">
        <v>0</v>
      </c>
      <c r="L287" s="8">
        <v>34577.360000000001</v>
      </c>
      <c r="M287" s="6">
        <v>0</v>
      </c>
    </row>
    <row r="288" spans="1:13" x14ac:dyDescent="0.35">
      <c r="A288" s="5">
        <v>287</v>
      </c>
      <c r="B288" s="6">
        <v>15573112</v>
      </c>
      <c r="C288" s="6">
        <v>602</v>
      </c>
      <c r="D288" s="5" t="s">
        <v>18</v>
      </c>
      <c r="E288" s="5" t="s">
        <v>23</v>
      </c>
      <c r="F288" s="6">
        <v>29</v>
      </c>
      <c r="G288" s="6">
        <v>5</v>
      </c>
      <c r="H288" s="7">
        <v>103907.28</v>
      </c>
      <c r="I288" s="6">
        <v>1</v>
      </c>
      <c r="J288" s="6">
        <v>1</v>
      </c>
      <c r="K288" s="6">
        <v>0</v>
      </c>
      <c r="L288" s="8">
        <v>161229.84</v>
      </c>
      <c r="M288" s="6">
        <v>0</v>
      </c>
    </row>
    <row r="289" spans="1:13" x14ac:dyDescent="0.35">
      <c r="A289" s="5">
        <v>288</v>
      </c>
      <c r="B289" s="6">
        <v>15790678</v>
      </c>
      <c r="C289" s="6">
        <v>475</v>
      </c>
      <c r="D289" s="5" t="s">
        <v>15</v>
      </c>
      <c r="E289" s="5" t="s">
        <v>16</v>
      </c>
      <c r="F289" s="6">
        <v>32</v>
      </c>
      <c r="G289" s="6">
        <v>8</v>
      </c>
      <c r="H289" s="7">
        <v>119023.28</v>
      </c>
      <c r="I289" s="6">
        <v>1</v>
      </c>
      <c r="J289" s="6">
        <v>1</v>
      </c>
      <c r="K289" s="6">
        <v>0</v>
      </c>
      <c r="L289" s="8">
        <v>100816.29</v>
      </c>
      <c r="M289" s="6">
        <v>0</v>
      </c>
    </row>
    <row r="290" spans="1:13" x14ac:dyDescent="0.35">
      <c r="A290" s="5">
        <v>289</v>
      </c>
      <c r="B290" s="6">
        <v>15727556</v>
      </c>
      <c r="C290" s="6">
        <v>744</v>
      </c>
      <c r="D290" s="5" t="s">
        <v>18</v>
      </c>
      <c r="E290" s="5" t="s">
        <v>16</v>
      </c>
      <c r="F290" s="6">
        <v>26</v>
      </c>
      <c r="G290" s="6">
        <v>5</v>
      </c>
      <c r="H290" s="7">
        <v>166297.89000000001</v>
      </c>
      <c r="I290" s="6">
        <v>1</v>
      </c>
      <c r="J290" s="6">
        <v>1</v>
      </c>
      <c r="K290" s="6">
        <v>1</v>
      </c>
      <c r="L290" s="8">
        <v>181694.44</v>
      </c>
      <c r="M290" s="6">
        <v>0</v>
      </c>
    </row>
    <row r="291" spans="1:13" x14ac:dyDescent="0.35">
      <c r="A291" s="5">
        <v>290</v>
      </c>
      <c r="B291" s="6">
        <v>15697307</v>
      </c>
      <c r="C291" s="6">
        <v>588</v>
      </c>
      <c r="D291" s="5" t="s">
        <v>18</v>
      </c>
      <c r="E291" s="5" t="s">
        <v>23</v>
      </c>
      <c r="F291" s="6">
        <v>34</v>
      </c>
      <c r="G291" s="6">
        <v>10</v>
      </c>
      <c r="H291" s="7">
        <v>0</v>
      </c>
      <c r="I291" s="6">
        <v>2</v>
      </c>
      <c r="J291" s="6">
        <v>1</v>
      </c>
      <c r="K291" s="6">
        <v>0</v>
      </c>
      <c r="L291" s="8">
        <v>79078.91</v>
      </c>
      <c r="M291" s="6">
        <v>0</v>
      </c>
    </row>
    <row r="292" spans="1:13" x14ac:dyDescent="0.35">
      <c r="A292" s="5">
        <v>291</v>
      </c>
      <c r="B292" s="6">
        <v>15652266</v>
      </c>
      <c r="C292" s="6">
        <v>703</v>
      </c>
      <c r="D292" s="5" t="s">
        <v>26</v>
      </c>
      <c r="E292" s="5" t="s">
        <v>23</v>
      </c>
      <c r="F292" s="6">
        <v>42</v>
      </c>
      <c r="G292" s="6">
        <v>9</v>
      </c>
      <c r="H292" s="7">
        <v>63227</v>
      </c>
      <c r="I292" s="6">
        <v>1</v>
      </c>
      <c r="J292" s="6">
        <v>0</v>
      </c>
      <c r="K292" s="6">
        <v>1</v>
      </c>
      <c r="L292" s="8">
        <v>137316.32</v>
      </c>
      <c r="M292" s="6">
        <v>0</v>
      </c>
    </row>
    <row r="293" spans="1:13" x14ac:dyDescent="0.35">
      <c r="A293" s="5">
        <v>292</v>
      </c>
      <c r="B293" s="6">
        <v>15607098</v>
      </c>
      <c r="C293" s="6">
        <v>747</v>
      </c>
      <c r="D293" s="5" t="s">
        <v>18</v>
      </c>
      <c r="E293" s="5" t="s">
        <v>16</v>
      </c>
      <c r="F293" s="6">
        <v>41</v>
      </c>
      <c r="G293" s="6">
        <v>5</v>
      </c>
      <c r="H293" s="7">
        <v>94521.17</v>
      </c>
      <c r="I293" s="6">
        <v>2</v>
      </c>
      <c r="J293" s="6">
        <v>1</v>
      </c>
      <c r="K293" s="6">
        <v>0</v>
      </c>
      <c r="L293" s="8">
        <v>194926.86</v>
      </c>
      <c r="M293" s="6">
        <v>0</v>
      </c>
    </row>
    <row r="294" spans="1:13" x14ac:dyDescent="0.35">
      <c r="A294" s="5">
        <v>293</v>
      </c>
      <c r="B294" s="6">
        <v>15655774</v>
      </c>
      <c r="C294" s="6">
        <v>583</v>
      </c>
      <c r="D294" s="5" t="s">
        <v>15</v>
      </c>
      <c r="E294" s="5" t="s">
        <v>23</v>
      </c>
      <c r="F294" s="6">
        <v>27</v>
      </c>
      <c r="G294" s="6">
        <v>7</v>
      </c>
      <c r="H294" s="7">
        <v>0</v>
      </c>
      <c r="I294" s="6">
        <v>2</v>
      </c>
      <c r="J294" s="6">
        <v>1</v>
      </c>
      <c r="K294" s="6">
        <v>0</v>
      </c>
      <c r="L294" s="8">
        <v>51285.49</v>
      </c>
      <c r="M294" s="6">
        <v>0</v>
      </c>
    </row>
    <row r="295" spans="1:13" x14ac:dyDescent="0.35">
      <c r="A295" s="5">
        <v>294</v>
      </c>
      <c r="B295" s="6">
        <v>15590241</v>
      </c>
      <c r="C295" s="6">
        <v>750</v>
      </c>
      <c r="D295" s="5" t="s">
        <v>18</v>
      </c>
      <c r="E295" s="5" t="s">
        <v>16</v>
      </c>
      <c r="F295" s="6">
        <v>34</v>
      </c>
      <c r="G295" s="6">
        <v>9</v>
      </c>
      <c r="H295" s="7">
        <v>112822.26</v>
      </c>
      <c r="I295" s="6">
        <v>1</v>
      </c>
      <c r="J295" s="6">
        <v>0</v>
      </c>
      <c r="K295" s="6">
        <v>0</v>
      </c>
      <c r="L295" s="8">
        <v>150401.53</v>
      </c>
      <c r="M295" s="6">
        <v>1</v>
      </c>
    </row>
    <row r="296" spans="1:13" x14ac:dyDescent="0.35">
      <c r="A296" s="5">
        <v>295</v>
      </c>
      <c r="B296" s="6">
        <v>15785819</v>
      </c>
      <c r="C296" s="6">
        <v>681</v>
      </c>
      <c r="D296" s="5" t="s">
        <v>15</v>
      </c>
      <c r="E296" s="5" t="s">
        <v>23</v>
      </c>
      <c r="F296" s="6">
        <v>38</v>
      </c>
      <c r="G296" s="6">
        <v>3</v>
      </c>
      <c r="H296" s="7">
        <v>0</v>
      </c>
      <c r="I296" s="6">
        <v>2</v>
      </c>
      <c r="J296" s="6">
        <v>1</v>
      </c>
      <c r="K296" s="6">
        <v>1</v>
      </c>
      <c r="L296" s="8">
        <v>112491.96</v>
      </c>
      <c r="M296" s="6">
        <v>0</v>
      </c>
    </row>
    <row r="297" spans="1:13" x14ac:dyDescent="0.35">
      <c r="A297" s="5">
        <v>296</v>
      </c>
      <c r="B297" s="6">
        <v>15723654</v>
      </c>
      <c r="C297" s="6">
        <v>773</v>
      </c>
      <c r="D297" s="5" t="s">
        <v>15</v>
      </c>
      <c r="E297" s="5" t="s">
        <v>23</v>
      </c>
      <c r="F297" s="6">
        <v>25</v>
      </c>
      <c r="G297" s="6">
        <v>2</v>
      </c>
      <c r="H297" s="7">
        <v>135903.32999999999</v>
      </c>
      <c r="I297" s="6">
        <v>1</v>
      </c>
      <c r="J297" s="6">
        <v>1</v>
      </c>
      <c r="K297" s="6">
        <v>0</v>
      </c>
      <c r="L297" s="8">
        <v>73656.38</v>
      </c>
      <c r="M297" s="6">
        <v>0</v>
      </c>
    </row>
    <row r="298" spans="1:13" x14ac:dyDescent="0.35">
      <c r="A298" s="5">
        <v>297</v>
      </c>
      <c r="B298" s="6">
        <v>15774510</v>
      </c>
      <c r="C298" s="6">
        <v>714</v>
      </c>
      <c r="D298" s="5" t="s">
        <v>15</v>
      </c>
      <c r="E298" s="5" t="s">
        <v>16</v>
      </c>
      <c r="F298" s="6">
        <v>31</v>
      </c>
      <c r="G298" s="6">
        <v>4</v>
      </c>
      <c r="H298" s="7">
        <v>125169.26</v>
      </c>
      <c r="I298" s="6">
        <v>1</v>
      </c>
      <c r="J298" s="6">
        <v>1</v>
      </c>
      <c r="K298" s="6">
        <v>1</v>
      </c>
      <c r="L298" s="8">
        <v>106636.89</v>
      </c>
      <c r="M298" s="6">
        <v>0</v>
      </c>
    </row>
    <row r="299" spans="1:13" x14ac:dyDescent="0.35">
      <c r="A299" s="5">
        <v>298</v>
      </c>
      <c r="B299" s="6">
        <v>15684173</v>
      </c>
      <c r="C299" s="6">
        <v>687</v>
      </c>
      <c r="D299" s="5" t="s">
        <v>18</v>
      </c>
      <c r="E299" s="5" t="s">
        <v>16</v>
      </c>
      <c r="F299" s="6">
        <v>44</v>
      </c>
      <c r="G299" s="6">
        <v>7</v>
      </c>
      <c r="H299" s="7">
        <v>0</v>
      </c>
      <c r="I299" s="6">
        <v>3</v>
      </c>
      <c r="J299" s="6">
        <v>1</v>
      </c>
      <c r="K299" s="6">
        <v>0</v>
      </c>
      <c r="L299" s="8">
        <v>155853.51999999999</v>
      </c>
      <c r="M299" s="6">
        <v>1</v>
      </c>
    </row>
    <row r="300" spans="1:13" x14ac:dyDescent="0.35">
      <c r="A300" s="5">
        <v>299</v>
      </c>
      <c r="B300" s="6">
        <v>15650068</v>
      </c>
      <c r="C300" s="6">
        <v>511</v>
      </c>
      <c r="D300" s="5" t="s">
        <v>15</v>
      </c>
      <c r="E300" s="5" t="s">
        <v>23</v>
      </c>
      <c r="F300" s="6">
        <v>58</v>
      </c>
      <c r="G300" s="6">
        <v>0</v>
      </c>
      <c r="H300" s="7">
        <v>149117.31</v>
      </c>
      <c r="I300" s="6">
        <v>1</v>
      </c>
      <c r="J300" s="6">
        <v>1</v>
      </c>
      <c r="K300" s="6">
        <v>1</v>
      </c>
      <c r="L300" s="8">
        <v>162599.51</v>
      </c>
      <c r="M300" s="6">
        <v>0</v>
      </c>
    </row>
    <row r="301" spans="1:13" x14ac:dyDescent="0.35">
      <c r="A301" s="5">
        <v>300</v>
      </c>
      <c r="B301" s="6">
        <v>15811490</v>
      </c>
      <c r="C301" s="6">
        <v>627</v>
      </c>
      <c r="D301" s="5" t="s">
        <v>15</v>
      </c>
      <c r="E301" s="5" t="s">
        <v>23</v>
      </c>
      <c r="F301" s="6">
        <v>33</v>
      </c>
      <c r="G301" s="6">
        <v>5</v>
      </c>
      <c r="H301" s="7">
        <v>0</v>
      </c>
      <c r="I301" s="6">
        <v>2</v>
      </c>
      <c r="J301" s="6">
        <v>1</v>
      </c>
      <c r="K301" s="6">
        <v>1</v>
      </c>
      <c r="L301" s="8">
        <v>103737.82</v>
      </c>
      <c r="M301" s="6">
        <v>0</v>
      </c>
    </row>
    <row r="302" spans="1:13" x14ac:dyDescent="0.35">
      <c r="A302" s="5">
        <v>301</v>
      </c>
      <c r="B302" s="6">
        <v>15803976</v>
      </c>
      <c r="C302" s="6">
        <v>694</v>
      </c>
      <c r="D302" s="5" t="s">
        <v>15</v>
      </c>
      <c r="E302" s="5" t="s">
        <v>16</v>
      </c>
      <c r="F302" s="6">
        <v>31</v>
      </c>
      <c r="G302" s="6">
        <v>10</v>
      </c>
      <c r="H302" s="7">
        <v>0</v>
      </c>
      <c r="I302" s="6">
        <v>2</v>
      </c>
      <c r="J302" s="6">
        <v>1</v>
      </c>
      <c r="K302" s="6">
        <v>0</v>
      </c>
      <c r="L302" s="8">
        <v>160990.26999999999</v>
      </c>
      <c r="M302" s="6">
        <v>0</v>
      </c>
    </row>
    <row r="303" spans="1:13" x14ac:dyDescent="0.35">
      <c r="A303" s="5">
        <v>302</v>
      </c>
      <c r="B303" s="6">
        <v>15682541</v>
      </c>
      <c r="C303" s="6">
        <v>616</v>
      </c>
      <c r="D303" s="5" t="s">
        <v>18</v>
      </c>
      <c r="E303" s="5" t="s">
        <v>16</v>
      </c>
      <c r="F303" s="6">
        <v>36</v>
      </c>
      <c r="G303" s="6">
        <v>6</v>
      </c>
      <c r="H303" s="7">
        <v>132311.71</v>
      </c>
      <c r="I303" s="6">
        <v>1</v>
      </c>
      <c r="J303" s="6">
        <v>0</v>
      </c>
      <c r="K303" s="6">
        <v>0</v>
      </c>
      <c r="L303" s="8">
        <v>15462.84</v>
      </c>
      <c r="M303" s="6">
        <v>0</v>
      </c>
    </row>
    <row r="304" spans="1:13" x14ac:dyDescent="0.35">
      <c r="A304" s="5">
        <v>303</v>
      </c>
      <c r="B304" s="6">
        <v>15695699</v>
      </c>
      <c r="C304" s="6">
        <v>687</v>
      </c>
      <c r="D304" s="5" t="s">
        <v>15</v>
      </c>
      <c r="E304" s="5" t="s">
        <v>23</v>
      </c>
      <c r="F304" s="6">
        <v>35</v>
      </c>
      <c r="G304" s="6">
        <v>8</v>
      </c>
      <c r="H304" s="7">
        <v>0</v>
      </c>
      <c r="I304" s="6">
        <v>2</v>
      </c>
      <c r="J304" s="6">
        <v>1</v>
      </c>
      <c r="K304" s="6">
        <v>0</v>
      </c>
      <c r="L304" s="8">
        <v>10334.049999999999</v>
      </c>
      <c r="M304" s="6">
        <v>0</v>
      </c>
    </row>
    <row r="305" spans="1:13" x14ac:dyDescent="0.35">
      <c r="A305" s="5">
        <v>304</v>
      </c>
      <c r="B305" s="6">
        <v>15624188</v>
      </c>
      <c r="C305" s="6">
        <v>712</v>
      </c>
      <c r="D305" s="5" t="s">
        <v>15</v>
      </c>
      <c r="E305" s="5" t="s">
        <v>16</v>
      </c>
      <c r="F305" s="6">
        <v>33</v>
      </c>
      <c r="G305" s="6">
        <v>6</v>
      </c>
      <c r="H305" s="7">
        <v>0</v>
      </c>
      <c r="I305" s="6">
        <v>2</v>
      </c>
      <c r="J305" s="6">
        <v>1</v>
      </c>
      <c r="K305" s="6">
        <v>1</v>
      </c>
      <c r="L305" s="8">
        <v>190686.16</v>
      </c>
      <c r="M305" s="6">
        <v>0</v>
      </c>
    </row>
    <row r="306" spans="1:13" x14ac:dyDescent="0.35">
      <c r="A306" s="5">
        <v>305</v>
      </c>
      <c r="B306" s="6">
        <v>15812191</v>
      </c>
      <c r="C306" s="6">
        <v>553</v>
      </c>
      <c r="D306" s="5" t="s">
        <v>15</v>
      </c>
      <c r="E306" s="5" t="s">
        <v>23</v>
      </c>
      <c r="F306" s="6">
        <v>33</v>
      </c>
      <c r="G306" s="6">
        <v>4</v>
      </c>
      <c r="H306" s="7">
        <v>118082.89</v>
      </c>
      <c r="I306" s="6">
        <v>1</v>
      </c>
      <c r="J306" s="6">
        <v>0</v>
      </c>
      <c r="K306" s="6">
        <v>0</v>
      </c>
      <c r="L306" s="8">
        <v>94440.45</v>
      </c>
      <c r="M306" s="6">
        <v>0</v>
      </c>
    </row>
    <row r="307" spans="1:13" x14ac:dyDescent="0.35">
      <c r="A307" s="5">
        <v>306</v>
      </c>
      <c r="B307" s="6">
        <v>15636673</v>
      </c>
      <c r="C307" s="6">
        <v>667</v>
      </c>
      <c r="D307" s="5" t="s">
        <v>15</v>
      </c>
      <c r="E307" s="5" t="s">
        <v>23</v>
      </c>
      <c r="F307" s="6">
        <v>31</v>
      </c>
      <c r="G307" s="6">
        <v>1</v>
      </c>
      <c r="H307" s="7">
        <v>119266.69</v>
      </c>
      <c r="I307" s="6">
        <v>1</v>
      </c>
      <c r="J307" s="6">
        <v>1</v>
      </c>
      <c r="K307" s="6">
        <v>1</v>
      </c>
      <c r="L307" s="8">
        <v>28257.63</v>
      </c>
      <c r="M307" s="6">
        <v>0</v>
      </c>
    </row>
    <row r="308" spans="1:13" x14ac:dyDescent="0.35">
      <c r="A308" s="5">
        <v>307</v>
      </c>
      <c r="B308" s="6">
        <v>15594898</v>
      </c>
      <c r="C308" s="6">
        <v>731</v>
      </c>
      <c r="D308" s="5" t="s">
        <v>15</v>
      </c>
      <c r="E308" s="5" t="s">
        <v>23</v>
      </c>
      <c r="F308" s="6">
        <v>43</v>
      </c>
      <c r="G308" s="6">
        <v>2</v>
      </c>
      <c r="H308" s="7">
        <v>0</v>
      </c>
      <c r="I308" s="6">
        <v>1</v>
      </c>
      <c r="J308" s="6">
        <v>1</v>
      </c>
      <c r="K308" s="6">
        <v>1</v>
      </c>
      <c r="L308" s="8">
        <v>170034.95</v>
      </c>
      <c r="M308" s="6">
        <v>1</v>
      </c>
    </row>
    <row r="309" spans="1:13" x14ac:dyDescent="0.35">
      <c r="A309" s="5">
        <v>308</v>
      </c>
      <c r="B309" s="6">
        <v>15660211</v>
      </c>
      <c r="C309" s="6">
        <v>629</v>
      </c>
      <c r="D309" s="5" t="s">
        <v>26</v>
      </c>
      <c r="E309" s="5" t="s">
        <v>23</v>
      </c>
      <c r="F309" s="6">
        <v>35</v>
      </c>
      <c r="G309" s="6">
        <v>7</v>
      </c>
      <c r="H309" s="7">
        <v>156847.29</v>
      </c>
      <c r="I309" s="6">
        <v>2</v>
      </c>
      <c r="J309" s="6">
        <v>1</v>
      </c>
      <c r="K309" s="6">
        <v>0</v>
      </c>
      <c r="L309" s="8">
        <v>31824.29</v>
      </c>
      <c r="M309" s="6">
        <v>0</v>
      </c>
    </row>
    <row r="310" spans="1:13" x14ac:dyDescent="0.35">
      <c r="A310" s="5">
        <v>309</v>
      </c>
      <c r="B310" s="6">
        <v>15773972</v>
      </c>
      <c r="C310" s="6">
        <v>614</v>
      </c>
      <c r="D310" s="5" t="s">
        <v>15</v>
      </c>
      <c r="E310" s="5" t="s">
        <v>23</v>
      </c>
      <c r="F310" s="6">
        <v>50</v>
      </c>
      <c r="G310" s="6">
        <v>4</v>
      </c>
      <c r="H310" s="7">
        <v>137104.47</v>
      </c>
      <c r="I310" s="6">
        <v>1</v>
      </c>
      <c r="J310" s="6">
        <v>1</v>
      </c>
      <c r="K310" s="6">
        <v>0</v>
      </c>
      <c r="L310" s="8">
        <v>127166.49</v>
      </c>
      <c r="M310" s="6">
        <v>1</v>
      </c>
    </row>
    <row r="311" spans="1:13" x14ac:dyDescent="0.35">
      <c r="A311" s="5">
        <v>310</v>
      </c>
      <c r="B311" s="6">
        <v>15746726</v>
      </c>
      <c r="C311" s="6">
        <v>438</v>
      </c>
      <c r="D311" s="5" t="s">
        <v>26</v>
      </c>
      <c r="E311" s="5" t="s">
        <v>23</v>
      </c>
      <c r="F311" s="6">
        <v>31</v>
      </c>
      <c r="G311" s="6">
        <v>8</v>
      </c>
      <c r="H311" s="7">
        <v>78398.69</v>
      </c>
      <c r="I311" s="6">
        <v>1</v>
      </c>
      <c r="J311" s="6">
        <v>1</v>
      </c>
      <c r="K311" s="6">
        <v>0</v>
      </c>
      <c r="L311" s="8">
        <v>44937.01</v>
      </c>
      <c r="M311" s="6">
        <v>0</v>
      </c>
    </row>
    <row r="312" spans="1:13" x14ac:dyDescent="0.35">
      <c r="A312" s="5">
        <v>311</v>
      </c>
      <c r="B312" s="6">
        <v>15712287</v>
      </c>
      <c r="C312" s="6">
        <v>652</v>
      </c>
      <c r="D312" s="5" t="s">
        <v>15</v>
      </c>
      <c r="E312" s="5" t="s">
        <v>16</v>
      </c>
      <c r="F312" s="6">
        <v>80</v>
      </c>
      <c r="G312" s="6">
        <v>4</v>
      </c>
      <c r="H312" s="7">
        <v>0</v>
      </c>
      <c r="I312" s="6">
        <v>2</v>
      </c>
      <c r="J312" s="6">
        <v>1</v>
      </c>
      <c r="K312" s="6">
        <v>1</v>
      </c>
      <c r="L312" s="8">
        <v>188603.07</v>
      </c>
      <c r="M312" s="6">
        <v>0</v>
      </c>
    </row>
    <row r="313" spans="1:13" x14ac:dyDescent="0.35">
      <c r="A313" s="5">
        <v>312</v>
      </c>
      <c r="B313" s="6">
        <v>15702919</v>
      </c>
      <c r="C313" s="6">
        <v>729</v>
      </c>
      <c r="D313" s="5" t="s">
        <v>26</v>
      </c>
      <c r="E313" s="5" t="s">
        <v>23</v>
      </c>
      <c r="F313" s="6">
        <v>30</v>
      </c>
      <c r="G313" s="6">
        <v>6</v>
      </c>
      <c r="H313" s="7">
        <v>63669.42</v>
      </c>
      <c r="I313" s="6">
        <v>1</v>
      </c>
      <c r="J313" s="6">
        <v>1</v>
      </c>
      <c r="K313" s="6">
        <v>0</v>
      </c>
      <c r="L313" s="8">
        <v>145111.37</v>
      </c>
      <c r="M313" s="6">
        <v>0</v>
      </c>
    </row>
    <row r="314" spans="1:13" x14ac:dyDescent="0.35">
      <c r="A314" s="5">
        <v>313</v>
      </c>
      <c r="B314" s="6">
        <v>15674398</v>
      </c>
      <c r="C314" s="6">
        <v>642</v>
      </c>
      <c r="D314" s="5" t="s">
        <v>15</v>
      </c>
      <c r="E314" s="5" t="s">
        <v>23</v>
      </c>
      <c r="F314" s="6">
        <v>38</v>
      </c>
      <c r="G314" s="6">
        <v>3</v>
      </c>
      <c r="H314" s="7">
        <v>0</v>
      </c>
      <c r="I314" s="6">
        <v>2</v>
      </c>
      <c r="J314" s="6">
        <v>0</v>
      </c>
      <c r="K314" s="6">
        <v>0</v>
      </c>
      <c r="L314" s="8">
        <v>171463.83</v>
      </c>
      <c r="M314" s="6">
        <v>0</v>
      </c>
    </row>
    <row r="315" spans="1:13" x14ac:dyDescent="0.35">
      <c r="A315" s="5">
        <v>314</v>
      </c>
      <c r="B315" s="6">
        <v>15797960</v>
      </c>
      <c r="C315" s="6">
        <v>806</v>
      </c>
      <c r="D315" s="5" t="s">
        <v>26</v>
      </c>
      <c r="E315" s="5" t="s">
        <v>16</v>
      </c>
      <c r="F315" s="6">
        <v>59</v>
      </c>
      <c r="G315" s="6">
        <v>0</v>
      </c>
      <c r="H315" s="7">
        <v>135296.32999999999</v>
      </c>
      <c r="I315" s="6">
        <v>1</v>
      </c>
      <c r="J315" s="6">
        <v>1</v>
      </c>
      <c r="K315" s="6">
        <v>0</v>
      </c>
      <c r="L315" s="8">
        <v>182822.5</v>
      </c>
      <c r="M315" s="6">
        <v>0</v>
      </c>
    </row>
    <row r="316" spans="1:13" x14ac:dyDescent="0.35">
      <c r="A316" s="5">
        <v>315</v>
      </c>
      <c r="B316" s="6">
        <v>15631868</v>
      </c>
      <c r="C316" s="6">
        <v>744</v>
      </c>
      <c r="D316" s="5" t="s">
        <v>18</v>
      </c>
      <c r="E316" s="5" t="s">
        <v>23</v>
      </c>
      <c r="F316" s="6">
        <v>36</v>
      </c>
      <c r="G316" s="6">
        <v>2</v>
      </c>
      <c r="H316" s="7">
        <v>153804.44</v>
      </c>
      <c r="I316" s="6">
        <v>1</v>
      </c>
      <c r="J316" s="6">
        <v>1</v>
      </c>
      <c r="K316" s="6">
        <v>1</v>
      </c>
      <c r="L316" s="8">
        <v>87213.33</v>
      </c>
      <c r="M316" s="6">
        <v>0</v>
      </c>
    </row>
    <row r="317" spans="1:13" x14ac:dyDescent="0.35">
      <c r="A317" s="5">
        <v>316</v>
      </c>
      <c r="B317" s="6">
        <v>15581539</v>
      </c>
      <c r="C317" s="6">
        <v>474</v>
      </c>
      <c r="D317" s="5" t="s">
        <v>18</v>
      </c>
      <c r="E317" s="5" t="s">
        <v>23</v>
      </c>
      <c r="F317" s="6">
        <v>37</v>
      </c>
      <c r="G317" s="6">
        <v>3</v>
      </c>
      <c r="H317" s="7">
        <v>0</v>
      </c>
      <c r="I317" s="6">
        <v>2</v>
      </c>
      <c r="J317" s="6">
        <v>0</v>
      </c>
      <c r="K317" s="6">
        <v>0</v>
      </c>
      <c r="L317" s="8">
        <v>57175.32</v>
      </c>
      <c r="M317" s="6">
        <v>0</v>
      </c>
    </row>
    <row r="318" spans="1:13" x14ac:dyDescent="0.35">
      <c r="A318" s="5">
        <v>317</v>
      </c>
      <c r="B318" s="6">
        <v>15662736</v>
      </c>
      <c r="C318" s="6">
        <v>559</v>
      </c>
      <c r="D318" s="5" t="s">
        <v>15</v>
      </c>
      <c r="E318" s="5" t="s">
        <v>23</v>
      </c>
      <c r="F318" s="6">
        <v>49</v>
      </c>
      <c r="G318" s="6">
        <v>2</v>
      </c>
      <c r="H318" s="7">
        <v>147069.78</v>
      </c>
      <c r="I318" s="6">
        <v>1</v>
      </c>
      <c r="J318" s="6">
        <v>1</v>
      </c>
      <c r="K318" s="6">
        <v>0</v>
      </c>
      <c r="L318" s="8">
        <v>120540.83</v>
      </c>
      <c r="M318" s="6">
        <v>1</v>
      </c>
    </row>
    <row r="319" spans="1:13" x14ac:dyDescent="0.35">
      <c r="A319" s="5">
        <v>318</v>
      </c>
      <c r="B319" s="6">
        <v>15666252</v>
      </c>
      <c r="C319" s="6">
        <v>706</v>
      </c>
      <c r="D319" s="5" t="s">
        <v>18</v>
      </c>
      <c r="E319" s="5" t="s">
        <v>23</v>
      </c>
      <c r="F319" s="6">
        <v>42</v>
      </c>
      <c r="G319" s="6">
        <v>9</v>
      </c>
      <c r="H319" s="7">
        <v>0</v>
      </c>
      <c r="I319" s="6">
        <v>2</v>
      </c>
      <c r="J319" s="6">
        <v>1</v>
      </c>
      <c r="K319" s="6">
        <v>1</v>
      </c>
      <c r="L319" s="8">
        <v>28714.34</v>
      </c>
      <c r="M319" s="6">
        <v>0</v>
      </c>
    </row>
    <row r="320" spans="1:13" x14ac:dyDescent="0.35">
      <c r="A320" s="5">
        <v>319</v>
      </c>
      <c r="B320" s="6">
        <v>15677512</v>
      </c>
      <c r="C320" s="6">
        <v>628</v>
      </c>
      <c r="D320" s="5" t="s">
        <v>18</v>
      </c>
      <c r="E320" s="5" t="s">
        <v>16</v>
      </c>
      <c r="F320" s="6">
        <v>22</v>
      </c>
      <c r="G320" s="6">
        <v>3</v>
      </c>
      <c r="H320" s="7">
        <v>0</v>
      </c>
      <c r="I320" s="6">
        <v>1</v>
      </c>
      <c r="J320" s="6">
        <v>1</v>
      </c>
      <c r="K320" s="6">
        <v>0</v>
      </c>
      <c r="L320" s="8">
        <v>85426.28</v>
      </c>
      <c r="M320" s="6">
        <v>0</v>
      </c>
    </row>
    <row r="321" spans="1:13" x14ac:dyDescent="0.35">
      <c r="A321" s="5">
        <v>320</v>
      </c>
      <c r="B321" s="6">
        <v>15626114</v>
      </c>
      <c r="C321" s="6">
        <v>429</v>
      </c>
      <c r="D321" s="5" t="s">
        <v>15</v>
      </c>
      <c r="E321" s="5" t="s">
        <v>23</v>
      </c>
      <c r="F321" s="6">
        <v>24</v>
      </c>
      <c r="G321" s="6">
        <v>4</v>
      </c>
      <c r="H321" s="7">
        <v>95741.75</v>
      </c>
      <c r="I321" s="6">
        <v>1</v>
      </c>
      <c r="J321" s="6">
        <v>1</v>
      </c>
      <c r="K321" s="6">
        <v>0</v>
      </c>
      <c r="L321" s="8">
        <v>46170.75</v>
      </c>
      <c r="M321" s="6">
        <v>0</v>
      </c>
    </row>
    <row r="322" spans="1:13" x14ac:dyDescent="0.35">
      <c r="A322" s="5">
        <v>321</v>
      </c>
      <c r="B322" s="6">
        <v>15810834</v>
      </c>
      <c r="C322" s="6">
        <v>525</v>
      </c>
      <c r="D322" s="5" t="s">
        <v>18</v>
      </c>
      <c r="E322" s="5" t="s">
        <v>16</v>
      </c>
      <c r="F322" s="6">
        <v>57</v>
      </c>
      <c r="G322" s="6">
        <v>2</v>
      </c>
      <c r="H322" s="7">
        <v>145965.32999999999</v>
      </c>
      <c r="I322" s="6">
        <v>1</v>
      </c>
      <c r="J322" s="6">
        <v>1</v>
      </c>
      <c r="K322" s="6">
        <v>1</v>
      </c>
      <c r="L322" s="8">
        <v>64448.36</v>
      </c>
      <c r="M322" s="6">
        <v>0</v>
      </c>
    </row>
    <row r="323" spans="1:13" x14ac:dyDescent="0.35">
      <c r="A323" s="5">
        <v>322</v>
      </c>
      <c r="B323" s="6">
        <v>15678910</v>
      </c>
      <c r="C323" s="6">
        <v>680</v>
      </c>
      <c r="D323" s="5" t="s">
        <v>15</v>
      </c>
      <c r="E323" s="5" t="s">
        <v>16</v>
      </c>
      <c r="F323" s="6">
        <v>30</v>
      </c>
      <c r="G323" s="6">
        <v>8</v>
      </c>
      <c r="H323" s="7">
        <v>141441.75</v>
      </c>
      <c r="I323" s="6">
        <v>1</v>
      </c>
      <c r="J323" s="6">
        <v>1</v>
      </c>
      <c r="K323" s="6">
        <v>1</v>
      </c>
      <c r="L323" s="8">
        <v>16278.97</v>
      </c>
      <c r="M323" s="6">
        <v>0</v>
      </c>
    </row>
    <row r="324" spans="1:13" x14ac:dyDescent="0.35">
      <c r="A324" s="5">
        <v>323</v>
      </c>
      <c r="B324" s="6">
        <v>15694408</v>
      </c>
      <c r="C324" s="6">
        <v>749</v>
      </c>
      <c r="D324" s="5" t="s">
        <v>15</v>
      </c>
      <c r="E324" s="5" t="s">
        <v>23</v>
      </c>
      <c r="F324" s="6">
        <v>40</v>
      </c>
      <c r="G324" s="6">
        <v>1</v>
      </c>
      <c r="H324" s="7">
        <v>139290.41</v>
      </c>
      <c r="I324" s="6">
        <v>1</v>
      </c>
      <c r="J324" s="6">
        <v>1</v>
      </c>
      <c r="K324" s="6">
        <v>0</v>
      </c>
      <c r="L324" s="8">
        <v>182855.42</v>
      </c>
      <c r="M324" s="6">
        <v>1</v>
      </c>
    </row>
    <row r="325" spans="1:13" x14ac:dyDescent="0.35">
      <c r="A325" s="5">
        <v>324</v>
      </c>
      <c r="B325" s="6">
        <v>15585215</v>
      </c>
      <c r="C325" s="6">
        <v>763</v>
      </c>
      <c r="D325" s="5" t="s">
        <v>15</v>
      </c>
      <c r="E325" s="5" t="s">
        <v>16</v>
      </c>
      <c r="F325" s="6">
        <v>31</v>
      </c>
      <c r="G325" s="6">
        <v>4</v>
      </c>
      <c r="H325" s="7">
        <v>0</v>
      </c>
      <c r="I325" s="6">
        <v>2</v>
      </c>
      <c r="J325" s="6">
        <v>0</v>
      </c>
      <c r="K325" s="6">
        <v>0</v>
      </c>
      <c r="L325" s="8">
        <v>50404.72</v>
      </c>
      <c r="M325" s="6">
        <v>0</v>
      </c>
    </row>
    <row r="326" spans="1:13" x14ac:dyDescent="0.35">
      <c r="A326" s="5">
        <v>325</v>
      </c>
      <c r="B326" s="6">
        <v>15682757</v>
      </c>
      <c r="C326" s="6">
        <v>734</v>
      </c>
      <c r="D326" s="5" t="s">
        <v>15</v>
      </c>
      <c r="E326" s="5" t="s">
        <v>23</v>
      </c>
      <c r="F326" s="6">
        <v>30</v>
      </c>
      <c r="G326" s="6">
        <v>3</v>
      </c>
      <c r="H326" s="7">
        <v>0</v>
      </c>
      <c r="I326" s="6">
        <v>2</v>
      </c>
      <c r="J326" s="6">
        <v>1</v>
      </c>
      <c r="K326" s="6">
        <v>0</v>
      </c>
      <c r="L326" s="8">
        <v>107640.25</v>
      </c>
      <c r="M326" s="6">
        <v>0</v>
      </c>
    </row>
    <row r="327" spans="1:13" x14ac:dyDescent="0.35">
      <c r="A327" s="5">
        <v>326</v>
      </c>
      <c r="B327" s="6">
        <v>15736601</v>
      </c>
      <c r="C327" s="6">
        <v>716</v>
      </c>
      <c r="D327" s="5" t="s">
        <v>15</v>
      </c>
      <c r="E327" s="5" t="s">
        <v>23</v>
      </c>
      <c r="F327" s="6">
        <v>35</v>
      </c>
      <c r="G327" s="6">
        <v>4</v>
      </c>
      <c r="H327" s="7">
        <v>144428.87</v>
      </c>
      <c r="I327" s="6">
        <v>1</v>
      </c>
      <c r="J327" s="6">
        <v>1</v>
      </c>
      <c r="K327" s="6">
        <v>0</v>
      </c>
      <c r="L327" s="8">
        <v>134132.65</v>
      </c>
      <c r="M327" s="6">
        <v>0</v>
      </c>
    </row>
    <row r="328" spans="1:13" x14ac:dyDescent="0.35">
      <c r="A328" s="5">
        <v>327</v>
      </c>
      <c r="B328" s="6">
        <v>15601848</v>
      </c>
      <c r="C328" s="6">
        <v>594</v>
      </c>
      <c r="D328" s="5" t="s">
        <v>15</v>
      </c>
      <c r="E328" s="5" t="s">
        <v>23</v>
      </c>
      <c r="F328" s="6">
        <v>35</v>
      </c>
      <c r="G328" s="6">
        <v>2</v>
      </c>
      <c r="H328" s="7">
        <v>0</v>
      </c>
      <c r="I328" s="6">
        <v>2</v>
      </c>
      <c r="J328" s="6">
        <v>1</v>
      </c>
      <c r="K328" s="6">
        <v>0</v>
      </c>
      <c r="L328" s="8">
        <v>103480.69</v>
      </c>
      <c r="M328" s="6">
        <v>0</v>
      </c>
    </row>
    <row r="329" spans="1:13" x14ac:dyDescent="0.35">
      <c r="A329" s="5">
        <v>328</v>
      </c>
      <c r="B329" s="6">
        <v>15736008</v>
      </c>
      <c r="C329" s="6">
        <v>644</v>
      </c>
      <c r="D329" s="5" t="s">
        <v>15</v>
      </c>
      <c r="E329" s="5" t="s">
        <v>16</v>
      </c>
      <c r="F329" s="6">
        <v>46</v>
      </c>
      <c r="G329" s="6">
        <v>9</v>
      </c>
      <c r="H329" s="7">
        <v>95441.27</v>
      </c>
      <c r="I329" s="6">
        <v>1</v>
      </c>
      <c r="J329" s="6">
        <v>1</v>
      </c>
      <c r="K329" s="6">
        <v>0</v>
      </c>
      <c r="L329" s="8">
        <v>108761.05</v>
      </c>
      <c r="M329" s="6">
        <v>1</v>
      </c>
    </row>
    <row r="330" spans="1:13" x14ac:dyDescent="0.35">
      <c r="A330" s="5">
        <v>329</v>
      </c>
      <c r="B330" s="6">
        <v>15669064</v>
      </c>
      <c r="C330" s="6">
        <v>671</v>
      </c>
      <c r="D330" s="5" t="s">
        <v>26</v>
      </c>
      <c r="E330" s="5" t="s">
        <v>23</v>
      </c>
      <c r="F330" s="6">
        <v>35</v>
      </c>
      <c r="G330" s="6">
        <v>1</v>
      </c>
      <c r="H330" s="7">
        <v>144848.74</v>
      </c>
      <c r="I330" s="6">
        <v>1</v>
      </c>
      <c r="J330" s="6">
        <v>1</v>
      </c>
      <c r="K330" s="6">
        <v>1</v>
      </c>
      <c r="L330" s="8">
        <v>179012.3</v>
      </c>
      <c r="M330" s="6">
        <v>0</v>
      </c>
    </row>
    <row r="331" spans="1:13" x14ac:dyDescent="0.35">
      <c r="A331" s="5">
        <v>330</v>
      </c>
      <c r="B331" s="6">
        <v>15624528</v>
      </c>
      <c r="C331" s="6">
        <v>664</v>
      </c>
      <c r="D331" s="5" t="s">
        <v>26</v>
      </c>
      <c r="E331" s="5" t="s">
        <v>23</v>
      </c>
      <c r="F331" s="6">
        <v>26</v>
      </c>
      <c r="G331" s="6">
        <v>7</v>
      </c>
      <c r="H331" s="7">
        <v>116244.14</v>
      </c>
      <c r="I331" s="6">
        <v>2</v>
      </c>
      <c r="J331" s="6">
        <v>1</v>
      </c>
      <c r="K331" s="6">
        <v>1</v>
      </c>
      <c r="L331" s="8">
        <v>95145.14</v>
      </c>
      <c r="M331" s="6">
        <v>0</v>
      </c>
    </row>
    <row r="332" spans="1:13" x14ac:dyDescent="0.35">
      <c r="A332" s="5">
        <v>331</v>
      </c>
      <c r="B332" s="6">
        <v>15598493</v>
      </c>
      <c r="C332" s="6">
        <v>656</v>
      </c>
      <c r="D332" s="5" t="s">
        <v>15</v>
      </c>
      <c r="E332" s="5" t="s">
        <v>23</v>
      </c>
      <c r="F332" s="6">
        <v>50</v>
      </c>
      <c r="G332" s="6">
        <v>7</v>
      </c>
      <c r="H332" s="7">
        <v>0</v>
      </c>
      <c r="I332" s="6">
        <v>2</v>
      </c>
      <c r="J332" s="6">
        <v>0</v>
      </c>
      <c r="K332" s="6">
        <v>1</v>
      </c>
      <c r="L332" s="8">
        <v>72143.44</v>
      </c>
      <c r="M332" s="6">
        <v>0</v>
      </c>
    </row>
    <row r="333" spans="1:13" x14ac:dyDescent="0.35">
      <c r="A333" s="5">
        <v>332</v>
      </c>
      <c r="B333" s="6">
        <v>15601274</v>
      </c>
      <c r="C333" s="6">
        <v>667</v>
      </c>
      <c r="D333" s="5" t="s">
        <v>18</v>
      </c>
      <c r="E333" s="5" t="s">
        <v>16</v>
      </c>
      <c r="F333" s="6">
        <v>40</v>
      </c>
      <c r="G333" s="6">
        <v>1</v>
      </c>
      <c r="H333" s="7">
        <v>146502.07</v>
      </c>
      <c r="I333" s="6">
        <v>1</v>
      </c>
      <c r="J333" s="6">
        <v>1</v>
      </c>
      <c r="K333" s="6">
        <v>0</v>
      </c>
      <c r="L333" s="8">
        <v>19162.89</v>
      </c>
      <c r="M333" s="6">
        <v>0</v>
      </c>
    </row>
    <row r="334" spans="1:13" x14ac:dyDescent="0.35">
      <c r="A334" s="5">
        <v>333</v>
      </c>
      <c r="B334" s="6">
        <v>15702669</v>
      </c>
      <c r="C334" s="6">
        <v>663</v>
      </c>
      <c r="D334" s="5" t="s">
        <v>26</v>
      </c>
      <c r="E334" s="5" t="s">
        <v>23</v>
      </c>
      <c r="F334" s="6">
        <v>44</v>
      </c>
      <c r="G334" s="6">
        <v>2</v>
      </c>
      <c r="H334" s="7">
        <v>117028.6</v>
      </c>
      <c r="I334" s="6">
        <v>2</v>
      </c>
      <c r="J334" s="6">
        <v>0</v>
      </c>
      <c r="K334" s="6">
        <v>1</v>
      </c>
      <c r="L334" s="8">
        <v>144680.18</v>
      </c>
      <c r="M334" s="6">
        <v>0</v>
      </c>
    </row>
    <row r="335" spans="1:13" x14ac:dyDescent="0.35">
      <c r="A335" s="5">
        <v>334</v>
      </c>
      <c r="B335" s="6">
        <v>15728669</v>
      </c>
      <c r="C335" s="6">
        <v>584</v>
      </c>
      <c r="D335" s="5" t="s">
        <v>26</v>
      </c>
      <c r="E335" s="5" t="s">
        <v>16</v>
      </c>
      <c r="F335" s="6">
        <v>30</v>
      </c>
      <c r="G335" s="6">
        <v>8</v>
      </c>
      <c r="H335" s="7">
        <v>112013.81</v>
      </c>
      <c r="I335" s="6">
        <v>1</v>
      </c>
      <c r="J335" s="6">
        <v>1</v>
      </c>
      <c r="K335" s="6">
        <v>0</v>
      </c>
      <c r="L335" s="8">
        <v>177772.03</v>
      </c>
      <c r="M335" s="6">
        <v>1</v>
      </c>
    </row>
    <row r="336" spans="1:13" x14ac:dyDescent="0.35">
      <c r="A336" s="5">
        <v>335</v>
      </c>
      <c r="B336" s="6">
        <v>15742668</v>
      </c>
      <c r="C336" s="6">
        <v>626</v>
      </c>
      <c r="D336" s="5" t="s">
        <v>18</v>
      </c>
      <c r="E336" s="5" t="s">
        <v>16</v>
      </c>
      <c r="F336" s="6">
        <v>37</v>
      </c>
      <c r="G336" s="6">
        <v>6</v>
      </c>
      <c r="H336" s="7">
        <v>108269.37</v>
      </c>
      <c r="I336" s="6">
        <v>1</v>
      </c>
      <c r="J336" s="6">
        <v>1</v>
      </c>
      <c r="K336" s="6">
        <v>0</v>
      </c>
      <c r="L336" s="8">
        <v>5597.94</v>
      </c>
      <c r="M336" s="6">
        <v>0</v>
      </c>
    </row>
    <row r="337" spans="1:13" x14ac:dyDescent="0.35">
      <c r="A337" s="5">
        <v>336</v>
      </c>
      <c r="B337" s="6">
        <v>15697441</v>
      </c>
      <c r="C337" s="6">
        <v>485</v>
      </c>
      <c r="D337" s="5" t="s">
        <v>15</v>
      </c>
      <c r="E337" s="5" t="s">
        <v>23</v>
      </c>
      <c r="F337" s="6">
        <v>29</v>
      </c>
      <c r="G337" s="6">
        <v>7</v>
      </c>
      <c r="H337" s="7">
        <v>182123.79</v>
      </c>
      <c r="I337" s="6">
        <v>1</v>
      </c>
      <c r="J337" s="6">
        <v>1</v>
      </c>
      <c r="K337" s="6">
        <v>0</v>
      </c>
      <c r="L337" s="8">
        <v>116828.51</v>
      </c>
      <c r="M337" s="6">
        <v>1</v>
      </c>
    </row>
    <row r="338" spans="1:13" x14ac:dyDescent="0.35">
      <c r="A338" s="5">
        <v>337</v>
      </c>
      <c r="B338" s="6">
        <v>15740476</v>
      </c>
      <c r="C338" s="6">
        <v>659</v>
      </c>
      <c r="D338" s="5" t="s">
        <v>26</v>
      </c>
      <c r="E338" s="5" t="s">
        <v>16</v>
      </c>
      <c r="F338" s="6">
        <v>32</v>
      </c>
      <c r="G338" s="6">
        <v>3</v>
      </c>
      <c r="H338" s="7">
        <v>150923.74</v>
      </c>
      <c r="I338" s="6">
        <v>2</v>
      </c>
      <c r="J338" s="6">
        <v>0</v>
      </c>
      <c r="K338" s="6">
        <v>1</v>
      </c>
      <c r="L338" s="8">
        <v>174652.51</v>
      </c>
      <c r="M338" s="6">
        <v>0</v>
      </c>
    </row>
    <row r="339" spans="1:13" x14ac:dyDescent="0.35">
      <c r="A339" s="5">
        <v>338</v>
      </c>
      <c r="B339" s="6">
        <v>15648064</v>
      </c>
      <c r="C339" s="6">
        <v>649</v>
      </c>
      <c r="D339" s="5" t="s">
        <v>15</v>
      </c>
      <c r="E339" s="5" t="s">
        <v>23</v>
      </c>
      <c r="F339" s="6">
        <v>33</v>
      </c>
      <c r="G339" s="6">
        <v>2</v>
      </c>
      <c r="H339" s="7">
        <v>0</v>
      </c>
      <c r="I339" s="6">
        <v>2</v>
      </c>
      <c r="J339" s="6">
        <v>1</v>
      </c>
      <c r="K339" s="6">
        <v>0</v>
      </c>
      <c r="L339" s="8">
        <v>2010.98</v>
      </c>
      <c r="M339" s="6">
        <v>0</v>
      </c>
    </row>
    <row r="340" spans="1:13" x14ac:dyDescent="0.35">
      <c r="A340" s="5">
        <v>339</v>
      </c>
      <c r="B340" s="6">
        <v>15636624</v>
      </c>
      <c r="C340" s="6">
        <v>805</v>
      </c>
      <c r="D340" s="5" t="s">
        <v>18</v>
      </c>
      <c r="E340" s="5" t="s">
        <v>16</v>
      </c>
      <c r="F340" s="6">
        <v>39</v>
      </c>
      <c r="G340" s="6">
        <v>5</v>
      </c>
      <c r="H340" s="7">
        <v>165272.13</v>
      </c>
      <c r="I340" s="6">
        <v>1</v>
      </c>
      <c r="J340" s="6">
        <v>1</v>
      </c>
      <c r="K340" s="6">
        <v>0</v>
      </c>
      <c r="L340" s="8">
        <v>14109.85</v>
      </c>
      <c r="M340" s="6">
        <v>1</v>
      </c>
    </row>
    <row r="341" spans="1:13" x14ac:dyDescent="0.35">
      <c r="A341" s="5">
        <v>340</v>
      </c>
      <c r="B341" s="6">
        <v>15807923</v>
      </c>
      <c r="C341" s="6">
        <v>716</v>
      </c>
      <c r="D341" s="5" t="s">
        <v>26</v>
      </c>
      <c r="E341" s="5" t="s">
        <v>16</v>
      </c>
      <c r="F341" s="6">
        <v>39</v>
      </c>
      <c r="G341" s="6">
        <v>10</v>
      </c>
      <c r="H341" s="7">
        <v>115301.31</v>
      </c>
      <c r="I341" s="6">
        <v>1</v>
      </c>
      <c r="J341" s="6">
        <v>1</v>
      </c>
      <c r="K341" s="6">
        <v>0</v>
      </c>
      <c r="L341" s="8">
        <v>43527.4</v>
      </c>
      <c r="M341" s="6">
        <v>1</v>
      </c>
    </row>
    <row r="342" spans="1:13" x14ac:dyDescent="0.35">
      <c r="A342" s="5">
        <v>341</v>
      </c>
      <c r="B342" s="6">
        <v>15745844</v>
      </c>
      <c r="C342" s="6">
        <v>642</v>
      </c>
      <c r="D342" s="5" t="s">
        <v>26</v>
      </c>
      <c r="E342" s="5" t="s">
        <v>16</v>
      </c>
      <c r="F342" s="6">
        <v>40</v>
      </c>
      <c r="G342" s="6">
        <v>6</v>
      </c>
      <c r="H342" s="7">
        <v>129502.49</v>
      </c>
      <c r="I342" s="6">
        <v>2</v>
      </c>
      <c r="J342" s="6">
        <v>0</v>
      </c>
      <c r="K342" s="6">
        <v>1</v>
      </c>
      <c r="L342" s="8">
        <v>86099.23</v>
      </c>
      <c r="M342" s="6">
        <v>1</v>
      </c>
    </row>
    <row r="343" spans="1:13" x14ac:dyDescent="0.35">
      <c r="A343" s="5">
        <v>342</v>
      </c>
      <c r="B343" s="6">
        <v>15786170</v>
      </c>
      <c r="C343" s="6">
        <v>659</v>
      </c>
      <c r="D343" s="5" t="s">
        <v>15</v>
      </c>
      <c r="E343" s="5" t="s">
        <v>23</v>
      </c>
      <c r="F343" s="6">
        <v>31</v>
      </c>
      <c r="G343" s="6">
        <v>4</v>
      </c>
      <c r="H343" s="7">
        <v>118342.26</v>
      </c>
      <c r="I343" s="6">
        <v>1</v>
      </c>
      <c r="J343" s="6">
        <v>0</v>
      </c>
      <c r="K343" s="6">
        <v>0</v>
      </c>
      <c r="L343" s="8">
        <v>161574.19</v>
      </c>
      <c r="M343" s="6">
        <v>0</v>
      </c>
    </row>
    <row r="344" spans="1:13" x14ac:dyDescent="0.35">
      <c r="A344" s="5">
        <v>343</v>
      </c>
      <c r="B344" s="6">
        <v>15681081</v>
      </c>
      <c r="C344" s="6">
        <v>545</v>
      </c>
      <c r="D344" s="5" t="s">
        <v>18</v>
      </c>
      <c r="E344" s="5" t="s">
        <v>16</v>
      </c>
      <c r="F344" s="6">
        <v>47</v>
      </c>
      <c r="G344" s="6">
        <v>5</v>
      </c>
      <c r="H344" s="7">
        <v>0</v>
      </c>
      <c r="I344" s="6">
        <v>2</v>
      </c>
      <c r="J344" s="6">
        <v>1</v>
      </c>
      <c r="K344" s="6">
        <v>1</v>
      </c>
      <c r="L344" s="8">
        <v>38970.14</v>
      </c>
      <c r="M344" s="6">
        <v>0</v>
      </c>
    </row>
    <row r="345" spans="1:13" x14ac:dyDescent="0.35">
      <c r="A345" s="5">
        <v>344</v>
      </c>
      <c r="B345" s="6">
        <v>15684484</v>
      </c>
      <c r="C345" s="6">
        <v>543</v>
      </c>
      <c r="D345" s="5" t="s">
        <v>15</v>
      </c>
      <c r="E345" s="5" t="s">
        <v>23</v>
      </c>
      <c r="F345" s="6">
        <v>22</v>
      </c>
      <c r="G345" s="6">
        <v>8</v>
      </c>
      <c r="H345" s="7">
        <v>0</v>
      </c>
      <c r="I345" s="6">
        <v>2</v>
      </c>
      <c r="J345" s="6">
        <v>0</v>
      </c>
      <c r="K345" s="6">
        <v>0</v>
      </c>
      <c r="L345" s="8">
        <v>127587.22</v>
      </c>
      <c r="M345" s="6">
        <v>0</v>
      </c>
    </row>
    <row r="346" spans="1:13" x14ac:dyDescent="0.35">
      <c r="A346" s="5">
        <v>345</v>
      </c>
      <c r="B346" s="6">
        <v>15785869</v>
      </c>
      <c r="C346" s="6">
        <v>718</v>
      </c>
      <c r="D346" s="5" t="s">
        <v>15</v>
      </c>
      <c r="E346" s="5" t="s">
        <v>16</v>
      </c>
      <c r="F346" s="6">
        <v>25</v>
      </c>
      <c r="G346" s="6">
        <v>7</v>
      </c>
      <c r="H346" s="7">
        <v>0</v>
      </c>
      <c r="I346" s="6">
        <v>2</v>
      </c>
      <c r="J346" s="6">
        <v>1</v>
      </c>
      <c r="K346" s="6">
        <v>0</v>
      </c>
      <c r="L346" s="8">
        <v>30380.12</v>
      </c>
      <c r="M346" s="6">
        <v>0</v>
      </c>
    </row>
    <row r="347" spans="1:13" x14ac:dyDescent="0.35">
      <c r="A347" s="5">
        <v>346</v>
      </c>
      <c r="B347" s="6">
        <v>15763859</v>
      </c>
      <c r="C347" s="6">
        <v>840</v>
      </c>
      <c r="D347" s="5" t="s">
        <v>15</v>
      </c>
      <c r="E347" s="5" t="s">
        <v>16</v>
      </c>
      <c r="F347" s="6">
        <v>43</v>
      </c>
      <c r="G347" s="6">
        <v>7</v>
      </c>
      <c r="H347" s="7">
        <v>0</v>
      </c>
      <c r="I347" s="6">
        <v>2</v>
      </c>
      <c r="J347" s="6">
        <v>1</v>
      </c>
      <c r="K347" s="6">
        <v>0</v>
      </c>
      <c r="L347" s="8">
        <v>90908.95</v>
      </c>
      <c r="M347" s="6">
        <v>0</v>
      </c>
    </row>
    <row r="348" spans="1:13" x14ac:dyDescent="0.35">
      <c r="A348" s="5">
        <v>347</v>
      </c>
      <c r="B348" s="6">
        <v>15658935</v>
      </c>
      <c r="C348" s="6">
        <v>630</v>
      </c>
      <c r="D348" s="5" t="s">
        <v>26</v>
      </c>
      <c r="E348" s="5" t="s">
        <v>16</v>
      </c>
      <c r="F348" s="6">
        <v>34</v>
      </c>
      <c r="G348" s="6">
        <v>9</v>
      </c>
      <c r="H348" s="7">
        <v>106937.05</v>
      </c>
      <c r="I348" s="6">
        <v>2</v>
      </c>
      <c r="J348" s="6">
        <v>1</v>
      </c>
      <c r="K348" s="6">
        <v>0</v>
      </c>
      <c r="L348" s="8">
        <v>138275.01</v>
      </c>
      <c r="M348" s="6">
        <v>0</v>
      </c>
    </row>
    <row r="349" spans="1:13" x14ac:dyDescent="0.35">
      <c r="A349" s="5">
        <v>348</v>
      </c>
      <c r="B349" s="6">
        <v>15747358</v>
      </c>
      <c r="C349" s="6">
        <v>643</v>
      </c>
      <c r="D349" s="5" t="s">
        <v>26</v>
      </c>
      <c r="E349" s="5" t="s">
        <v>23</v>
      </c>
      <c r="F349" s="6">
        <v>59</v>
      </c>
      <c r="G349" s="6">
        <v>3</v>
      </c>
      <c r="H349" s="7">
        <v>170331.37</v>
      </c>
      <c r="I349" s="6">
        <v>1</v>
      </c>
      <c r="J349" s="6">
        <v>1</v>
      </c>
      <c r="K349" s="6">
        <v>1</v>
      </c>
      <c r="L349" s="8">
        <v>32171.79</v>
      </c>
      <c r="M349" s="6">
        <v>0</v>
      </c>
    </row>
    <row r="350" spans="1:13" x14ac:dyDescent="0.35">
      <c r="A350" s="5">
        <v>349</v>
      </c>
      <c r="B350" s="6">
        <v>15735203</v>
      </c>
      <c r="C350" s="6">
        <v>654</v>
      </c>
      <c r="D350" s="5" t="s">
        <v>26</v>
      </c>
      <c r="E350" s="5" t="s">
        <v>16</v>
      </c>
      <c r="F350" s="6">
        <v>32</v>
      </c>
      <c r="G350" s="6">
        <v>1</v>
      </c>
      <c r="H350" s="7">
        <v>114510.85</v>
      </c>
      <c r="I350" s="6">
        <v>1</v>
      </c>
      <c r="J350" s="6">
        <v>1</v>
      </c>
      <c r="K350" s="6">
        <v>1</v>
      </c>
      <c r="L350" s="8">
        <v>126143.23</v>
      </c>
      <c r="M350" s="6">
        <v>0</v>
      </c>
    </row>
    <row r="351" spans="1:13" x14ac:dyDescent="0.35">
      <c r="A351" s="5">
        <v>350</v>
      </c>
      <c r="B351" s="6">
        <v>15576256</v>
      </c>
      <c r="C351" s="6">
        <v>582</v>
      </c>
      <c r="D351" s="5" t="s">
        <v>15</v>
      </c>
      <c r="E351" s="5" t="s">
        <v>23</v>
      </c>
      <c r="F351" s="6">
        <v>39</v>
      </c>
      <c r="G351" s="6">
        <v>5</v>
      </c>
      <c r="H351" s="7">
        <v>0</v>
      </c>
      <c r="I351" s="6">
        <v>2</v>
      </c>
      <c r="J351" s="6">
        <v>1</v>
      </c>
      <c r="K351" s="6">
        <v>1</v>
      </c>
      <c r="L351" s="8">
        <v>129892.93</v>
      </c>
      <c r="M351" s="6">
        <v>0</v>
      </c>
    </row>
    <row r="352" spans="1:13" x14ac:dyDescent="0.35">
      <c r="A352" s="5">
        <v>351</v>
      </c>
      <c r="B352" s="6">
        <v>15659420</v>
      </c>
      <c r="C352" s="6">
        <v>659</v>
      </c>
      <c r="D352" s="5" t="s">
        <v>18</v>
      </c>
      <c r="E352" s="5" t="s">
        <v>23</v>
      </c>
      <c r="F352" s="6">
        <v>32</v>
      </c>
      <c r="G352" s="6">
        <v>3</v>
      </c>
      <c r="H352" s="7">
        <v>107594.11</v>
      </c>
      <c r="I352" s="6">
        <v>2</v>
      </c>
      <c r="J352" s="6">
        <v>1</v>
      </c>
      <c r="K352" s="6">
        <v>1</v>
      </c>
      <c r="L352" s="8">
        <v>102416.84</v>
      </c>
      <c r="M352" s="6">
        <v>0</v>
      </c>
    </row>
    <row r="353" spans="1:13" x14ac:dyDescent="0.35">
      <c r="A353" s="5">
        <v>352</v>
      </c>
      <c r="B353" s="6">
        <v>15593365</v>
      </c>
      <c r="C353" s="6">
        <v>762</v>
      </c>
      <c r="D353" s="5" t="s">
        <v>18</v>
      </c>
      <c r="E353" s="5" t="s">
        <v>23</v>
      </c>
      <c r="F353" s="6">
        <v>39</v>
      </c>
      <c r="G353" s="6">
        <v>2</v>
      </c>
      <c r="H353" s="7">
        <v>81273.13</v>
      </c>
      <c r="I353" s="6">
        <v>1</v>
      </c>
      <c r="J353" s="6">
        <v>1</v>
      </c>
      <c r="K353" s="6">
        <v>1</v>
      </c>
      <c r="L353" s="8">
        <v>18719.669999999998</v>
      </c>
      <c r="M353" s="6">
        <v>0</v>
      </c>
    </row>
    <row r="354" spans="1:13" x14ac:dyDescent="0.35">
      <c r="A354" s="5">
        <v>353</v>
      </c>
      <c r="B354" s="6">
        <v>15777352</v>
      </c>
      <c r="C354" s="6">
        <v>568</v>
      </c>
      <c r="D354" s="5" t="s">
        <v>18</v>
      </c>
      <c r="E354" s="5" t="s">
        <v>16</v>
      </c>
      <c r="F354" s="6">
        <v>32</v>
      </c>
      <c r="G354" s="6">
        <v>7</v>
      </c>
      <c r="H354" s="7">
        <v>169399.6</v>
      </c>
      <c r="I354" s="6">
        <v>1</v>
      </c>
      <c r="J354" s="6">
        <v>1</v>
      </c>
      <c r="K354" s="6">
        <v>0</v>
      </c>
      <c r="L354" s="8">
        <v>61936.22</v>
      </c>
      <c r="M354" s="6">
        <v>0</v>
      </c>
    </row>
    <row r="355" spans="1:13" x14ac:dyDescent="0.35">
      <c r="A355" s="5">
        <v>354</v>
      </c>
      <c r="B355" s="6">
        <v>15812007</v>
      </c>
      <c r="C355" s="6">
        <v>670</v>
      </c>
      <c r="D355" s="5" t="s">
        <v>18</v>
      </c>
      <c r="E355" s="5" t="s">
        <v>23</v>
      </c>
      <c r="F355" s="6">
        <v>25</v>
      </c>
      <c r="G355" s="6">
        <v>6</v>
      </c>
      <c r="H355" s="7">
        <v>0</v>
      </c>
      <c r="I355" s="6">
        <v>2</v>
      </c>
      <c r="J355" s="6">
        <v>1</v>
      </c>
      <c r="K355" s="6">
        <v>1</v>
      </c>
      <c r="L355" s="8">
        <v>78358.94</v>
      </c>
      <c r="M355" s="6">
        <v>0</v>
      </c>
    </row>
    <row r="356" spans="1:13" x14ac:dyDescent="0.35">
      <c r="A356" s="5">
        <v>355</v>
      </c>
      <c r="B356" s="6">
        <v>15625461</v>
      </c>
      <c r="C356" s="6">
        <v>613</v>
      </c>
      <c r="D356" s="5" t="s">
        <v>15</v>
      </c>
      <c r="E356" s="5" t="s">
        <v>16</v>
      </c>
      <c r="F356" s="6">
        <v>45</v>
      </c>
      <c r="G356" s="6">
        <v>1</v>
      </c>
      <c r="H356" s="7">
        <v>187841.99</v>
      </c>
      <c r="I356" s="6">
        <v>2</v>
      </c>
      <c r="J356" s="6">
        <v>1</v>
      </c>
      <c r="K356" s="6">
        <v>1</v>
      </c>
      <c r="L356" s="8">
        <v>147224.26999999999</v>
      </c>
      <c r="M356" s="6">
        <v>0</v>
      </c>
    </row>
    <row r="357" spans="1:13" x14ac:dyDescent="0.35">
      <c r="A357" s="5">
        <v>356</v>
      </c>
      <c r="B357" s="6">
        <v>15739438</v>
      </c>
      <c r="C357" s="6">
        <v>539</v>
      </c>
      <c r="D357" s="5" t="s">
        <v>15</v>
      </c>
      <c r="E357" s="5" t="s">
        <v>23</v>
      </c>
      <c r="F357" s="6">
        <v>30</v>
      </c>
      <c r="G357" s="6">
        <v>0</v>
      </c>
      <c r="H357" s="7">
        <v>0</v>
      </c>
      <c r="I357" s="6">
        <v>2</v>
      </c>
      <c r="J357" s="6">
        <v>1</v>
      </c>
      <c r="K357" s="6">
        <v>0</v>
      </c>
      <c r="L357" s="8">
        <v>160979.66</v>
      </c>
      <c r="M357" s="6">
        <v>0</v>
      </c>
    </row>
    <row r="358" spans="1:13" x14ac:dyDescent="0.35">
      <c r="A358" s="5">
        <v>357</v>
      </c>
      <c r="B358" s="6">
        <v>15611759</v>
      </c>
      <c r="C358" s="6">
        <v>850</v>
      </c>
      <c r="D358" s="5" t="s">
        <v>18</v>
      </c>
      <c r="E358" s="5" t="s">
        <v>16</v>
      </c>
      <c r="F358" s="6">
        <v>57</v>
      </c>
      <c r="G358" s="6">
        <v>8</v>
      </c>
      <c r="H358" s="7">
        <v>126776.3</v>
      </c>
      <c r="I358" s="6">
        <v>2</v>
      </c>
      <c r="J358" s="6">
        <v>1</v>
      </c>
      <c r="K358" s="6">
        <v>1</v>
      </c>
      <c r="L358" s="8">
        <v>132298.49</v>
      </c>
      <c r="M358" s="6">
        <v>0</v>
      </c>
    </row>
    <row r="359" spans="1:13" x14ac:dyDescent="0.35">
      <c r="A359" s="5">
        <v>358</v>
      </c>
      <c r="B359" s="6">
        <v>15661629</v>
      </c>
      <c r="C359" s="6">
        <v>522</v>
      </c>
      <c r="D359" s="5" t="s">
        <v>18</v>
      </c>
      <c r="E359" s="5" t="s">
        <v>23</v>
      </c>
      <c r="F359" s="6">
        <v>34</v>
      </c>
      <c r="G359" s="6">
        <v>9</v>
      </c>
      <c r="H359" s="7">
        <v>126436.29</v>
      </c>
      <c r="I359" s="6">
        <v>1</v>
      </c>
      <c r="J359" s="6">
        <v>1</v>
      </c>
      <c r="K359" s="6">
        <v>0</v>
      </c>
      <c r="L359" s="8">
        <v>174248.52</v>
      </c>
      <c r="M359" s="6">
        <v>1</v>
      </c>
    </row>
    <row r="360" spans="1:13" x14ac:dyDescent="0.35">
      <c r="A360" s="5">
        <v>359</v>
      </c>
      <c r="B360" s="6">
        <v>15633950</v>
      </c>
      <c r="C360" s="6">
        <v>737</v>
      </c>
      <c r="D360" s="5" t="s">
        <v>15</v>
      </c>
      <c r="E360" s="5" t="s">
        <v>23</v>
      </c>
      <c r="F360" s="6">
        <v>41</v>
      </c>
      <c r="G360" s="6">
        <v>1</v>
      </c>
      <c r="H360" s="7">
        <v>101960.74</v>
      </c>
      <c r="I360" s="6">
        <v>1</v>
      </c>
      <c r="J360" s="6">
        <v>1</v>
      </c>
      <c r="K360" s="6">
        <v>1</v>
      </c>
      <c r="L360" s="8">
        <v>123547.28</v>
      </c>
      <c r="M360" s="6">
        <v>0</v>
      </c>
    </row>
    <row r="361" spans="1:13" x14ac:dyDescent="0.35">
      <c r="A361" s="5">
        <v>360</v>
      </c>
      <c r="B361" s="6">
        <v>15592386</v>
      </c>
      <c r="C361" s="6">
        <v>520</v>
      </c>
      <c r="D361" s="5" t="s">
        <v>15</v>
      </c>
      <c r="E361" s="5" t="s">
        <v>23</v>
      </c>
      <c r="F361" s="6">
        <v>58</v>
      </c>
      <c r="G361" s="6">
        <v>3</v>
      </c>
      <c r="H361" s="7">
        <v>0</v>
      </c>
      <c r="I361" s="6">
        <v>2</v>
      </c>
      <c r="J361" s="6">
        <v>0</v>
      </c>
      <c r="K361" s="6">
        <v>1</v>
      </c>
      <c r="L361" s="8">
        <v>32790.019999999997</v>
      </c>
      <c r="M361" s="6">
        <v>0</v>
      </c>
    </row>
    <row r="362" spans="1:13" x14ac:dyDescent="0.35">
      <c r="A362" s="5">
        <v>361</v>
      </c>
      <c r="B362" s="6">
        <v>15803716</v>
      </c>
      <c r="C362" s="6">
        <v>706</v>
      </c>
      <c r="D362" s="5" t="s">
        <v>18</v>
      </c>
      <c r="E362" s="5" t="s">
        <v>23</v>
      </c>
      <c r="F362" s="6">
        <v>28</v>
      </c>
      <c r="G362" s="6">
        <v>3</v>
      </c>
      <c r="H362" s="7">
        <v>0</v>
      </c>
      <c r="I362" s="6">
        <v>2</v>
      </c>
      <c r="J362" s="6">
        <v>0</v>
      </c>
      <c r="K362" s="6">
        <v>1</v>
      </c>
      <c r="L362" s="8">
        <v>181543.67</v>
      </c>
      <c r="M362" s="6">
        <v>0</v>
      </c>
    </row>
    <row r="363" spans="1:13" x14ac:dyDescent="0.35">
      <c r="A363" s="5">
        <v>362</v>
      </c>
      <c r="B363" s="6">
        <v>15696674</v>
      </c>
      <c r="C363" s="6">
        <v>643</v>
      </c>
      <c r="D363" s="5" t="s">
        <v>26</v>
      </c>
      <c r="E363" s="5" t="s">
        <v>16</v>
      </c>
      <c r="F363" s="6">
        <v>45</v>
      </c>
      <c r="G363" s="6">
        <v>2</v>
      </c>
      <c r="H363" s="7">
        <v>150842.93</v>
      </c>
      <c r="I363" s="6">
        <v>1</v>
      </c>
      <c r="J363" s="6">
        <v>0</v>
      </c>
      <c r="K363" s="6">
        <v>1</v>
      </c>
      <c r="L363" s="8">
        <v>2319.96</v>
      </c>
      <c r="M363" s="6">
        <v>1</v>
      </c>
    </row>
    <row r="364" spans="1:13" x14ac:dyDescent="0.35">
      <c r="A364" s="5">
        <v>363</v>
      </c>
      <c r="B364" s="6">
        <v>15706365</v>
      </c>
      <c r="C364" s="6">
        <v>648</v>
      </c>
      <c r="D364" s="5" t="s">
        <v>15</v>
      </c>
      <c r="E364" s="5" t="s">
        <v>16</v>
      </c>
      <c r="F364" s="6">
        <v>50</v>
      </c>
      <c r="G364" s="6">
        <v>9</v>
      </c>
      <c r="H364" s="7">
        <v>102535.57</v>
      </c>
      <c r="I364" s="6">
        <v>1</v>
      </c>
      <c r="J364" s="6">
        <v>1</v>
      </c>
      <c r="K364" s="6">
        <v>1</v>
      </c>
      <c r="L364" s="8">
        <v>189543.19</v>
      </c>
      <c r="M364" s="6">
        <v>0</v>
      </c>
    </row>
    <row r="365" spans="1:13" x14ac:dyDescent="0.35">
      <c r="A365" s="5">
        <v>364</v>
      </c>
      <c r="B365" s="6">
        <v>15745088</v>
      </c>
      <c r="C365" s="6">
        <v>443</v>
      </c>
      <c r="D365" s="5" t="s">
        <v>26</v>
      </c>
      <c r="E365" s="5" t="s">
        <v>16</v>
      </c>
      <c r="F365" s="6">
        <v>29</v>
      </c>
      <c r="G365" s="6">
        <v>9</v>
      </c>
      <c r="H365" s="7">
        <v>99027.61</v>
      </c>
      <c r="I365" s="6">
        <v>2</v>
      </c>
      <c r="J365" s="6">
        <v>1</v>
      </c>
      <c r="K365" s="6">
        <v>0</v>
      </c>
      <c r="L365" s="8">
        <v>10940.4</v>
      </c>
      <c r="M365" s="6">
        <v>0</v>
      </c>
    </row>
    <row r="366" spans="1:13" x14ac:dyDescent="0.35">
      <c r="A366" s="5">
        <v>365</v>
      </c>
      <c r="B366" s="6">
        <v>15676715</v>
      </c>
      <c r="C366" s="6">
        <v>640</v>
      </c>
      <c r="D366" s="5" t="s">
        <v>15</v>
      </c>
      <c r="E366" s="5" t="s">
        <v>23</v>
      </c>
      <c r="F366" s="6">
        <v>68</v>
      </c>
      <c r="G366" s="6">
        <v>9</v>
      </c>
      <c r="H366" s="7">
        <v>0</v>
      </c>
      <c r="I366" s="6">
        <v>2</v>
      </c>
      <c r="J366" s="6">
        <v>1</v>
      </c>
      <c r="K366" s="6">
        <v>1</v>
      </c>
      <c r="L366" s="8">
        <v>199493.38</v>
      </c>
      <c r="M366" s="6">
        <v>0</v>
      </c>
    </row>
    <row r="367" spans="1:13" x14ac:dyDescent="0.35">
      <c r="A367" s="5">
        <v>366</v>
      </c>
      <c r="B367" s="6">
        <v>15613085</v>
      </c>
      <c r="C367" s="6">
        <v>628</v>
      </c>
      <c r="D367" s="5" t="s">
        <v>18</v>
      </c>
      <c r="E367" s="5" t="s">
        <v>16</v>
      </c>
      <c r="F367" s="6">
        <v>33</v>
      </c>
      <c r="G367" s="6">
        <v>3</v>
      </c>
      <c r="H367" s="7">
        <v>0</v>
      </c>
      <c r="I367" s="6">
        <v>1</v>
      </c>
      <c r="J367" s="6">
        <v>1</v>
      </c>
      <c r="K367" s="6">
        <v>1</v>
      </c>
      <c r="L367" s="8">
        <v>188193.25</v>
      </c>
      <c r="M367" s="6">
        <v>0</v>
      </c>
    </row>
    <row r="368" spans="1:13" x14ac:dyDescent="0.35">
      <c r="A368" s="5">
        <v>367</v>
      </c>
      <c r="B368" s="6">
        <v>15633537</v>
      </c>
      <c r="C368" s="6">
        <v>540</v>
      </c>
      <c r="D368" s="5" t="s">
        <v>26</v>
      </c>
      <c r="E368" s="5" t="s">
        <v>16</v>
      </c>
      <c r="F368" s="6">
        <v>42</v>
      </c>
      <c r="G368" s="6">
        <v>9</v>
      </c>
      <c r="H368" s="7">
        <v>87271.41</v>
      </c>
      <c r="I368" s="6">
        <v>2</v>
      </c>
      <c r="J368" s="6">
        <v>1</v>
      </c>
      <c r="K368" s="6">
        <v>0</v>
      </c>
      <c r="L368" s="8">
        <v>172572.64</v>
      </c>
      <c r="M368" s="6">
        <v>0</v>
      </c>
    </row>
    <row r="369" spans="1:13" x14ac:dyDescent="0.35">
      <c r="A369" s="5">
        <v>368</v>
      </c>
      <c r="B369" s="6">
        <v>15594720</v>
      </c>
      <c r="C369" s="6">
        <v>460</v>
      </c>
      <c r="D369" s="5" t="s">
        <v>26</v>
      </c>
      <c r="E369" s="5" t="s">
        <v>16</v>
      </c>
      <c r="F369" s="6">
        <v>35</v>
      </c>
      <c r="G369" s="6">
        <v>8</v>
      </c>
      <c r="H369" s="7">
        <v>102742.91</v>
      </c>
      <c r="I369" s="6">
        <v>2</v>
      </c>
      <c r="J369" s="6">
        <v>1</v>
      </c>
      <c r="K369" s="6">
        <v>1</v>
      </c>
      <c r="L369" s="8">
        <v>189339.6</v>
      </c>
      <c r="M369" s="6">
        <v>0</v>
      </c>
    </row>
    <row r="370" spans="1:13" x14ac:dyDescent="0.35">
      <c r="A370" s="5">
        <v>369</v>
      </c>
      <c r="B370" s="6">
        <v>15684042</v>
      </c>
      <c r="C370" s="6">
        <v>636</v>
      </c>
      <c r="D370" s="5" t="s">
        <v>26</v>
      </c>
      <c r="E370" s="5" t="s">
        <v>23</v>
      </c>
      <c r="F370" s="6">
        <v>34</v>
      </c>
      <c r="G370" s="6">
        <v>2</v>
      </c>
      <c r="H370" s="7">
        <v>40105.51</v>
      </c>
      <c r="I370" s="6">
        <v>2</v>
      </c>
      <c r="J370" s="6">
        <v>0</v>
      </c>
      <c r="K370" s="6">
        <v>1</v>
      </c>
      <c r="L370" s="8">
        <v>53512.160000000003</v>
      </c>
      <c r="M370" s="6">
        <v>0</v>
      </c>
    </row>
    <row r="371" spans="1:13" x14ac:dyDescent="0.35">
      <c r="A371" s="5">
        <v>370</v>
      </c>
      <c r="B371" s="6">
        <v>15583303</v>
      </c>
      <c r="C371" s="6">
        <v>593</v>
      </c>
      <c r="D371" s="5" t="s">
        <v>15</v>
      </c>
      <c r="E371" s="5" t="s">
        <v>16</v>
      </c>
      <c r="F371" s="6">
        <v>29</v>
      </c>
      <c r="G371" s="6">
        <v>2</v>
      </c>
      <c r="H371" s="7">
        <v>152265.43</v>
      </c>
      <c r="I371" s="6">
        <v>1</v>
      </c>
      <c r="J371" s="6">
        <v>1</v>
      </c>
      <c r="K371" s="6">
        <v>0</v>
      </c>
      <c r="L371" s="8">
        <v>34004.44</v>
      </c>
      <c r="M371" s="6">
        <v>0</v>
      </c>
    </row>
    <row r="372" spans="1:13" x14ac:dyDescent="0.35">
      <c r="A372" s="5">
        <v>371</v>
      </c>
      <c r="B372" s="6">
        <v>15611579</v>
      </c>
      <c r="C372" s="6">
        <v>801</v>
      </c>
      <c r="D372" s="5" t="s">
        <v>18</v>
      </c>
      <c r="E372" s="5" t="s">
        <v>23</v>
      </c>
      <c r="F372" s="6">
        <v>42</v>
      </c>
      <c r="G372" s="6">
        <v>4</v>
      </c>
      <c r="H372" s="7">
        <v>141947.67000000001</v>
      </c>
      <c r="I372" s="6">
        <v>1</v>
      </c>
      <c r="J372" s="6">
        <v>1</v>
      </c>
      <c r="K372" s="6">
        <v>1</v>
      </c>
      <c r="L372" s="8">
        <v>10598.29</v>
      </c>
      <c r="M372" s="6">
        <v>0</v>
      </c>
    </row>
    <row r="373" spans="1:13" x14ac:dyDescent="0.35">
      <c r="A373" s="5">
        <v>372</v>
      </c>
      <c r="B373" s="6">
        <v>15774696</v>
      </c>
      <c r="C373" s="6">
        <v>640</v>
      </c>
      <c r="D373" s="5" t="s">
        <v>26</v>
      </c>
      <c r="E373" s="5" t="s">
        <v>16</v>
      </c>
      <c r="F373" s="6">
        <v>75</v>
      </c>
      <c r="G373" s="6">
        <v>1</v>
      </c>
      <c r="H373" s="7">
        <v>106307.91</v>
      </c>
      <c r="I373" s="6">
        <v>2</v>
      </c>
      <c r="J373" s="6">
        <v>0</v>
      </c>
      <c r="K373" s="6">
        <v>1</v>
      </c>
      <c r="L373" s="8">
        <v>113428.77</v>
      </c>
      <c r="M373" s="6">
        <v>0</v>
      </c>
    </row>
    <row r="374" spans="1:13" x14ac:dyDescent="0.35">
      <c r="A374" s="5">
        <v>373</v>
      </c>
      <c r="B374" s="6">
        <v>15694506</v>
      </c>
      <c r="C374" s="6">
        <v>611</v>
      </c>
      <c r="D374" s="5" t="s">
        <v>26</v>
      </c>
      <c r="E374" s="5" t="s">
        <v>23</v>
      </c>
      <c r="F374" s="6">
        <v>31</v>
      </c>
      <c r="G374" s="6">
        <v>0</v>
      </c>
      <c r="H374" s="7">
        <v>107884.81</v>
      </c>
      <c r="I374" s="6">
        <v>2</v>
      </c>
      <c r="J374" s="6">
        <v>1</v>
      </c>
      <c r="K374" s="6">
        <v>1</v>
      </c>
      <c r="L374" s="8">
        <v>183487.98</v>
      </c>
      <c r="M374" s="6">
        <v>0</v>
      </c>
    </row>
    <row r="375" spans="1:13" x14ac:dyDescent="0.35">
      <c r="A375" s="5">
        <v>374</v>
      </c>
      <c r="B375" s="6">
        <v>15688074</v>
      </c>
      <c r="C375" s="6">
        <v>802</v>
      </c>
      <c r="D375" s="5" t="s">
        <v>26</v>
      </c>
      <c r="E375" s="5" t="s">
        <v>23</v>
      </c>
      <c r="F375" s="6">
        <v>31</v>
      </c>
      <c r="G375" s="6">
        <v>1</v>
      </c>
      <c r="H375" s="7">
        <v>125013.72</v>
      </c>
      <c r="I375" s="6">
        <v>1</v>
      </c>
      <c r="J375" s="6">
        <v>1</v>
      </c>
      <c r="K375" s="6">
        <v>1</v>
      </c>
      <c r="L375" s="8">
        <v>187658.09</v>
      </c>
      <c r="M375" s="6">
        <v>0</v>
      </c>
    </row>
    <row r="376" spans="1:13" x14ac:dyDescent="0.35">
      <c r="A376" s="5">
        <v>375</v>
      </c>
      <c r="B376" s="6">
        <v>15759537</v>
      </c>
      <c r="C376" s="6">
        <v>717</v>
      </c>
      <c r="D376" s="5" t="s">
        <v>26</v>
      </c>
      <c r="E376" s="5" t="s">
        <v>23</v>
      </c>
      <c r="F376" s="6">
        <v>35</v>
      </c>
      <c r="G376" s="6">
        <v>7</v>
      </c>
      <c r="H376" s="7">
        <v>58469.37</v>
      </c>
      <c r="I376" s="6">
        <v>2</v>
      </c>
      <c r="J376" s="6">
        <v>1</v>
      </c>
      <c r="K376" s="6">
        <v>1</v>
      </c>
      <c r="L376" s="8">
        <v>172459.39</v>
      </c>
      <c r="M376" s="6">
        <v>0</v>
      </c>
    </row>
    <row r="377" spans="1:13" x14ac:dyDescent="0.35">
      <c r="A377" s="5">
        <v>376</v>
      </c>
      <c r="B377" s="6">
        <v>15758449</v>
      </c>
      <c r="C377" s="6">
        <v>769</v>
      </c>
      <c r="D377" s="5" t="s">
        <v>15</v>
      </c>
      <c r="E377" s="5" t="s">
        <v>16</v>
      </c>
      <c r="F377" s="6">
        <v>39</v>
      </c>
      <c r="G377" s="6">
        <v>8</v>
      </c>
      <c r="H377" s="7">
        <v>0</v>
      </c>
      <c r="I377" s="6">
        <v>1</v>
      </c>
      <c r="J377" s="6">
        <v>0</v>
      </c>
      <c r="K377" s="6">
        <v>1</v>
      </c>
      <c r="L377" s="8">
        <v>21016</v>
      </c>
      <c r="M377" s="6">
        <v>0</v>
      </c>
    </row>
    <row r="378" spans="1:13" x14ac:dyDescent="0.35">
      <c r="A378" s="5">
        <v>377</v>
      </c>
      <c r="B378" s="6">
        <v>15583456</v>
      </c>
      <c r="C378" s="6">
        <v>745</v>
      </c>
      <c r="D378" s="5" t="s">
        <v>26</v>
      </c>
      <c r="E378" s="5" t="s">
        <v>23</v>
      </c>
      <c r="F378" s="6">
        <v>45</v>
      </c>
      <c r="G378" s="6">
        <v>10</v>
      </c>
      <c r="H378" s="7">
        <v>117231.63</v>
      </c>
      <c r="I378" s="6">
        <v>3</v>
      </c>
      <c r="J378" s="6">
        <v>1</v>
      </c>
      <c r="K378" s="6">
        <v>1</v>
      </c>
      <c r="L378" s="8">
        <v>122381.02</v>
      </c>
      <c r="M378" s="6">
        <v>1</v>
      </c>
    </row>
    <row r="379" spans="1:13" x14ac:dyDescent="0.35">
      <c r="A379" s="5">
        <v>378</v>
      </c>
      <c r="B379" s="6">
        <v>15667871</v>
      </c>
      <c r="C379" s="6">
        <v>572</v>
      </c>
      <c r="D379" s="5" t="s">
        <v>18</v>
      </c>
      <c r="E379" s="5" t="s">
        <v>23</v>
      </c>
      <c r="F379" s="6">
        <v>35</v>
      </c>
      <c r="G379" s="6">
        <v>4</v>
      </c>
      <c r="H379" s="7">
        <v>152390.26</v>
      </c>
      <c r="I379" s="6">
        <v>1</v>
      </c>
      <c r="J379" s="6">
        <v>1</v>
      </c>
      <c r="K379" s="6">
        <v>0</v>
      </c>
      <c r="L379" s="8">
        <v>128123.66</v>
      </c>
      <c r="M379" s="6">
        <v>0</v>
      </c>
    </row>
    <row r="380" spans="1:13" x14ac:dyDescent="0.35">
      <c r="A380" s="5">
        <v>379</v>
      </c>
      <c r="B380" s="6">
        <v>15677371</v>
      </c>
      <c r="C380" s="6">
        <v>629</v>
      </c>
      <c r="D380" s="5" t="s">
        <v>18</v>
      </c>
      <c r="E380" s="5" t="s">
        <v>16</v>
      </c>
      <c r="F380" s="6">
        <v>30</v>
      </c>
      <c r="G380" s="6">
        <v>2</v>
      </c>
      <c r="H380" s="7">
        <v>34013.629999999997</v>
      </c>
      <c r="I380" s="6">
        <v>1</v>
      </c>
      <c r="J380" s="6">
        <v>1</v>
      </c>
      <c r="K380" s="6">
        <v>0</v>
      </c>
      <c r="L380" s="8">
        <v>19570.63</v>
      </c>
      <c r="M380" s="6">
        <v>0</v>
      </c>
    </row>
    <row r="381" spans="1:13" x14ac:dyDescent="0.35">
      <c r="A381" s="5">
        <v>380</v>
      </c>
      <c r="B381" s="6">
        <v>15629677</v>
      </c>
      <c r="C381" s="6">
        <v>687</v>
      </c>
      <c r="D381" s="5" t="s">
        <v>18</v>
      </c>
      <c r="E381" s="5" t="s">
        <v>16</v>
      </c>
      <c r="F381" s="6">
        <v>39</v>
      </c>
      <c r="G381" s="6">
        <v>2</v>
      </c>
      <c r="H381" s="7">
        <v>0</v>
      </c>
      <c r="I381" s="6">
        <v>3</v>
      </c>
      <c r="J381" s="6">
        <v>0</v>
      </c>
      <c r="K381" s="6">
        <v>0</v>
      </c>
      <c r="L381" s="8">
        <v>188150.6</v>
      </c>
      <c r="M381" s="6">
        <v>1</v>
      </c>
    </row>
    <row r="382" spans="1:13" x14ac:dyDescent="0.35">
      <c r="A382" s="5">
        <v>381</v>
      </c>
      <c r="B382" s="6">
        <v>15713578</v>
      </c>
      <c r="C382" s="6">
        <v>483</v>
      </c>
      <c r="D382" s="5" t="s">
        <v>15</v>
      </c>
      <c r="E382" s="5" t="s">
        <v>16</v>
      </c>
      <c r="F382" s="6">
        <v>50</v>
      </c>
      <c r="G382" s="6">
        <v>9</v>
      </c>
      <c r="H382" s="7">
        <v>0</v>
      </c>
      <c r="I382" s="6">
        <v>2</v>
      </c>
      <c r="J382" s="6">
        <v>1</v>
      </c>
      <c r="K382" s="6">
        <v>1</v>
      </c>
      <c r="L382" s="8">
        <v>111020.24</v>
      </c>
      <c r="M382" s="6">
        <v>0</v>
      </c>
    </row>
    <row r="383" spans="1:13" x14ac:dyDescent="0.35">
      <c r="A383" s="5">
        <v>382</v>
      </c>
      <c r="B383" s="6">
        <v>15591509</v>
      </c>
      <c r="C383" s="6">
        <v>690</v>
      </c>
      <c r="D383" s="5" t="s">
        <v>15</v>
      </c>
      <c r="E383" s="5" t="s">
        <v>23</v>
      </c>
      <c r="F383" s="6">
        <v>36</v>
      </c>
      <c r="G383" s="6">
        <v>7</v>
      </c>
      <c r="H383" s="7">
        <v>101583.11</v>
      </c>
      <c r="I383" s="6">
        <v>2</v>
      </c>
      <c r="J383" s="6">
        <v>1</v>
      </c>
      <c r="K383" s="6">
        <v>0</v>
      </c>
      <c r="L383" s="8">
        <v>123775.15</v>
      </c>
      <c r="M383" s="6">
        <v>0</v>
      </c>
    </row>
    <row r="384" spans="1:13" x14ac:dyDescent="0.35">
      <c r="A384" s="5">
        <v>383</v>
      </c>
      <c r="B384" s="6">
        <v>15568240</v>
      </c>
      <c r="C384" s="6">
        <v>492</v>
      </c>
      <c r="D384" s="5" t="s">
        <v>26</v>
      </c>
      <c r="E384" s="5" t="s">
        <v>16</v>
      </c>
      <c r="F384" s="6">
        <v>30</v>
      </c>
      <c r="G384" s="6">
        <v>10</v>
      </c>
      <c r="H384" s="7">
        <v>77168.87</v>
      </c>
      <c r="I384" s="6">
        <v>2</v>
      </c>
      <c r="J384" s="6">
        <v>0</v>
      </c>
      <c r="K384" s="6">
        <v>1</v>
      </c>
      <c r="L384" s="8">
        <v>146700.22</v>
      </c>
      <c r="M384" s="6">
        <v>0</v>
      </c>
    </row>
    <row r="385" spans="1:13" x14ac:dyDescent="0.35">
      <c r="A385" s="5">
        <v>384</v>
      </c>
      <c r="B385" s="6">
        <v>15622993</v>
      </c>
      <c r="C385" s="6">
        <v>709</v>
      </c>
      <c r="D385" s="5" t="s">
        <v>26</v>
      </c>
      <c r="E385" s="5" t="s">
        <v>23</v>
      </c>
      <c r="F385" s="6">
        <v>28</v>
      </c>
      <c r="G385" s="6">
        <v>8</v>
      </c>
      <c r="H385" s="7">
        <v>124695.72</v>
      </c>
      <c r="I385" s="6">
        <v>2</v>
      </c>
      <c r="J385" s="6">
        <v>1</v>
      </c>
      <c r="K385" s="6">
        <v>0</v>
      </c>
      <c r="L385" s="8">
        <v>145251.35</v>
      </c>
      <c r="M385" s="6">
        <v>0</v>
      </c>
    </row>
    <row r="386" spans="1:13" x14ac:dyDescent="0.35">
      <c r="A386" s="5">
        <v>385</v>
      </c>
      <c r="B386" s="6">
        <v>15689294</v>
      </c>
      <c r="C386" s="6">
        <v>705</v>
      </c>
      <c r="D386" s="5" t="s">
        <v>26</v>
      </c>
      <c r="E386" s="5" t="s">
        <v>23</v>
      </c>
      <c r="F386" s="6">
        <v>44</v>
      </c>
      <c r="G386" s="6">
        <v>3</v>
      </c>
      <c r="H386" s="7">
        <v>105934.96</v>
      </c>
      <c r="I386" s="6">
        <v>1</v>
      </c>
      <c r="J386" s="6">
        <v>1</v>
      </c>
      <c r="K386" s="6">
        <v>0</v>
      </c>
      <c r="L386" s="8">
        <v>82463.69</v>
      </c>
      <c r="M386" s="6">
        <v>0</v>
      </c>
    </row>
    <row r="387" spans="1:13" x14ac:dyDescent="0.35">
      <c r="A387" s="5">
        <v>386</v>
      </c>
      <c r="B387" s="6">
        <v>15720910</v>
      </c>
      <c r="C387" s="6">
        <v>560</v>
      </c>
      <c r="D387" s="5" t="s">
        <v>15</v>
      </c>
      <c r="E387" s="5" t="s">
        <v>16</v>
      </c>
      <c r="F387" s="6">
        <v>66</v>
      </c>
      <c r="G387" s="6">
        <v>9</v>
      </c>
      <c r="H387" s="7">
        <v>0</v>
      </c>
      <c r="I387" s="6">
        <v>1</v>
      </c>
      <c r="J387" s="6">
        <v>1</v>
      </c>
      <c r="K387" s="6">
        <v>1</v>
      </c>
      <c r="L387" s="8">
        <v>15928.49</v>
      </c>
      <c r="M387" s="6">
        <v>0</v>
      </c>
    </row>
    <row r="388" spans="1:13" x14ac:dyDescent="0.35">
      <c r="A388" s="5">
        <v>387</v>
      </c>
      <c r="B388" s="6">
        <v>15721181</v>
      </c>
      <c r="C388" s="6">
        <v>611</v>
      </c>
      <c r="D388" s="5" t="s">
        <v>18</v>
      </c>
      <c r="E388" s="5" t="s">
        <v>23</v>
      </c>
      <c r="F388" s="6">
        <v>46</v>
      </c>
      <c r="G388" s="6">
        <v>6</v>
      </c>
      <c r="H388" s="7">
        <v>0</v>
      </c>
      <c r="I388" s="6">
        <v>2</v>
      </c>
      <c r="J388" s="6">
        <v>1</v>
      </c>
      <c r="K388" s="6">
        <v>0</v>
      </c>
      <c r="L388" s="8">
        <v>45886.33</v>
      </c>
      <c r="M388" s="6">
        <v>0</v>
      </c>
    </row>
    <row r="389" spans="1:13" x14ac:dyDescent="0.35">
      <c r="A389" s="5">
        <v>388</v>
      </c>
      <c r="B389" s="6">
        <v>15776433</v>
      </c>
      <c r="C389" s="6">
        <v>730</v>
      </c>
      <c r="D389" s="5" t="s">
        <v>18</v>
      </c>
      <c r="E389" s="5" t="s">
        <v>23</v>
      </c>
      <c r="F389" s="6">
        <v>62</v>
      </c>
      <c r="G389" s="6">
        <v>2</v>
      </c>
      <c r="H389" s="7">
        <v>0</v>
      </c>
      <c r="I389" s="6">
        <v>2</v>
      </c>
      <c r="J389" s="6">
        <v>1</v>
      </c>
      <c r="K389" s="6">
        <v>1</v>
      </c>
      <c r="L389" s="8">
        <v>186489.95</v>
      </c>
      <c r="M389" s="6">
        <v>0</v>
      </c>
    </row>
    <row r="390" spans="1:13" x14ac:dyDescent="0.35">
      <c r="A390" s="5">
        <v>389</v>
      </c>
      <c r="B390" s="6">
        <v>15748936</v>
      </c>
      <c r="C390" s="6">
        <v>709</v>
      </c>
      <c r="D390" s="5" t="s">
        <v>18</v>
      </c>
      <c r="E390" s="5" t="s">
        <v>16</v>
      </c>
      <c r="F390" s="6">
        <v>45</v>
      </c>
      <c r="G390" s="6">
        <v>2</v>
      </c>
      <c r="H390" s="7">
        <v>0</v>
      </c>
      <c r="I390" s="6">
        <v>2</v>
      </c>
      <c r="J390" s="6">
        <v>0</v>
      </c>
      <c r="K390" s="6">
        <v>1</v>
      </c>
      <c r="L390" s="8">
        <v>162922.65</v>
      </c>
      <c r="M390" s="6">
        <v>0</v>
      </c>
    </row>
    <row r="391" spans="1:13" x14ac:dyDescent="0.35">
      <c r="A391" s="5">
        <v>390</v>
      </c>
      <c r="B391" s="6">
        <v>15717225</v>
      </c>
      <c r="C391" s="6">
        <v>544</v>
      </c>
      <c r="D391" s="5" t="s">
        <v>15</v>
      </c>
      <c r="E391" s="5" t="s">
        <v>16</v>
      </c>
      <c r="F391" s="6">
        <v>21</v>
      </c>
      <c r="G391" s="6">
        <v>10</v>
      </c>
      <c r="H391" s="7">
        <v>161525.96</v>
      </c>
      <c r="I391" s="6">
        <v>2</v>
      </c>
      <c r="J391" s="6">
        <v>1</v>
      </c>
      <c r="K391" s="6">
        <v>0</v>
      </c>
      <c r="L391" s="8">
        <v>9262.77</v>
      </c>
      <c r="M391" s="6">
        <v>0</v>
      </c>
    </row>
    <row r="392" spans="1:13" x14ac:dyDescent="0.35">
      <c r="A392" s="5">
        <v>391</v>
      </c>
      <c r="B392" s="6">
        <v>15685226</v>
      </c>
      <c r="C392" s="6">
        <v>712</v>
      </c>
      <c r="D392" s="5" t="s">
        <v>26</v>
      </c>
      <c r="E392" s="5" t="s">
        <v>16</v>
      </c>
      <c r="F392" s="6">
        <v>29</v>
      </c>
      <c r="G392" s="6">
        <v>7</v>
      </c>
      <c r="H392" s="7">
        <v>147199.07</v>
      </c>
      <c r="I392" s="6">
        <v>1</v>
      </c>
      <c r="J392" s="6">
        <v>1</v>
      </c>
      <c r="K392" s="6">
        <v>1</v>
      </c>
      <c r="L392" s="8">
        <v>84932.4</v>
      </c>
      <c r="M392" s="6">
        <v>0</v>
      </c>
    </row>
    <row r="393" spans="1:13" x14ac:dyDescent="0.35">
      <c r="A393" s="5">
        <v>392</v>
      </c>
      <c r="B393" s="6">
        <v>15785611</v>
      </c>
      <c r="C393" s="6">
        <v>752</v>
      </c>
      <c r="D393" s="5" t="s">
        <v>26</v>
      </c>
      <c r="E393" s="5" t="s">
        <v>23</v>
      </c>
      <c r="F393" s="6">
        <v>38</v>
      </c>
      <c r="G393" s="6">
        <v>3</v>
      </c>
      <c r="H393" s="7">
        <v>183102.29</v>
      </c>
      <c r="I393" s="6">
        <v>1</v>
      </c>
      <c r="J393" s="6">
        <v>1</v>
      </c>
      <c r="K393" s="6">
        <v>1</v>
      </c>
      <c r="L393" s="8">
        <v>71557.119999999995</v>
      </c>
      <c r="M393" s="6">
        <v>0</v>
      </c>
    </row>
    <row r="394" spans="1:13" x14ac:dyDescent="0.35">
      <c r="A394" s="5">
        <v>393</v>
      </c>
      <c r="B394" s="6">
        <v>15573456</v>
      </c>
      <c r="C394" s="6">
        <v>648</v>
      </c>
      <c r="D394" s="5" t="s">
        <v>18</v>
      </c>
      <c r="E394" s="5" t="s">
        <v>23</v>
      </c>
      <c r="F394" s="6">
        <v>46</v>
      </c>
      <c r="G394" s="6">
        <v>9</v>
      </c>
      <c r="H394" s="7">
        <v>127209</v>
      </c>
      <c r="I394" s="6">
        <v>2</v>
      </c>
      <c r="J394" s="6">
        <v>1</v>
      </c>
      <c r="K394" s="6">
        <v>0</v>
      </c>
      <c r="L394" s="8">
        <v>77405.95</v>
      </c>
      <c r="M394" s="6">
        <v>1</v>
      </c>
    </row>
    <row r="395" spans="1:13" x14ac:dyDescent="0.35">
      <c r="A395" s="5">
        <v>394</v>
      </c>
      <c r="B395" s="6">
        <v>15684548</v>
      </c>
      <c r="C395" s="6">
        <v>556</v>
      </c>
      <c r="D395" s="5" t="s">
        <v>18</v>
      </c>
      <c r="E395" s="5" t="s">
        <v>23</v>
      </c>
      <c r="F395" s="6">
        <v>38</v>
      </c>
      <c r="G395" s="6">
        <v>8</v>
      </c>
      <c r="H395" s="7">
        <v>0</v>
      </c>
      <c r="I395" s="6">
        <v>2</v>
      </c>
      <c r="J395" s="6">
        <v>0</v>
      </c>
      <c r="K395" s="6">
        <v>0</v>
      </c>
      <c r="L395" s="8">
        <v>417.41</v>
      </c>
      <c r="M395" s="6">
        <v>1</v>
      </c>
    </row>
    <row r="396" spans="1:13" x14ac:dyDescent="0.35">
      <c r="A396" s="5">
        <v>395</v>
      </c>
      <c r="B396" s="6">
        <v>15620505</v>
      </c>
      <c r="C396" s="6">
        <v>594</v>
      </c>
      <c r="D396" s="5" t="s">
        <v>18</v>
      </c>
      <c r="E396" s="5" t="s">
        <v>16</v>
      </c>
      <c r="F396" s="6">
        <v>24</v>
      </c>
      <c r="G396" s="6">
        <v>0</v>
      </c>
      <c r="H396" s="7">
        <v>97378.54</v>
      </c>
      <c r="I396" s="6">
        <v>1</v>
      </c>
      <c r="J396" s="6">
        <v>1</v>
      </c>
      <c r="K396" s="6">
        <v>1</v>
      </c>
      <c r="L396" s="8">
        <v>71405.17</v>
      </c>
      <c r="M396" s="6">
        <v>0</v>
      </c>
    </row>
    <row r="397" spans="1:13" x14ac:dyDescent="0.35">
      <c r="A397" s="5">
        <v>396</v>
      </c>
      <c r="B397" s="6">
        <v>15807432</v>
      </c>
      <c r="C397" s="6">
        <v>645</v>
      </c>
      <c r="D397" s="5" t="s">
        <v>26</v>
      </c>
      <c r="E397" s="5" t="s">
        <v>16</v>
      </c>
      <c r="F397" s="6">
        <v>37</v>
      </c>
      <c r="G397" s="6">
        <v>2</v>
      </c>
      <c r="H397" s="7">
        <v>136925.09</v>
      </c>
      <c r="I397" s="6">
        <v>2</v>
      </c>
      <c r="J397" s="6">
        <v>0</v>
      </c>
      <c r="K397" s="6">
        <v>1</v>
      </c>
      <c r="L397" s="8">
        <v>153400.24</v>
      </c>
      <c r="M397" s="6">
        <v>0</v>
      </c>
    </row>
    <row r="398" spans="1:13" x14ac:dyDescent="0.35">
      <c r="A398" s="5">
        <v>397</v>
      </c>
      <c r="B398" s="6">
        <v>15584766</v>
      </c>
      <c r="C398" s="6">
        <v>557</v>
      </c>
      <c r="D398" s="5" t="s">
        <v>15</v>
      </c>
      <c r="E398" s="5" t="s">
        <v>23</v>
      </c>
      <c r="F398" s="6">
        <v>33</v>
      </c>
      <c r="G398" s="6">
        <v>3</v>
      </c>
      <c r="H398" s="7">
        <v>54503.55</v>
      </c>
      <c r="I398" s="6">
        <v>1</v>
      </c>
      <c r="J398" s="6">
        <v>1</v>
      </c>
      <c r="K398" s="6">
        <v>1</v>
      </c>
      <c r="L398" s="8">
        <v>371.05</v>
      </c>
      <c r="M398" s="6">
        <v>0</v>
      </c>
    </row>
    <row r="399" spans="1:13" x14ac:dyDescent="0.35">
      <c r="A399" s="5">
        <v>398</v>
      </c>
      <c r="B399" s="6">
        <v>15612187</v>
      </c>
      <c r="C399" s="6">
        <v>547</v>
      </c>
      <c r="D399" s="5" t="s">
        <v>26</v>
      </c>
      <c r="E399" s="5" t="s">
        <v>23</v>
      </c>
      <c r="F399" s="6">
        <v>32</v>
      </c>
      <c r="G399" s="6">
        <v>8</v>
      </c>
      <c r="H399" s="7">
        <v>155726.85</v>
      </c>
      <c r="I399" s="6">
        <v>1</v>
      </c>
      <c r="J399" s="6">
        <v>1</v>
      </c>
      <c r="K399" s="6">
        <v>0</v>
      </c>
      <c r="L399" s="8">
        <v>67789.990000000005</v>
      </c>
      <c r="M399" s="6">
        <v>0</v>
      </c>
    </row>
    <row r="400" spans="1:13" x14ac:dyDescent="0.35">
      <c r="A400" s="5">
        <v>399</v>
      </c>
      <c r="B400" s="6">
        <v>15762218</v>
      </c>
      <c r="C400" s="6">
        <v>701</v>
      </c>
      <c r="D400" s="5" t="s">
        <v>15</v>
      </c>
      <c r="E400" s="5" t="s">
        <v>16</v>
      </c>
      <c r="F400" s="6">
        <v>39</v>
      </c>
      <c r="G400" s="6">
        <v>9</v>
      </c>
      <c r="H400" s="7">
        <v>0</v>
      </c>
      <c r="I400" s="6">
        <v>2</v>
      </c>
      <c r="J400" s="6">
        <v>0</v>
      </c>
      <c r="K400" s="6">
        <v>1</v>
      </c>
      <c r="L400" s="8">
        <v>145894.9</v>
      </c>
      <c r="M400" s="6">
        <v>0</v>
      </c>
    </row>
    <row r="401" spans="1:13" x14ac:dyDescent="0.35">
      <c r="A401" s="5">
        <v>400</v>
      </c>
      <c r="B401" s="6">
        <v>15646372</v>
      </c>
      <c r="C401" s="6">
        <v>616</v>
      </c>
      <c r="D401" s="5" t="s">
        <v>15</v>
      </c>
      <c r="E401" s="5" t="s">
        <v>16</v>
      </c>
      <c r="F401" s="6">
        <v>66</v>
      </c>
      <c r="G401" s="6">
        <v>1</v>
      </c>
      <c r="H401" s="7">
        <v>135842.41</v>
      </c>
      <c r="I401" s="6">
        <v>1</v>
      </c>
      <c r="J401" s="6">
        <v>1</v>
      </c>
      <c r="K401" s="6">
        <v>0</v>
      </c>
      <c r="L401" s="8">
        <v>183840.51</v>
      </c>
      <c r="M401" s="6">
        <v>1</v>
      </c>
    </row>
    <row r="402" spans="1:13" x14ac:dyDescent="0.35">
      <c r="A402" s="5">
        <v>401</v>
      </c>
      <c r="B402" s="6">
        <v>15690452</v>
      </c>
      <c r="C402" s="6">
        <v>605</v>
      </c>
      <c r="D402" s="5" t="s">
        <v>15</v>
      </c>
      <c r="E402" s="5" t="s">
        <v>23</v>
      </c>
      <c r="F402" s="6">
        <v>52</v>
      </c>
      <c r="G402" s="6">
        <v>1</v>
      </c>
      <c r="H402" s="7">
        <v>63349.75</v>
      </c>
      <c r="I402" s="6">
        <v>1</v>
      </c>
      <c r="J402" s="6">
        <v>1</v>
      </c>
      <c r="K402" s="6">
        <v>0</v>
      </c>
      <c r="L402" s="8">
        <v>108887.44</v>
      </c>
      <c r="M402" s="6">
        <v>0</v>
      </c>
    </row>
    <row r="403" spans="1:13" x14ac:dyDescent="0.35">
      <c r="A403" s="5">
        <v>402</v>
      </c>
      <c r="B403" s="6">
        <v>15747795</v>
      </c>
      <c r="C403" s="6">
        <v>593</v>
      </c>
      <c r="D403" s="5" t="s">
        <v>26</v>
      </c>
      <c r="E403" s="5" t="s">
        <v>16</v>
      </c>
      <c r="F403" s="6">
        <v>38</v>
      </c>
      <c r="G403" s="6">
        <v>4</v>
      </c>
      <c r="H403" s="7">
        <v>129499.42</v>
      </c>
      <c r="I403" s="6">
        <v>1</v>
      </c>
      <c r="J403" s="6">
        <v>1</v>
      </c>
      <c r="K403" s="6">
        <v>1</v>
      </c>
      <c r="L403" s="8">
        <v>154071.26999999999</v>
      </c>
      <c r="M403" s="6">
        <v>0</v>
      </c>
    </row>
    <row r="404" spans="1:13" x14ac:dyDescent="0.35">
      <c r="A404" s="5">
        <v>403</v>
      </c>
      <c r="B404" s="6">
        <v>15781589</v>
      </c>
      <c r="C404" s="6">
        <v>751</v>
      </c>
      <c r="D404" s="5" t="s">
        <v>18</v>
      </c>
      <c r="E404" s="5" t="s">
        <v>23</v>
      </c>
      <c r="F404" s="6">
        <v>52</v>
      </c>
      <c r="G404" s="6">
        <v>8</v>
      </c>
      <c r="H404" s="7">
        <v>0</v>
      </c>
      <c r="I404" s="6">
        <v>2</v>
      </c>
      <c r="J404" s="6">
        <v>0</v>
      </c>
      <c r="K404" s="6">
        <v>1</v>
      </c>
      <c r="L404" s="8">
        <v>179291.85</v>
      </c>
      <c r="M404" s="6">
        <v>0</v>
      </c>
    </row>
    <row r="405" spans="1:13" x14ac:dyDescent="0.35">
      <c r="A405" s="5">
        <v>404</v>
      </c>
      <c r="B405" s="6">
        <v>15732674</v>
      </c>
      <c r="C405" s="6">
        <v>443</v>
      </c>
      <c r="D405" s="5" t="s">
        <v>18</v>
      </c>
      <c r="E405" s="5" t="s">
        <v>23</v>
      </c>
      <c r="F405" s="6">
        <v>36</v>
      </c>
      <c r="G405" s="6">
        <v>6</v>
      </c>
      <c r="H405" s="7">
        <v>70438.009999999995</v>
      </c>
      <c r="I405" s="6">
        <v>2</v>
      </c>
      <c r="J405" s="6">
        <v>0</v>
      </c>
      <c r="K405" s="6">
        <v>1</v>
      </c>
      <c r="L405" s="8">
        <v>56937.43</v>
      </c>
      <c r="M405" s="6">
        <v>0</v>
      </c>
    </row>
    <row r="406" spans="1:13" x14ac:dyDescent="0.35">
      <c r="A406" s="5">
        <v>405</v>
      </c>
      <c r="B406" s="6">
        <v>15642291</v>
      </c>
      <c r="C406" s="6">
        <v>685</v>
      </c>
      <c r="D406" s="5" t="s">
        <v>15</v>
      </c>
      <c r="E406" s="5" t="s">
        <v>23</v>
      </c>
      <c r="F406" s="6">
        <v>23</v>
      </c>
      <c r="G406" s="6">
        <v>8</v>
      </c>
      <c r="H406" s="7">
        <v>0</v>
      </c>
      <c r="I406" s="6">
        <v>2</v>
      </c>
      <c r="J406" s="6">
        <v>1</v>
      </c>
      <c r="K406" s="6">
        <v>1</v>
      </c>
      <c r="L406" s="8">
        <v>112239.03</v>
      </c>
      <c r="M406" s="6">
        <v>0</v>
      </c>
    </row>
    <row r="407" spans="1:13" x14ac:dyDescent="0.35">
      <c r="A407" s="5">
        <v>406</v>
      </c>
      <c r="B407" s="6">
        <v>15692761</v>
      </c>
      <c r="C407" s="6">
        <v>718</v>
      </c>
      <c r="D407" s="5" t="s">
        <v>15</v>
      </c>
      <c r="E407" s="5" t="s">
        <v>23</v>
      </c>
      <c r="F407" s="6">
        <v>36</v>
      </c>
      <c r="G407" s="6">
        <v>9</v>
      </c>
      <c r="H407" s="7">
        <v>0</v>
      </c>
      <c r="I407" s="6">
        <v>1</v>
      </c>
      <c r="J407" s="6">
        <v>1</v>
      </c>
      <c r="K407" s="6">
        <v>0</v>
      </c>
      <c r="L407" s="8">
        <v>45909.87</v>
      </c>
      <c r="M407" s="6">
        <v>0</v>
      </c>
    </row>
    <row r="408" spans="1:13" x14ac:dyDescent="0.35">
      <c r="A408" s="5">
        <v>407</v>
      </c>
      <c r="B408" s="6">
        <v>15578045</v>
      </c>
      <c r="C408" s="6">
        <v>538</v>
      </c>
      <c r="D408" s="5" t="s">
        <v>18</v>
      </c>
      <c r="E408" s="5" t="s">
        <v>16</v>
      </c>
      <c r="F408" s="6">
        <v>49</v>
      </c>
      <c r="G408" s="6">
        <v>9</v>
      </c>
      <c r="H408" s="7">
        <v>141434.04</v>
      </c>
      <c r="I408" s="6">
        <v>1</v>
      </c>
      <c r="J408" s="6">
        <v>0</v>
      </c>
      <c r="K408" s="6">
        <v>0</v>
      </c>
      <c r="L408" s="8">
        <v>173779.25</v>
      </c>
      <c r="M408" s="6">
        <v>1</v>
      </c>
    </row>
    <row r="409" spans="1:13" x14ac:dyDescent="0.35">
      <c r="A409" s="5">
        <v>408</v>
      </c>
      <c r="B409" s="6">
        <v>15745354</v>
      </c>
      <c r="C409" s="6">
        <v>611</v>
      </c>
      <c r="D409" s="5" t="s">
        <v>18</v>
      </c>
      <c r="E409" s="5" t="s">
        <v>16</v>
      </c>
      <c r="F409" s="6">
        <v>37</v>
      </c>
      <c r="G409" s="6">
        <v>4</v>
      </c>
      <c r="H409" s="7">
        <v>0</v>
      </c>
      <c r="I409" s="6">
        <v>2</v>
      </c>
      <c r="J409" s="6">
        <v>1</v>
      </c>
      <c r="K409" s="6">
        <v>0</v>
      </c>
      <c r="L409" s="8">
        <v>125696.26</v>
      </c>
      <c r="M409" s="6">
        <v>0</v>
      </c>
    </row>
    <row r="410" spans="1:13" x14ac:dyDescent="0.35">
      <c r="A410" s="5">
        <v>409</v>
      </c>
      <c r="B410" s="6">
        <v>15701376</v>
      </c>
      <c r="C410" s="6">
        <v>668</v>
      </c>
      <c r="D410" s="5" t="s">
        <v>26</v>
      </c>
      <c r="E410" s="5" t="s">
        <v>23</v>
      </c>
      <c r="F410" s="6">
        <v>37</v>
      </c>
      <c r="G410" s="6">
        <v>10</v>
      </c>
      <c r="H410" s="7">
        <v>152958.29</v>
      </c>
      <c r="I410" s="6">
        <v>2</v>
      </c>
      <c r="J410" s="6">
        <v>1</v>
      </c>
      <c r="K410" s="6">
        <v>1</v>
      </c>
      <c r="L410" s="8">
        <v>159585.60999999999</v>
      </c>
      <c r="M410" s="6">
        <v>0</v>
      </c>
    </row>
    <row r="411" spans="1:13" x14ac:dyDescent="0.35">
      <c r="A411" s="5">
        <v>410</v>
      </c>
      <c r="B411" s="6">
        <v>15691625</v>
      </c>
      <c r="C411" s="6">
        <v>537</v>
      </c>
      <c r="D411" s="5" t="s">
        <v>26</v>
      </c>
      <c r="E411" s="5" t="s">
        <v>16</v>
      </c>
      <c r="F411" s="6">
        <v>41</v>
      </c>
      <c r="G411" s="6">
        <v>3</v>
      </c>
      <c r="H411" s="7">
        <v>138306.34</v>
      </c>
      <c r="I411" s="6">
        <v>1</v>
      </c>
      <c r="J411" s="6">
        <v>1</v>
      </c>
      <c r="K411" s="6">
        <v>0</v>
      </c>
      <c r="L411" s="8">
        <v>106761.47</v>
      </c>
      <c r="M411" s="6">
        <v>0</v>
      </c>
    </row>
    <row r="412" spans="1:13" x14ac:dyDescent="0.35">
      <c r="A412" s="5">
        <v>411</v>
      </c>
      <c r="B412" s="6">
        <v>15566594</v>
      </c>
      <c r="C412" s="6">
        <v>709</v>
      </c>
      <c r="D412" s="5" t="s">
        <v>18</v>
      </c>
      <c r="E412" s="5" t="s">
        <v>23</v>
      </c>
      <c r="F412" s="6">
        <v>23</v>
      </c>
      <c r="G412" s="6">
        <v>10</v>
      </c>
      <c r="H412" s="7">
        <v>0</v>
      </c>
      <c r="I412" s="6">
        <v>2</v>
      </c>
      <c r="J412" s="6">
        <v>0</v>
      </c>
      <c r="K412" s="6">
        <v>0</v>
      </c>
      <c r="L412" s="8">
        <v>129590.18</v>
      </c>
      <c r="M412" s="6">
        <v>0</v>
      </c>
    </row>
    <row r="413" spans="1:13" x14ac:dyDescent="0.35">
      <c r="A413" s="5">
        <v>412</v>
      </c>
      <c r="B413" s="6">
        <v>15760431</v>
      </c>
      <c r="C413" s="6">
        <v>850</v>
      </c>
      <c r="D413" s="5" t="s">
        <v>15</v>
      </c>
      <c r="E413" s="5" t="s">
        <v>23</v>
      </c>
      <c r="F413" s="6">
        <v>38</v>
      </c>
      <c r="G413" s="6">
        <v>1</v>
      </c>
      <c r="H413" s="7">
        <v>0</v>
      </c>
      <c r="I413" s="6">
        <v>2</v>
      </c>
      <c r="J413" s="6">
        <v>1</v>
      </c>
      <c r="K413" s="6">
        <v>1</v>
      </c>
      <c r="L413" s="8">
        <v>80006.649999999994</v>
      </c>
      <c r="M413" s="6">
        <v>0</v>
      </c>
    </row>
    <row r="414" spans="1:13" x14ac:dyDescent="0.35">
      <c r="A414" s="5">
        <v>413</v>
      </c>
      <c r="B414" s="6">
        <v>15686302</v>
      </c>
      <c r="C414" s="6">
        <v>745</v>
      </c>
      <c r="D414" s="5" t="s">
        <v>18</v>
      </c>
      <c r="E414" s="5" t="s">
        <v>16</v>
      </c>
      <c r="F414" s="6">
        <v>31</v>
      </c>
      <c r="G414" s="6">
        <v>3</v>
      </c>
      <c r="H414" s="7">
        <v>124328.84</v>
      </c>
      <c r="I414" s="6">
        <v>1</v>
      </c>
      <c r="J414" s="6">
        <v>1</v>
      </c>
      <c r="K414" s="6">
        <v>1</v>
      </c>
      <c r="L414" s="8">
        <v>140451.51999999999</v>
      </c>
      <c r="M414" s="6">
        <v>0</v>
      </c>
    </row>
    <row r="415" spans="1:13" x14ac:dyDescent="0.35">
      <c r="A415" s="5">
        <v>414</v>
      </c>
      <c r="B415" s="6">
        <v>15801559</v>
      </c>
      <c r="C415" s="6">
        <v>693</v>
      </c>
      <c r="D415" s="5" t="s">
        <v>26</v>
      </c>
      <c r="E415" s="5" t="s">
        <v>16</v>
      </c>
      <c r="F415" s="6">
        <v>41</v>
      </c>
      <c r="G415" s="6">
        <v>9</v>
      </c>
      <c r="H415" s="7">
        <v>181461.48</v>
      </c>
      <c r="I415" s="6">
        <v>3</v>
      </c>
      <c r="J415" s="6">
        <v>1</v>
      </c>
      <c r="K415" s="6">
        <v>1</v>
      </c>
      <c r="L415" s="8">
        <v>187929.43</v>
      </c>
      <c r="M415" s="6">
        <v>1</v>
      </c>
    </row>
    <row r="416" spans="1:13" x14ac:dyDescent="0.35">
      <c r="A416" s="5">
        <v>415</v>
      </c>
      <c r="B416" s="6">
        <v>15810432</v>
      </c>
      <c r="C416" s="6">
        <v>795</v>
      </c>
      <c r="D416" s="5" t="s">
        <v>18</v>
      </c>
      <c r="E416" s="5" t="s">
        <v>23</v>
      </c>
      <c r="F416" s="6">
        <v>35</v>
      </c>
      <c r="G416" s="6">
        <v>8</v>
      </c>
      <c r="H416" s="7">
        <v>0</v>
      </c>
      <c r="I416" s="6">
        <v>2</v>
      </c>
      <c r="J416" s="6">
        <v>1</v>
      </c>
      <c r="K416" s="6">
        <v>0</v>
      </c>
      <c r="L416" s="8">
        <v>167155.35999999999</v>
      </c>
      <c r="M416" s="6">
        <v>0</v>
      </c>
    </row>
    <row r="417" spans="1:13" x14ac:dyDescent="0.35">
      <c r="A417" s="5">
        <v>416</v>
      </c>
      <c r="B417" s="6">
        <v>15809616</v>
      </c>
      <c r="C417" s="6">
        <v>626</v>
      </c>
      <c r="D417" s="5" t="s">
        <v>18</v>
      </c>
      <c r="E417" s="5" t="s">
        <v>23</v>
      </c>
      <c r="F417" s="6">
        <v>26</v>
      </c>
      <c r="G417" s="6">
        <v>8</v>
      </c>
      <c r="H417" s="7">
        <v>0</v>
      </c>
      <c r="I417" s="6">
        <v>2</v>
      </c>
      <c r="J417" s="6">
        <v>0</v>
      </c>
      <c r="K417" s="6">
        <v>0</v>
      </c>
      <c r="L417" s="8">
        <v>191420.71</v>
      </c>
      <c r="M417" s="6">
        <v>0</v>
      </c>
    </row>
    <row r="418" spans="1:13" x14ac:dyDescent="0.35">
      <c r="A418" s="5">
        <v>417</v>
      </c>
      <c r="B418" s="6">
        <v>15720559</v>
      </c>
      <c r="C418" s="6">
        <v>487</v>
      </c>
      <c r="D418" s="5" t="s">
        <v>26</v>
      </c>
      <c r="E418" s="5" t="s">
        <v>16</v>
      </c>
      <c r="F418" s="6">
        <v>61</v>
      </c>
      <c r="G418" s="6">
        <v>5</v>
      </c>
      <c r="H418" s="7">
        <v>110368.03</v>
      </c>
      <c r="I418" s="6">
        <v>1</v>
      </c>
      <c r="J418" s="6">
        <v>0</v>
      </c>
      <c r="K418" s="6">
        <v>0</v>
      </c>
      <c r="L418" s="8">
        <v>11384.45</v>
      </c>
      <c r="M418" s="6">
        <v>1</v>
      </c>
    </row>
    <row r="419" spans="1:13" x14ac:dyDescent="0.35">
      <c r="A419" s="5">
        <v>418</v>
      </c>
      <c r="B419" s="6">
        <v>15695632</v>
      </c>
      <c r="C419" s="6">
        <v>556</v>
      </c>
      <c r="D419" s="5" t="s">
        <v>15</v>
      </c>
      <c r="E419" s="5" t="s">
        <v>16</v>
      </c>
      <c r="F419" s="6">
        <v>39</v>
      </c>
      <c r="G419" s="6">
        <v>9</v>
      </c>
      <c r="H419" s="7">
        <v>89588.35</v>
      </c>
      <c r="I419" s="6">
        <v>1</v>
      </c>
      <c r="J419" s="6">
        <v>1</v>
      </c>
      <c r="K419" s="6">
        <v>1</v>
      </c>
      <c r="L419" s="8">
        <v>94898.1</v>
      </c>
      <c r="M419" s="6">
        <v>0</v>
      </c>
    </row>
    <row r="420" spans="1:13" x14ac:dyDescent="0.35">
      <c r="A420" s="5">
        <v>419</v>
      </c>
      <c r="B420" s="6">
        <v>15659843</v>
      </c>
      <c r="C420" s="6">
        <v>643</v>
      </c>
      <c r="D420" s="5" t="s">
        <v>15</v>
      </c>
      <c r="E420" s="5" t="s">
        <v>16</v>
      </c>
      <c r="F420" s="6">
        <v>46</v>
      </c>
      <c r="G420" s="6">
        <v>6</v>
      </c>
      <c r="H420" s="7">
        <v>0</v>
      </c>
      <c r="I420" s="6">
        <v>2</v>
      </c>
      <c r="J420" s="6">
        <v>0</v>
      </c>
      <c r="K420" s="6">
        <v>0</v>
      </c>
      <c r="L420" s="8">
        <v>106781.59</v>
      </c>
      <c r="M420" s="6">
        <v>0</v>
      </c>
    </row>
    <row r="421" spans="1:13" x14ac:dyDescent="0.35">
      <c r="A421" s="5">
        <v>420</v>
      </c>
      <c r="B421" s="6">
        <v>15615624</v>
      </c>
      <c r="C421" s="6">
        <v>605</v>
      </c>
      <c r="D421" s="5" t="s">
        <v>15</v>
      </c>
      <c r="E421" s="5" t="s">
        <v>16</v>
      </c>
      <c r="F421" s="6">
        <v>28</v>
      </c>
      <c r="G421" s="6">
        <v>6</v>
      </c>
      <c r="H421" s="7">
        <v>0</v>
      </c>
      <c r="I421" s="6">
        <v>2</v>
      </c>
      <c r="J421" s="6">
        <v>0</v>
      </c>
      <c r="K421" s="6">
        <v>0</v>
      </c>
      <c r="L421" s="8">
        <v>159508.51999999999</v>
      </c>
      <c r="M421" s="6">
        <v>0</v>
      </c>
    </row>
    <row r="422" spans="1:13" x14ac:dyDescent="0.35">
      <c r="A422" s="5">
        <v>421</v>
      </c>
      <c r="B422" s="6">
        <v>15810418</v>
      </c>
      <c r="C422" s="6">
        <v>756</v>
      </c>
      <c r="D422" s="5" t="s">
        <v>26</v>
      </c>
      <c r="E422" s="5" t="s">
        <v>16</v>
      </c>
      <c r="F422" s="6">
        <v>60</v>
      </c>
      <c r="G422" s="6">
        <v>3</v>
      </c>
      <c r="H422" s="7">
        <v>115924.89</v>
      </c>
      <c r="I422" s="6">
        <v>1</v>
      </c>
      <c r="J422" s="6">
        <v>1</v>
      </c>
      <c r="K422" s="6">
        <v>0</v>
      </c>
      <c r="L422" s="8">
        <v>93524.19</v>
      </c>
      <c r="M422" s="6">
        <v>1</v>
      </c>
    </row>
    <row r="423" spans="1:13" x14ac:dyDescent="0.35">
      <c r="A423" s="5">
        <v>422</v>
      </c>
      <c r="B423" s="6">
        <v>15716186</v>
      </c>
      <c r="C423" s="6">
        <v>586</v>
      </c>
      <c r="D423" s="5" t="s">
        <v>15</v>
      </c>
      <c r="E423" s="5" t="s">
        <v>16</v>
      </c>
      <c r="F423" s="6">
        <v>38</v>
      </c>
      <c r="G423" s="6">
        <v>2</v>
      </c>
      <c r="H423" s="7">
        <v>0</v>
      </c>
      <c r="I423" s="6">
        <v>2</v>
      </c>
      <c r="J423" s="6">
        <v>1</v>
      </c>
      <c r="K423" s="6">
        <v>0</v>
      </c>
      <c r="L423" s="8">
        <v>87168.46</v>
      </c>
      <c r="M423" s="6">
        <v>0</v>
      </c>
    </row>
    <row r="424" spans="1:13" x14ac:dyDescent="0.35">
      <c r="A424" s="5">
        <v>423</v>
      </c>
      <c r="B424" s="6">
        <v>15674551</v>
      </c>
      <c r="C424" s="6">
        <v>535</v>
      </c>
      <c r="D424" s="5" t="s">
        <v>26</v>
      </c>
      <c r="E424" s="5" t="s">
        <v>23</v>
      </c>
      <c r="F424" s="6">
        <v>40</v>
      </c>
      <c r="G424" s="6">
        <v>7</v>
      </c>
      <c r="H424" s="7">
        <v>111756.5</v>
      </c>
      <c r="I424" s="6">
        <v>1</v>
      </c>
      <c r="J424" s="6">
        <v>1</v>
      </c>
      <c r="K424" s="6">
        <v>0</v>
      </c>
      <c r="L424" s="8">
        <v>8128.32</v>
      </c>
      <c r="M424" s="6">
        <v>1</v>
      </c>
    </row>
    <row r="425" spans="1:13" x14ac:dyDescent="0.35">
      <c r="A425" s="5">
        <v>424</v>
      </c>
      <c r="B425" s="6">
        <v>15622834</v>
      </c>
      <c r="C425" s="6">
        <v>678</v>
      </c>
      <c r="D425" s="5" t="s">
        <v>15</v>
      </c>
      <c r="E425" s="5" t="s">
        <v>16</v>
      </c>
      <c r="F425" s="6">
        <v>35</v>
      </c>
      <c r="G425" s="6">
        <v>4</v>
      </c>
      <c r="H425" s="7">
        <v>0</v>
      </c>
      <c r="I425" s="6">
        <v>1</v>
      </c>
      <c r="J425" s="6">
        <v>1</v>
      </c>
      <c r="K425" s="6">
        <v>0</v>
      </c>
      <c r="L425" s="8">
        <v>125518.32</v>
      </c>
      <c r="M425" s="6">
        <v>0</v>
      </c>
    </row>
    <row r="426" spans="1:13" x14ac:dyDescent="0.35">
      <c r="A426" s="5">
        <v>425</v>
      </c>
      <c r="B426" s="6">
        <v>15566111</v>
      </c>
      <c r="C426" s="6">
        <v>596</v>
      </c>
      <c r="D426" s="5" t="s">
        <v>15</v>
      </c>
      <c r="E426" s="5" t="s">
        <v>23</v>
      </c>
      <c r="F426" s="6">
        <v>39</v>
      </c>
      <c r="G426" s="6">
        <v>9</v>
      </c>
      <c r="H426" s="7">
        <v>0</v>
      </c>
      <c r="I426" s="6">
        <v>1</v>
      </c>
      <c r="J426" s="6">
        <v>1</v>
      </c>
      <c r="K426" s="6">
        <v>0</v>
      </c>
      <c r="L426" s="8">
        <v>48963.59</v>
      </c>
      <c r="M426" s="6">
        <v>0</v>
      </c>
    </row>
    <row r="427" spans="1:13" x14ac:dyDescent="0.35">
      <c r="A427" s="5">
        <v>426</v>
      </c>
      <c r="B427" s="6">
        <v>15784597</v>
      </c>
      <c r="C427" s="6">
        <v>648</v>
      </c>
      <c r="D427" s="5" t="s">
        <v>15</v>
      </c>
      <c r="E427" s="5" t="s">
        <v>23</v>
      </c>
      <c r="F427" s="6">
        <v>26</v>
      </c>
      <c r="G427" s="6">
        <v>9</v>
      </c>
      <c r="H427" s="7">
        <v>162923.85</v>
      </c>
      <c r="I427" s="6">
        <v>1</v>
      </c>
      <c r="J427" s="6">
        <v>1</v>
      </c>
      <c r="K427" s="6">
        <v>0</v>
      </c>
      <c r="L427" s="8">
        <v>98368.24</v>
      </c>
      <c r="M427" s="6">
        <v>0</v>
      </c>
    </row>
    <row r="428" spans="1:13" x14ac:dyDescent="0.35">
      <c r="A428" s="5">
        <v>427</v>
      </c>
      <c r="B428" s="6">
        <v>15652883</v>
      </c>
      <c r="C428" s="6">
        <v>492</v>
      </c>
      <c r="D428" s="5" t="s">
        <v>26</v>
      </c>
      <c r="E428" s="5" t="s">
        <v>23</v>
      </c>
      <c r="F428" s="6">
        <v>39</v>
      </c>
      <c r="G428" s="6">
        <v>10</v>
      </c>
      <c r="H428" s="7">
        <v>124576.65</v>
      </c>
      <c r="I428" s="6">
        <v>2</v>
      </c>
      <c r="J428" s="6">
        <v>1</v>
      </c>
      <c r="K428" s="6">
        <v>0</v>
      </c>
      <c r="L428" s="8">
        <v>148584.60999999999</v>
      </c>
      <c r="M428" s="6">
        <v>0</v>
      </c>
    </row>
    <row r="429" spans="1:13" x14ac:dyDescent="0.35">
      <c r="A429" s="5">
        <v>428</v>
      </c>
      <c r="B429" s="6">
        <v>15806964</v>
      </c>
      <c r="C429" s="6">
        <v>702</v>
      </c>
      <c r="D429" s="5" t="s">
        <v>15</v>
      </c>
      <c r="E429" s="5" t="s">
        <v>23</v>
      </c>
      <c r="F429" s="6">
        <v>45</v>
      </c>
      <c r="G429" s="6">
        <v>0</v>
      </c>
      <c r="H429" s="7">
        <v>80793.58</v>
      </c>
      <c r="I429" s="6">
        <v>1</v>
      </c>
      <c r="J429" s="6">
        <v>1</v>
      </c>
      <c r="K429" s="6">
        <v>1</v>
      </c>
      <c r="L429" s="8">
        <v>27474.81</v>
      </c>
      <c r="M429" s="6">
        <v>0</v>
      </c>
    </row>
    <row r="430" spans="1:13" x14ac:dyDescent="0.35">
      <c r="A430" s="5">
        <v>429</v>
      </c>
      <c r="B430" s="6">
        <v>15576313</v>
      </c>
      <c r="C430" s="6">
        <v>486</v>
      </c>
      <c r="D430" s="5" t="s">
        <v>26</v>
      </c>
      <c r="E430" s="5" t="s">
        <v>16</v>
      </c>
      <c r="F430" s="6">
        <v>40</v>
      </c>
      <c r="G430" s="6">
        <v>9</v>
      </c>
      <c r="H430" s="7">
        <v>71340.09</v>
      </c>
      <c r="I430" s="6">
        <v>1</v>
      </c>
      <c r="J430" s="6">
        <v>1</v>
      </c>
      <c r="K430" s="6">
        <v>0</v>
      </c>
      <c r="L430" s="8">
        <v>76192.210000000006</v>
      </c>
      <c r="M430" s="6">
        <v>0</v>
      </c>
    </row>
    <row r="431" spans="1:13" x14ac:dyDescent="0.35">
      <c r="A431" s="5">
        <v>430</v>
      </c>
      <c r="B431" s="6">
        <v>15806467</v>
      </c>
      <c r="C431" s="6">
        <v>568</v>
      </c>
      <c r="D431" s="5" t="s">
        <v>26</v>
      </c>
      <c r="E431" s="5" t="s">
        <v>23</v>
      </c>
      <c r="F431" s="6">
        <v>40</v>
      </c>
      <c r="G431" s="6">
        <v>1</v>
      </c>
      <c r="H431" s="7">
        <v>99282.63</v>
      </c>
      <c r="I431" s="6">
        <v>1</v>
      </c>
      <c r="J431" s="6">
        <v>0</v>
      </c>
      <c r="K431" s="6">
        <v>0</v>
      </c>
      <c r="L431" s="8">
        <v>134600.94</v>
      </c>
      <c r="M431" s="6">
        <v>1</v>
      </c>
    </row>
    <row r="432" spans="1:13" x14ac:dyDescent="0.35">
      <c r="A432" s="5">
        <v>431</v>
      </c>
      <c r="B432" s="6">
        <v>15597602</v>
      </c>
      <c r="C432" s="6">
        <v>619</v>
      </c>
      <c r="D432" s="5" t="s">
        <v>26</v>
      </c>
      <c r="E432" s="5" t="s">
        <v>23</v>
      </c>
      <c r="F432" s="6">
        <v>57</v>
      </c>
      <c r="G432" s="6">
        <v>3</v>
      </c>
      <c r="H432" s="7">
        <v>137946.39000000001</v>
      </c>
      <c r="I432" s="6">
        <v>1</v>
      </c>
      <c r="J432" s="6">
        <v>1</v>
      </c>
      <c r="K432" s="6">
        <v>1</v>
      </c>
      <c r="L432" s="8">
        <v>72467.990000000005</v>
      </c>
      <c r="M432" s="6">
        <v>1</v>
      </c>
    </row>
    <row r="433" spans="1:13" x14ac:dyDescent="0.35">
      <c r="A433" s="5">
        <v>432</v>
      </c>
      <c r="B433" s="6">
        <v>15743040</v>
      </c>
      <c r="C433" s="6">
        <v>724</v>
      </c>
      <c r="D433" s="5" t="s">
        <v>26</v>
      </c>
      <c r="E433" s="5" t="s">
        <v>23</v>
      </c>
      <c r="F433" s="6">
        <v>41</v>
      </c>
      <c r="G433" s="6">
        <v>2</v>
      </c>
      <c r="H433" s="7">
        <v>127892.57</v>
      </c>
      <c r="I433" s="6">
        <v>2</v>
      </c>
      <c r="J433" s="6">
        <v>0</v>
      </c>
      <c r="K433" s="6">
        <v>1</v>
      </c>
      <c r="L433" s="8">
        <v>199645.45</v>
      </c>
      <c r="M433" s="6">
        <v>0</v>
      </c>
    </row>
    <row r="434" spans="1:13" x14ac:dyDescent="0.35">
      <c r="A434" s="5">
        <v>433</v>
      </c>
      <c r="B434" s="6">
        <v>15705521</v>
      </c>
      <c r="C434" s="6">
        <v>548</v>
      </c>
      <c r="D434" s="5" t="s">
        <v>26</v>
      </c>
      <c r="E434" s="5" t="s">
        <v>16</v>
      </c>
      <c r="F434" s="6">
        <v>33</v>
      </c>
      <c r="G434" s="6">
        <v>0</v>
      </c>
      <c r="H434" s="7">
        <v>101084.36</v>
      </c>
      <c r="I434" s="6">
        <v>1</v>
      </c>
      <c r="J434" s="6">
        <v>1</v>
      </c>
      <c r="K434" s="6">
        <v>0</v>
      </c>
      <c r="L434" s="8">
        <v>42749.85</v>
      </c>
      <c r="M434" s="6">
        <v>0</v>
      </c>
    </row>
    <row r="435" spans="1:13" x14ac:dyDescent="0.35">
      <c r="A435" s="5">
        <v>434</v>
      </c>
      <c r="B435" s="6">
        <v>15595039</v>
      </c>
      <c r="C435" s="6">
        <v>545</v>
      </c>
      <c r="D435" s="5" t="s">
        <v>26</v>
      </c>
      <c r="E435" s="5" t="s">
        <v>16</v>
      </c>
      <c r="F435" s="6">
        <v>37</v>
      </c>
      <c r="G435" s="6">
        <v>8</v>
      </c>
      <c r="H435" s="7">
        <v>114754.08</v>
      </c>
      <c r="I435" s="6">
        <v>1</v>
      </c>
      <c r="J435" s="6">
        <v>1</v>
      </c>
      <c r="K435" s="6">
        <v>0</v>
      </c>
      <c r="L435" s="8">
        <v>136050.44</v>
      </c>
      <c r="M435" s="6">
        <v>1</v>
      </c>
    </row>
    <row r="436" spans="1:13" x14ac:dyDescent="0.35">
      <c r="A436" s="5">
        <v>435</v>
      </c>
      <c r="B436" s="6">
        <v>15799384</v>
      </c>
      <c r="C436" s="6">
        <v>683</v>
      </c>
      <c r="D436" s="5" t="s">
        <v>15</v>
      </c>
      <c r="E436" s="5" t="s">
        <v>23</v>
      </c>
      <c r="F436" s="6">
        <v>33</v>
      </c>
      <c r="G436" s="6">
        <v>8</v>
      </c>
      <c r="H436" s="7">
        <v>0</v>
      </c>
      <c r="I436" s="6">
        <v>1</v>
      </c>
      <c r="J436" s="6">
        <v>0</v>
      </c>
      <c r="K436" s="6">
        <v>0</v>
      </c>
      <c r="L436" s="8">
        <v>73564.44</v>
      </c>
      <c r="M436" s="6">
        <v>0</v>
      </c>
    </row>
    <row r="437" spans="1:13" x14ac:dyDescent="0.35">
      <c r="A437" s="5">
        <v>436</v>
      </c>
      <c r="B437" s="6">
        <v>15581197</v>
      </c>
      <c r="C437" s="6">
        <v>762</v>
      </c>
      <c r="D437" s="5" t="s">
        <v>15</v>
      </c>
      <c r="E437" s="5" t="s">
        <v>16</v>
      </c>
      <c r="F437" s="6">
        <v>51</v>
      </c>
      <c r="G437" s="6">
        <v>3</v>
      </c>
      <c r="H437" s="7">
        <v>99286.98</v>
      </c>
      <c r="I437" s="6">
        <v>1</v>
      </c>
      <c r="J437" s="6">
        <v>0</v>
      </c>
      <c r="K437" s="6">
        <v>1</v>
      </c>
      <c r="L437" s="8">
        <v>85578.63</v>
      </c>
      <c r="M437" s="6">
        <v>0</v>
      </c>
    </row>
    <row r="438" spans="1:13" x14ac:dyDescent="0.35">
      <c r="A438" s="5">
        <v>437</v>
      </c>
      <c r="B438" s="6">
        <v>15693737</v>
      </c>
      <c r="C438" s="6">
        <v>627</v>
      </c>
      <c r="D438" s="5" t="s">
        <v>26</v>
      </c>
      <c r="E438" s="5" t="s">
        <v>16</v>
      </c>
      <c r="F438" s="6">
        <v>30</v>
      </c>
      <c r="G438" s="6">
        <v>4</v>
      </c>
      <c r="H438" s="7">
        <v>79871.02</v>
      </c>
      <c r="I438" s="6">
        <v>2</v>
      </c>
      <c r="J438" s="6">
        <v>1</v>
      </c>
      <c r="K438" s="6">
        <v>0</v>
      </c>
      <c r="L438" s="8">
        <v>129826.89</v>
      </c>
      <c r="M438" s="6">
        <v>0</v>
      </c>
    </row>
    <row r="439" spans="1:13" x14ac:dyDescent="0.35">
      <c r="A439" s="5">
        <v>438</v>
      </c>
      <c r="B439" s="6">
        <v>15624623</v>
      </c>
      <c r="C439" s="6">
        <v>516</v>
      </c>
      <c r="D439" s="5" t="s">
        <v>15</v>
      </c>
      <c r="E439" s="5" t="s">
        <v>23</v>
      </c>
      <c r="F439" s="6">
        <v>35</v>
      </c>
      <c r="G439" s="6">
        <v>10</v>
      </c>
      <c r="H439" s="7">
        <v>104088.59</v>
      </c>
      <c r="I439" s="6">
        <v>2</v>
      </c>
      <c r="J439" s="6">
        <v>0</v>
      </c>
      <c r="K439" s="6">
        <v>0</v>
      </c>
      <c r="L439" s="8">
        <v>119666</v>
      </c>
      <c r="M439" s="6">
        <v>0</v>
      </c>
    </row>
    <row r="440" spans="1:13" x14ac:dyDescent="0.35">
      <c r="A440" s="5">
        <v>439</v>
      </c>
      <c r="B440" s="6">
        <v>15783501</v>
      </c>
      <c r="C440" s="6">
        <v>800</v>
      </c>
      <c r="D440" s="5" t="s">
        <v>15</v>
      </c>
      <c r="E440" s="5" t="s">
        <v>16</v>
      </c>
      <c r="F440" s="6">
        <v>38</v>
      </c>
      <c r="G440" s="6">
        <v>2</v>
      </c>
      <c r="H440" s="7">
        <v>168190.33</v>
      </c>
      <c r="I440" s="6">
        <v>2</v>
      </c>
      <c r="J440" s="6">
        <v>1</v>
      </c>
      <c r="K440" s="6">
        <v>0</v>
      </c>
      <c r="L440" s="8">
        <v>68052.08</v>
      </c>
      <c r="M440" s="6">
        <v>0</v>
      </c>
    </row>
    <row r="441" spans="1:13" x14ac:dyDescent="0.35">
      <c r="A441" s="5">
        <v>440</v>
      </c>
      <c r="B441" s="6">
        <v>15690134</v>
      </c>
      <c r="C441" s="6">
        <v>464</v>
      </c>
      <c r="D441" s="5" t="s">
        <v>26</v>
      </c>
      <c r="E441" s="5" t="s">
        <v>16</v>
      </c>
      <c r="F441" s="6">
        <v>42</v>
      </c>
      <c r="G441" s="6">
        <v>3</v>
      </c>
      <c r="H441" s="7">
        <v>85679.25</v>
      </c>
      <c r="I441" s="6">
        <v>1</v>
      </c>
      <c r="J441" s="6">
        <v>1</v>
      </c>
      <c r="K441" s="6">
        <v>1</v>
      </c>
      <c r="L441" s="8">
        <v>164104.74</v>
      </c>
      <c r="M441" s="6">
        <v>0</v>
      </c>
    </row>
    <row r="442" spans="1:13" x14ac:dyDescent="0.35">
      <c r="A442" s="5">
        <v>441</v>
      </c>
      <c r="B442" s="6">
        <v>15782735</v>
      </c>
      <c r="C442" s="6">
        <v>626</v>
      </c>
      <c r="D442" s="5" t="s">
        <v>15</v>
      </c>
      <c r="E442" s="5" t="s">
        <v>16</v>
      </c>
      <c r="F442" s="6">
        <v>35</v>
      </c>
      <c r="G442" s="6">
        <v>3</v>
      </c>
      <c r="H442" s="7">
        <v>0</v>
      </c>
      <c r="I442" s="6">
        <v>1</v>
      </c>
      <c r="J442" s="6">
        <v>0</v>
      </c>
      <c r="K442" s="6">
        <v>0</v>
      </c>
      <c r="L442" s="8">
        <v>80190.36</v>
      </c>
      <c r="M442" s="6">
        <v>0</v>
      </c>
    </row>
    <row r="443" spans="1:13" x14ac:dyDescent="0.35">
      <c r="A443" s="5">
        <v>442</v>
      </c>
      <c r="B443" s="6">
        <v>15611088</v>
      </c>
      <c r="C443" s="6">
        <v>790</v>
      </c>
      <c r="D443" s="5" t="s">
        <v>15</v>
      </c>
      <c r="E443" s="5" t="s">
        <v>16</v>
      </c>
      <c r="F443" s="6">
        <v>31</v>
      </c>
      <c r="G443" s="6">
        <v>9</v>
      </c>
      <c r="H443" s="7">
        <v>0</v>
      </c>
      <c r="I443" s="6">
        <v>2</v>
      </c>
      <c r="J443" s="6">
        <v>1</v>
      </c>
      <c r="K443" s="6">
        <v>0</v>
      </c>
      <c r="L443" s="8">
        <v>84126.75</v>
      </c>
      <c r="M443" s="6">
        <v>0</v>
      </c>
    </row>
    <row r="444" spans="1:13" x14ac:dyDescent="0.35">
      <c r="A444" s="5">
        <v>443</v>
      </c>
      <c r="B444" s="6">
        <v>15672145</v>
      </c>
      <c r="C444" s="6">
        <v>534</v>
      </c>
      <c r="D444" s="5" t="s">
        <v>15</v>
      </c>
      <c r="E444" s="5" t="s">
        <v>16</v>
      </c>
      <c r="F444" s="6">
        <v>34</v>
      </c>
      <c r="G444" s="6">
        <v>7</v>
      </c>
      <c r="H444" s="7">
        <v>121551.58</v>
      </c>
      <c r="I444" s="6">
        <v>2</v>
      </c>
      <c r="J444" s="6">
        <v>1</v>
      </c>
      <c r="K444" s="6">
        <v>1</v>
      </c>
      <c r="L444" s="8">
        <v>70179</v>
      </c>
      <c r="M444" s="6">
        <v>0</v>
      </c>
    </row>
    <row r="445" spans="1:13" x14ac:dyDescent="0.35">
      <c r="A445" s="5">
        <v>444</v>
      </c>
      <c r="B445" s="6">
        <v>15732628</v>
      </c>
      <c r="C445" s="6">
        <v>745</v>
      </c>
      <c r="D445" s="5" t="s">
        <v>15</v>
      </c>
      <c r="E445" s="5" t="s">
        <v>23</v>
      </c>
      <c r="F445" s="6">
        <v>46</v>
      </c>
      <c r="G445" s="6">
        <v>2</v>
      </c>
      <c r="H445" s="7">
        <v>122220.19</v>
      </c>
      <c r="I445" s="6">
        <v>1</v>
      </c>
      <c r="J445" s="6">
        <v>1</v>
      </c>
      <c r="K445" s="6">
        <v>1</v>
      </c>
      <c r="L445" s="8">
        <v>118024.1</v>
      </c>
      <c r="M445" s="6">
        <v>0</v>
      </c>
    </row>
    <row r="446" spans="1:13" x14ac:dyDescent="0.35">
      <c r="A446" s="5">
        <v>445</v>
      </c>
      <c r="B446" s="6">
        <v>15787470</v>
      </c>
      <c r="C446" s="6">
        <v>553</v>
      </c>
      <c r="D446" s="5" t="s">
        <v>18</v>
      </c>
      <c r="E446" s="5" t="s">
        <v>23</v>
      </c>
      <c r="F446" s="6">
        <v>47</v>
      </c>
      <c r="G446" s="6">
        <v>3</v>
      </c>
      <c r="H446" s="7">
        <v>116528.15</v>
      </c>
      <c r="I446" s="6">
        <v>1</v>
      </c>
      <c r="J446" s="6">
        <v>0</v>
      </c>
      <c r="K446" s="6">
        <v>0</v>
      </c>
      <c r="L446" s="8">
        <v>145704.19</v>
      </c>
      <c r="M446" s="6">
        <v>1</v>
      </c>
    </row>
    <row r="447" spans="1:13" x14ac:dyDescent="0.35">
      <c r="A447" s="5">
        <v>446</v>
      </c>
      <c r="B447" s="6">
        <v>15803406</v>
      </c>
      <c r="C447" s="6">
        <v>748</v>
      </c>
      <c r="D447" s="5" t="s">
        <v>15</v>
      </c>
      <c r="E447" s="5" t="s">
        <v>16</v>
      </c>
      <c r="F447" s="6">
        <v>26</v>
      </c>
      <c r="G447" s="6">
        <v>1</v>
      </c>
      <c r="H447" s="7">
        <v>77780.289999999994</v>
      </c>
      <c r="I447" s="6">
        <v>1</v>
      </c>
      <c r="J447" s="6">
        <v>0</v>
      </c>
      <c r="K447" s="6">
        <v>1</v>
      </c>
      <c r="L447" s="8">
        <v>183049.41</v>
      </c>
      <c r="M447" s="6">
        <v>0</v>
      </c>
    </row>
    <row r="448" spans="1:13" x14ac:dyDescent="0.35">
      <c r="A448" s="5">
        <v>447</v>
      </c>
      <c r="B448" s="6">
        <v>15730460</v>
      </c>
      <c r="C448" s="6">
        <v>722</v>
      </c>
      <c r="D448" s="5" t="s">
        <v>15</v>
      </c>
      <c r="E448" s="5" t="s">
        <v>23</v>
      </c>
      <c r="F448" s="6">
        <v>37</v>
      </c>
      <c r="G448" s="6">
        <v>2</v>
      </c>
      <c r="H448" s="7">
        <v>0</v>
      </c>
      <c r="I448" s="6">
        <v>1</v>
      </c>
      <c r="J448" s="6">
        <v>0</v>
      </c>
      <c r="K448" s="6">
        <v>0</v>
      </c>
      <c r="L448" s="8">
        <v>120906.83</v>
      </c>
      <c r="M448" s="6">
        <v>0</v>
      </c>
    </row>
    <row r="449" spans="1:13" x14ac:dyDescent="0.35">
      <c r="A449" s="5">
        <v>448</v>
      </c>
      <c r="B449" s="6">
        <v>15644572</v>
      </c>
      <c r="C449" s="6">
        <v>501</v>
      </c>
      <c r="D449" s="5" t="s">
        <v>15</v>
      </c>
      <c r="E449" s="5" t="s">
        <v>23</v>
      </c>
      <c r="F449" s="6">
        <v>40</v>
      </c>
      <c r="G449" s="6">
        <v>4</v>
      </c>
      <c r="H449" s="7">
        <v>125832.2</v>
      </c>
      <c r="I449" s="6">
        <v>1</v>
      </c>
      <c r="J449" s="6">
        <v>1</v>
      </c>
      <c r="K449" s="6">
        <v>1</v>
      </c>
      <c r="L449" s="8">
        <v>100433.83</v>
      </c>
      <c r="M449" s="6">
        <v>0</v>
      </c>
    </row>
    <row r="450" spans="1:13" x14ac:dyDescent="0.35">
      <c r="A450" s="5">
        <v>449</v>
      </c>
      <c r="B450" s="6">
        <v>15694860</v>
      </c>
      <c r="C450" s="6">
        <v>675</v>
      </c>
      <c r="D450" s="5" t="s">
        <v>15</v>
      </c>
      <c r="E450" s="5" t="s">
        <v>16</v>
      </c>
      <c r="F450" s="6">
        <v>38</v>
      </c>
      <c r="G450" s="6">
        <v>6</v>
      </c>
      <c r="H450" s="7">
        <v>68065.8</v>
      </c>
      <c r="I450" s="6">
        <v>1</v>
      </c>
      <c r="J450" s="6">
        <v>0</v>
      </c>
      <c r="K450" s="6">
        <v>0</v>
      </c>
      <c r="L450" s="8">
        <v>138777</v>
      </c>
      <c r="M450" s="6">
        <v>1</v>
      </c>
    </row>
    <row r="451" spans="1:13" x14ac:dyDescent="0.35">
      <c r="A451" s="5">
        <v>450</v>
      </c>
      <c r="B451" s="6">
        <v>15658169</v>
      </c>
      <c r="C451" s="6">
        <v>778</v>
      </c>
      <c r="D451" s="5" t="s">
        <v>18</v>
      </c>
      <c r="E451" s="5" t="s">
        <v>16</v>
      </c>
      <c r="F451" s="6">
        <v>47</v>
      </c>
      <c r="G451" s="6">
        <v>6</v>
      </c>
      <c r="H451" s="7">
        <v>127299.34</v>
      </c>
      <c r="I451" s="6">
        <v>2</v>
      </c>
      <c r="J451" s="6">
        <v>1</v>
      </c>
      <c r="K451" s="6">
        <v>0</v>
      </c>
      <c r="L451" s="8">
        <v>124694.99</v>
      </c>
      <c r="M451" s="6">
        <v>0</v>
      </c>
    </row>
    <row r="452" spans="1:13" x14ac:dyDescent="0.35">
      <c r="A452" s="5">
        <v>451</v>
      </c>
      <c r="B452" s="6">
        <v>15794396</v>
      </c>
      <c r="C452" s="6">
        <v>494</v>
      </c>
      <c r="D452" s="5" t="s">
        <v>26</v>
      </c>
      <c r="E452" s="5" t="s">
        <v>16</v>
      </c>
      <c r="F452" s="6">
        <v>38</v>
      </c>
      <c r="G452" s="6">
        <v>7</v>
      </c>
      <c r="H452" s="7">
        <v>174937.64</v>
      </c>
      <c r="I452" s="6">
        <v>1</v>
      </c>
      <c r="J452" s="6">
        <v>1</v>
      </c>
      <c r="K452" s="6">
        <v>0</v>
      </c>
      <c r="L452" s="8">
        <v>40084.32</v>
      </c>
      <c r="M452" s="6">
        <v>0</v>
      </c>
    </row>
    <row r="453" spans="1:13" x14ac:dyDescent="0.35">
      <c r="A453" s="5">
        <v>452</v>
      </c>
      <c r="B453" s="6">
        <v>15785798</v>
      </c>
      <c r="C453" s="6">
        <v>850</v>
      </c>
      <c r="D453" s="5" t="s">
        <v>15</v>
      </c>
      <c r="E453" s="5" t="s">
        <v>23</v>
      </c>
      <c r="F453" s="6">
        <v>40</v>
      </c>
      <c r="G453" s="6">
        <v>9</v>
      </c>
      <c r="H453" s="7">
        <v>0</v>
      </c>
      <c r="I453" s="6">
        <v>2</v>
      </c>
      <c r="J453" s="6">
        <v>0</v>
      </c>
      <c r="K453" s="6">
        <v>1</v>
      </c>
      <c r="L453" s="8">
        <v>119232.33</v>
      </c>
      <c r="M453" s="6">
        <v>0</v>
      </c>
    </row>
    <row r="454" spans="1:13" x14ac:dyDescent="0.35">
      <c r="A454" s="5">
        <v>453</v>
      </c>
      <c r="B454" s="6">
        <v>15710825</v>
      </c>
      <c r="C454" s="6">
        <v>592</v>
      </c>
      <c r="D454" s="5" t="s">
        <v>18</v>
      </c>
      <c r="E454" s="5" t="s">
        <v>23</v>
      </c>
      <c r="F454" s="6">
        <v>31</v>
      </c>
      <c r="G454" s="6">
        <v>7</v>
      </c>
      <c r="H454" s="7">
        <v>110071.1</v>
      </c>
      <c r="I454" s="6">
        <v>1</v>
      </c>
      <c r="J454" s="6">
        <v>0</v>
      </c>
      <c r="K454" s="6">
        <v>0</v>
      </c>
      <c r="L454" s="8">
        <v>43921.36</v>
      </c>
      <c r="M454" s="6">
        <v>0</v>
      </c>
    </row>
    <row r="455" spans="1:13" x14ac:dyDescent="0.35">
      <c r="A455" s="5">
        <v>454</v>
      </c>
      <c r="B455" s="6">
        <v>15668444</v>
      </c>
      <c r="C455" s="6">
        <v>590</v>
      </c>
      <c r="D455" s="5" t="s">
        <v>18</v>
      </c>
      <c r="E455" s="5" t="s">
        <v>16</v>
      </c>
      <c r="F455" s="6">
        <v>44</v>
      </c>
      <c r="G455" s="6">
        <v>3</v>
      </c>
      <c r="H455" s="7">
        <v>139432.37</v>
      </c>
      <c r="I455" s="6">
        <v>1</v>
      </c>
      <c r="J455" s="6">
        <v>1</v>
      </c>
      <c r="K455" s="6">
        <v>0</v>
      </c>
      <c r="L455" s="8">
        <v>62222.81</v>
      </c>
      <c r="M455" s="6">
        <v>0</v>
      </c>
    </row>
    <row r="456" spans="1:13" x14ac:dyDescent="0.35">
      <c r="A456" s="5">
        <v>455</v>
      </c>
      <c r="B456" s="6">
        <v>15726631</v>
      </c>
      <c r="C456" s="6">
        <v>758</v>
      </c>
      <c r="D456" s="5" t="s">
        <v>15</v>
      </c>
      <c r="E456" s="5" t="s">
        <v>16</v>
      </c>
      <c r="F456" s="6">
        <v>39</v>
      </c>
      <c r="G456" s="6">
        <v>6</v>
      </c>
      <c r="H456" s="7">
        <v>127357.75999999999</v>
      </c>
      <c r="I456" s="6">
        <v>1</v>
      </c>
      <c r="J456" s="6">
        <v>0</v>
      </c>
      <c r="K456" s="6">
        <v>1</v>
      </c>
      <c r="L456" s="8">
        <v>56577</v>
      </c>
      <c r="M456" s="6">
        <v>0</v>
      </c>
    </row>
    <row r="457" spans="1:13" x14ac:dyDescent="0.35">
      <c r="A457" s="5">
        <v>456</v>
      </c>
      <c r="B457" s="6">
        <v>15733797</v>
      </c>
      <c r="C457" s="6">
        <v>506</v>
      </c>
      <c r="D457" s="5" t="s">
        <v>15</v>
      </c>
      <c r="E457" s="5" t="s">
        <v>23</v>
      </c>
      <c r="F457" s="6">
        <v>36</v>
      </c>
      <c r="G457" s="6">
        <v>5</v>
      </c>
      <c r="H457" s="7">
        <v>0</v>
      </c>
      <c r="I457" s="6">
        <v>2</v>
      </c>
      <c r="J457" s="6">
        <v>1</v>
      </c>
      <c r="K457" s="6">
        <v>0</v>
      </c>
      <c r="L457" s="8">
        <v>164253.35</v>
      </c>
      <c r="M457" s="6">
        <v>0</v>
      </c>
    </row>
    <row r="458" spans="1:13" x14ac:dyDescent="0.35">
      <c r="A458" s="5">
        <v>457</v>
      </c>
      <c r="B458" s="6">
        <v>15747960</v>
      </c>
      <c r="C458" s="6">
        <v>733</v>
      </c>
      <c r="D458" s="5" t="s">
        <v>15</v>
      </c>
      <c r="E458" s="5" t="s">
        <v>23</v>
      </c>
      <c r="F458" s="6">
        <v>33</v>
      </c>
      <c r="G458" s="6">
        <v>3</v>
      </c>
      <c r="H458" s="7">
        <v>0</v>
      </c>
      <c r="I458" s="6">
        <v>1</v>
      </c>
      <c r="J458" s="6">
        <v>1</v>
      </c>
      <c r="K458" s="6">
        <v>1</v>
      </c>
      <c r="L458" s="8">
        <v>7666.73</v>
      </c>
      <c r="M458" s="6">
        <v>0</v>
      </c>
    </row>
    <row r="459" spans="1:13" x14ac:dyDescent="0.35">
      <c r="A459" s="5">
        <v>458</v>
      </c>
      <c r="B459" s="6">
        <v>15634632</v>
      </c>
      <c r="C459" s="6">
        <v>711</v>
      </c>
      <c r="D459" s="5" t="s">
        <v>15</v>
      </c>
      <c r="E459" s="5" t="s">
        <v>23</v>
      </c>
      <c r="F459" s="6">
        <v>38</v>
      </c>
      <c r="G459" s="6">
        <v>3</v>
      </c>
      <c r="H459" s="7">
        <v>0</v>
      </c>
      <c r="I459" s="6">
        <v>2</v>
      </c>
      <c r="J459" s="6">
        <v>1</v>
      </c>
      <c r="K459" s="6">
        <v>0</v>
      </c>
      <c r="L459" s="8">
        <v>68487.509999999995</v>
      </c>
      <c r="M459" s="6">
        <v>0</v>
      </c>
    </row>
    <row r="460" spans="1:13" x14ac:dyDescent="0.35">
      <c r="A460" s="5">
        <v>459</v>
      </c>
      <c r="B460" s="6">
        <v>15707362</v>
      </c>
      <c r="C460" s="6">
        <v>514</v>
      </c>
      <c r="D460" s="5" t="s">
        <v>26</v>
      </c>
      <c r="E460" s="5" t="s">
        <v>23</v>
      </c>
      <c r="F460" s="6">
        <v>43</v>
      </c>
      <c r="G460" s="6">
        <v>1</v>
      </c>
      <c r="H460" s="7">
        <v>95556.31</v>
      </c>
      <c r="I460" s="6">
        <v>1</v>
      </c>
      <c r="J460" s="6">
        <v>0</v>
      </c>
      <c r="K460" s="6">
        <v>1</v>
      </c>
      <c r="L460" s="8">
        <v>199273.98</v>
      </c>
      <c r="M460" s="6">
        <v>1</v>
      </c>
    </row>
    <row r="461" spans="1:13" x14ac:dyDescent="0.35">
      <c r="A461" s="5">
        <v>460</v>
      </c>
      <c r="B461" s="6">
        <v>15662976</v>
      </c>
      <c r="C461" s="6">
        <v>637</v>
      </c>
      <c r="D461" s="5" t="s">
        <v>18</v>
      </c>
      <c r="E461" s="5" t="s">
        <v>23</v>
      </c>
      <c r="F461" s="6">
        <v>37</v>
      </c>
      <c r="G461" s="6">
        <v>8</v>
      </c>
      <c r="H461" s="7">
        <v>0</v>
      </c>
      <c r="I461" s="6">
        <v>1</v>
      </c>
      <c r="J461" s="6">
        <v>1</v>
      </c>
      <c r="K461" s="6">
        <v>1</v>
      </c>
      <c r="L461" s="8">
        <v>186062.36</v>
      </c>
      <c r="M461" s="6">
        <v>0</v>
      </c>
    </row>
    <row r="462" spans="1:13" x14ac:dyDescent="0.35">
      <c r="A462" s="5">
        <v>461</v>
      </c>
      <c r="B462" s="6">
        <v>15732778</v>
      </c>
      <c r="C462" s="6">
        <v>468</v>
      </c>
      <c r="D462" s="5" t="s">
        <v>26</v>
      </c>
      <c r="E462" s="5" t="s">
        <v>23</v>
      </c>
      <c r="F462" s="6">
        <v>29</v>
      </c>
      <c r="G462" s="6">
        <v>1</v>
      </c>
      <c r="H462" s="7">
        <v>111681.98</v>
      </c>
      <c r="I462" s="6">
        <v>2</v>
      </c>
      <c r="J462" s="6">
        <v>1</v>
      </c>
      <c r="K462" s="6">
        <v>1</v>
      </c>
      <c r="L462" s="8">
        <v>195711.16</v>
      </c>
      <c r="M462" s="6">
        <v>0</v>
      </c>
    </row>
    <row r="463" spans="1:13" x14ac:dyDescent="0.35">
      <c r="A463" s="5">
        <v>462</v>
      </c>
      <c r="B463" s="6">
        <v>15718443</v>
      </c>
      <c r="C463" s="6">
        <v>539</v>
      </c>
      <c r="D463" s="5" t="s">
        <v>15</v>
      </c>
      <c r="E463" s="5" t="s">
        <v>23</v>
      </c>
      <c r="F463" s="6">
        <v>39</v>
      </c>
      <c r="G463" s="6">
        <v>3</v>
      </c>
      <c r="H463" s="7">
        <v>0</v>
      </c>
      <c r="I463" s="6">
        <v>2</v>
      </c>
      <c r="J463" s="6">
        <v>1</v>
      </c>
      <c r="K463" s="6">
        <v>0</v>
      </c>
      <c r="L463" s="8">
        <v>36692.17</v>
      </c>
      <c r="M463" s="6">
        <v>0</v>
      </c>
    </row>
    <row r="464" spans="1:13" x14ac:dyDescent="0.35">
      <c r="A464" s="5">
        <v>463</v>
      </c>
      <c r="B464" s="6">
        <v>15670039</v>
      </c>
      <c r="C464" s="6">
        <v>509</v>
      </c>
      <c r="D464" s="5" t="s">
        <v>18</v>
      </c>
      <c r="E464" s="5" t="s">
        <v>16</v>
      </c>
      <c r="F464" s="6">
        <v>25</v>
      </c>
      <c r="G464" s="6">
        <v>3</v>
      </c>
      <c r="H464" s="7">
        <v>108738.71</v>
      </c>
      <c r="I464" s="6">
        <v>2</v>
      </c>
      <c r="J464" s="6">
        <v>1</v>
      </c>
      <c r="K464" s="6">
        <v>0</v>
      </c>
      <c r="L464" s="8">
        <v>106920.57</v>
      </c>
      <c r="M464" s="6">
        <v>0</v>
      </c>
    </row>
    <row r="465" spans="1:13" x14ac:dyDescent="0.35">
      <c r="A465" s="5">
        <v>464</v>
      </c>
      <c r="B465" s="6">
        <v>15773792</v>
      </c>
      <c r="C465" s="6">
        <v>662</v>
      </c>
      <c r="D465" s="5" t="s">
        <v>15</v>
      </c>
      <c r="E465" s="5" t="s">
        <v>16</v>
      </c>
      <c r="F465" s="6">
        <v>32</v>
      </c>
      <c r="G465" s="6">
        <v>4</v>
      </c>
      <c r="H465" s="7">
        <v>133950.37</v>
      </c>
      <c r="I465" s="6">
        <v>1</v>
      </c>
      <c r="J465" s="6">
        <v>1</v>
      </c>
      <c r="K465" s="6">
        <v>1</v>
      </c>
      <c r="L465" s="8">
        <v>48725.68</v>
      </c>
      <c r="M465" s="6">
        <v>1</v>
      </c>
    </row>
    <row r="466" spans="1:13" x14ac:dyDescent="0.35">
      <c r="A466" s="5">
        <v>465</v>
      </c>
      <c r="B466" s="6">
        <v>15613786</v>
      </c>
      <c r="C466" s="6">
        <v>818</v>
      </c>
      <c r="D466" s="5" t="s">
        <v>18</v>
      </c>
      <c r="E466" s="5" t="s">
        <v>23</v>
      </c>
      <c r="F466" s="6">
        <v>26</v>
      </c>
      <c r="G466" s="6">
        <v>4</v>
      </c>
      <c r="H466" s="7">
        <v>0</v>
      </c>
      <c r="I466" s="6">
        <v>2</v>
      </c>
      <c r="J466" s="6">
        <v>1</v>
      </c>
      <c r="K466" s="6">
        <v>1</v>
      </c>
      <c r="L466" s="8">
        <v>167036.94</v>
      </c>
      <c r="M466" s="6">
        <v>0</v>
      </c>
    </row>
    <row r="467" spans="1:13" x14ac:dyDescent="0.35">
      <c r="A467" s="5">
        <v>466</v>
      </c>
      <c r="B467" s="6">
        <v>15726032</v>
      </c>
      <c r="C467" s="6">
        <v>608</v>
      </c>
      <c r="D467" s="5" t="s">
        <v>15</v>
      </c>
      <c r="E467" s="5" t="s">
        <v>23</v>
      </c>
      <c r="F467" s="6">
        <v>33</v>
      </c>
      <c r="G467" s="6">
        <v>9</v>
      </c>
      <c r="H467" s="7">
        <v>89968.69</v>
      </c>
      <c r="I467" s="6">
        <v>1</v>
      </c>
      <c r="J467" s="6">
        <v>1</v>
      </c>
      <c r="K467" s="6">
        <v>0</v>
      </c>
      <c r="L467" s="8">
        <v>68777.259999999995</v>
      </c>
      <c r="M467" s="6">
        <v>0</v>
      </c>
    </row>
    <row r="468" spans="1:13" x14ac:dyDescent="0.35">
      <c r="A468" s="5">
        <v>467</v>
      </c>
      <c r="B468" s="6">
        <v>15663252</v>
      </c>
      <c r="C468" s="6">
        <v>850</v>
      </c>
      <c r="D468" s="5" t="s">
        <v>18</v>
      </c>
      <c r="E468" s="5" t="s">
        <v>16</v>
      </c>
      <c r="F468" s="6">
        <v>32</v>
      </c>
      <c r="G468" s="6">
        <v>9</v>
      </c>
      <c r="H468" s="7">
        <v>0</v>
      </c>
      <c r="I468" s="6">
        <v>2</v>
      </c>
      <c r="J468" s="6">
        <v>1</v>
      </c>
      <c r="K468" s="6">
        <v>1</v>
      </c>
      <c r="L468" s="8">
        <v>18924.919999999998</v>
      </c>
      <c r="M468" s="6">
        <v>0</v>
      </c>
    </row>
    <row r="469" spans="1:13" x14ac:dyDescent="0.35">
      <c r="A469" s="5">
        <v>468</v>
      </c>
      <c r="B469" s="6">
        <v>15593782</v>
      </c>
      <c r="C469" s="6">
        <v>816</v>
      </c>
      <c r="D469" s="5" t="s">
        <v>26</v>
      </c>
      <c r="E469" s="5" t="s">
        <v>16</v>
      </c>
      <c r="F469" s="6">
        <v>38</v>
      </c>
      <c r="G469" s="6">
        <v>5</v>
      </c>
      <c r="H469" s="7">
        <v>130878.75</v>
      </c>
      <c r="I469" s="6">
        <v>3</v>
      </c>
      <c r="J469" s="6">
        <v>1</v>
      </c>
      <c r="K469" s="6">
        <v>0</v>
      </c>
      <c r="L469" s="8">
        <v>71905.77</v>
      </c>
      <c r="M469" s="6">
        <v>1</v>
      </c>
    </row>
    <row r="470" spans="1:13" x14ac:dyDescent="0.35">
      <c r="A470" s="5">
        <v>469</v>
      </c>
      <c r="B470" s="6">
        <v>15633283</v>
      </c>
      <c r="C470" s="6">
        <v>536</v>
      </c>
      <c r="D470" s="5" t="s">
        <v>15</v>
      </c>
      <c r="E470" s="5" t="s">
        <v>23</v>
      </c>
      <c r="F470" s="6">
        <v>35</v>
      </c>
      <c r="G470" s="6">
        <v>8</v>
      </c>
      <c r="H470" s="7">
        <v>0</v>
      </c>
      <c r="I470" s="6">
        <v>2</v>
      </c>
      <c r="J470" s="6">
        <v>1</v>
      </c>
      <c r="K470" s="6">
        <v>0</v>
      </c>
      <c r="L470" s="8">
        <v>64833.279999999999</v>
      </c>
      <c r="M470" s="6">
        <v>0</v>
      </c>
    </row>
    <row r="471" spans="1:13" x14ac:dyDescent="0.35">
      <c r="A471" s="5">
        <v>470</v>
      </c>
      <c r="B471" s="6">
        <v>15749167</v>
      </c>
      <c r="C471" s="6">
        <v>753</v>
      </c>
      <c r="D471" s="5" t="s">
        <v>15</v>
      </c>
      <c r="E471" s="5" t="s">
        <v>23</v>
      </c>
      <c r="F471" s="6">
        <v>35</v>
      </c>
      <c r="G471" s="6">
        <v>3</v>
      </c>
      <c r="H471" s="7">
        <v>0</v>
      </c>
      <c r="I471" s="6">
        <v>2</v>
      </c>
      <c r="J471" s="6">
        <v>1</v>
      </c>
      <c r="K471" s="6">
        <v>1</v>
      </c>
      <c r="L471" s="8">
        <v>184843.77</v>
      </c>
      <c r="M471" s="6">
        <v>0</v>
      </c>
    </row>
    <row r="472" spans="1:13" x14ac:dyDescent="0.35">
      <c r="A472" s="5">
        <v>471</v>
      </c>
      <c r="B472" s="6">
        <v>15759298</v>
      </c>
      <c r="C472" s="6">
        <v>631</v>
      </c>
      <c r="D472" s="5" t="s">
        <v>18</v>
      </c>
      <c r="E472" s="5" t="s">
        <v>23</v>
      </c>
      <c r="F472" s="6">
        <v>27</v>
      </c>
      <c r="G472" s="6">
        <v>10</v>
      </c>
      <c r="H472" s="7">
        <v>134169.62</v>
      </c>
      <c r="I472" s="6">
        <v>1</v>
      </c>
      <c r="J472" s="6">
        <v>1</v>
      </c>
      <c r="K472" s="6">
        <v>1</v>
      </c>
      <c r="L472" s="8">
        <v>176730.02</v>
      </c>
      <c r="M472" s="6">
        <v>0</v>
      </c>
    </row>
    <row r="473" spans="1:13" x14ac:dyDescent="0.35">
      <c r="A473" s="5">
        <v>472</v>
      </c>
      <c r="B473" s="6">
        <v>15683625</v>
      </c>
      <c r="C473" s="6">
        <v>703</v>
      </c>
      <c r="D473" s="5" t="s">
        <v>15</v>
      </c>
      <c r="E473" s="5" t="s">
        <v>23</v>
      </c>
      <c r="F473" s="6">
        <v>37</v>
      </c>
      <c r="G473" s="6">
        <v>1</v>
      </c>
      <c r="H473" s="7">
        <v>149762.07999999999</v>
      </c>
      <c r="I473" s="6">
        <v>1</v>
      </c>
      <c r="J473" s="6">
        <v>1</v>
      </c>
      <c r="K473" s="6">
        <v>0</v>
      </c>
      <c r="L473" s="8">
        <v>20629.400000000001</v>
      </c>
      <c r="M473" s="6">
        <v>1</v>
      </c>
    </row>
    <row r="474" spans="1:13" x14ac:dyDescent="0.35">
      <c r="A474" s="5">
        <v>473</v>
      </c>
      <c r="B474" s="6">
        <v>15635367</v>
      </c>
      <c r="C474" s="6">
        <v>774</v>
      </c>
      <c r="D474" s="5" t="s">
        <v>15</v>
      </c>
      <c r="E474" s="5" t="s">
        <v>23</v>
      </c>
      <c r="F474" s="6">
        <v>26</v>
      </c>
      <c r="G474" s="6">
        <v>2</v>
      </c>
      <c r="H474" s="7">
        <v>93844.69</v>
      </c>
      <c r="I474" s="6">
        <v>1</v>
      </c>
      <c r="J474" s="6">
        <v>1</v>
      </c>
      <c r="K474" s="6">
        <v>0</v>
      </c>
      <c r="L474" s="8">
        <v>28415.360000000001</v>
      </c>
      <c r="M474" s="6">
        <v>0</v>
      </c>
    </row>
    <row r="475" spans="1:13" x14ac:dyDescent="0.35">
      <c r="A475" s="5">
        <v>474</v>
      </c>
      <c r="B475" s="6">
        <v>15681705</v>
      </c>
      <c r="C475" s="6">
        <v>785</v>
      </c>
      <c r="D475" s="5" t="s">
        <v>15</v>
      </c>
      <c r="E475" s="5" t="s">
        <v>23</v>
      </c>
      <c r="F475" s="6">
        <v>28</v>
      </c>
      <c r="G475" s="6">
        <v>8</v>
      </c>
      <c r="H475" s="7">
        <v>0</v>
      </c>
      <c r="I475" s="6">
        <v>2</v>
      </c>
      <c r="J475" s="6">
        <v>1</v>
      </c>
      <c r="K475" s="6">
        <v>0</v>
      </c>
      <c r="L475" s="8">
        <v>77231.27</v>
      </c>
      <c r="M475" s="6">
        <v>0</v>
      </c>
    </row>
    <row r="476" spans="1:13" x14ac:dyDescent="0.35">
      <c r="A476" s="5">
        <v>475</v>
      </c>
      <c r="B476" s="6">
        <v>15603156</v>
      </c>
      <c r="C476" s="6">
        <v>571</v>
      </c>
      <c r="D476" s="5" t="s">
        <v>15</v>
      </c>
      <c r="E476" s="5" t="s">
        <v>16</v>
      </c>
      <c r="F476" s="6">
        <v>33</v>
      </c>
      <c r="G476" s="6">
        <v>1</v>
      </c>
      <c r="H476" s="7">
        <v>0</v>
      </c>
      <c r="I476" s="6">
        <v>2</v>
      </c>
      <c r="J476" s="6">
        <v>1</v>
      </c>
      <c r="K476" s="6">
        <v>0</v>
      </c>
      <c r="L476" s="8">
        <v>102750.7</v>
      </c>
      <c r="M476" s="6">
        <v>0</v>
      </c>
    </row>
    <row r="477" spans="1:13" x14ac:dyDescent="0.35">
      <c r="A477" s="5">
        <v>476</v>
      </c>
      <c r="B477" s="6">
        <v>15591986</v>
      </c>
      <c r="C477" s="6">
        <v>621</v>
      </c>
      <c r="D477" s="5" t="s">
        <v>26</v>
      </c>
      <c r="E477" s="5" t="s">
        <v>23</v>
      </c>
      <c r="F477" s="6">
        <v>46</v>
      </c>
      <c r="G477" s="6">
        <v>6</v>
      </c>
      <c r="H477" s="7">
        <v>141078.37</v>
      </c>
      <c r="I477" s="6">
        <v>1</v>
      </c>
      <c r="J477" s="6">
        <v>0</v>
      </c>
      <c r="K477" s="6">
        <v>0</v>
      </c>
      <c r="L477" s="8">
        <v>34580.800000000003</v>
      </c>
      <c r="M477" s="6">
        <v>1</v>
      </c>
    </row>
    <row r="478" spans="1:13" x14ac:dyDescent="0.35">
      <c r="A478" s="5">
        <v>477</v>
      </c>
      <c r="B478" s="6">
        <v>15798888</v>
      </c>
      <c r="C478" s="6">
        <v>605</v>
      </c>
      <c r="D478" s="5" t="s">
        <v>26</v>
      </c>
      <c r="E478" s="5" t="s">
        <v>16</v>
      </c>
      <c r="F478" s="6">
        <v>31</v>
      </c>
      <c r="G478" s="6">
        <v>1</v>
      </c>
      <c r="H478" s="7">
        <v>117992.59</v>
      </c>
      <c r="I478" s="6">
        <v>1</v>
      </c>
      <c r="J478" s="6">
        <v>1</v>
      </c>
      <c r="K478" s="6">
        <v>1</v>
      </c>
      <c r="L478" s="8">
        <v>183598.77</v>
      </c>
      <c r="M478" s="6">
        <v>0</v>
      </c>
    </row>
    <row r="479" spans="1:13" x14ac:dyDescent="0.35">
      <c r="A479" s="5">
        <v>478</v>
      </c>
      <c r="B479" s="6">
        <v>15809722</v>
      </c>
      <c r="C479" s="6">
        <v>611</v>
      </c>
      <c r="D479" s="5" t="s">
        <v>15</v>
      </c>
      <c r="E479" s="5" t="s">
        <v>16</v>
      </c>
      <c r="F479" s="6">
        <v>40</v>
      </c>
      <c r="G479" s="6">
        <v>8</v>
      </c>
      <c r="H479" s="7">
        <v>100812.33</v>
      </c>
      <c r="I479" s="6">
        <v>2</v>
      </c>
      <c r="J479" s="6">
        <v>1</v>
      </c>
      <c r="K479" s="6">
        <v>0</v>
      </c>
      <c r="L479" s="8">
        <v>147358.26999999999</v>
      </c>
      <c r="M479" s="6">
        <v>0</v>
      </c>
    </row>
    <row r="480" spans="1:13" x14ac:dyDescent="0.35">
      <c r="A480" s="5">
        <v>479</v>
      </c>
      <c r="B480" s="6">
        <v>15677538</v>
      </c>
      <c r="C480" s="6">
        <v>569</v>
      </c>
      <c r="D480" s="5" t="s">
        <v>15</v>
      </c>
      <c r="E480" s="5" t="s">
        <v>23</v>
      </c>
      <c r="F480" s="6">
        <v>38</v>
      </c>
      <c r="G480" s="6">
        <v>7</v>
      </c>
      <c r="H480" s="7">
        <v>0</v>
      </c>
      <c r="I480" s="6">
        <v>1</v>
      </c>
      <c r="J480" s="6">
        <v>1</v>
      </c>
      <c r="K480" s="6">
        <v>1</v>
      </c>
      <c r="L480" s="8">
        <v>108469.2</v>
      </c>
      <c r="M480" s="6">
        <v>0</v>
      </c>
    </row>
    <row r="481" spans="1:13" x14ac:dyDescent="0.35">
      <c r="A481" s="5">
        <v>480</v>
      </c>
      <c r="B481" s="6">
        <v>15797736</v>
      </c>
      <c r="C481" s="6">
        <v>658</v>
      </c>
      <c r="D481" s="5" t="s">
        <v>15</v>
      </c>
      <c r="E481" s="5" t="s">
        <v>23</v>
      </c>
      <c r="F481" s="6">
        <v>29</v>
      </c>
      <c r="G481" s="6">
        <v>4</v>
      </c>
      <c r="H481" s="7">
        <v>80262.600000000006</v>
      </c>
      <c r="I481" s="6">
        <v>1</v>
      </c>
      <c r="J481" s="6">
        <v>1</v>
      </c>
      <c r="K481" s="6">
        <v>1</v>
      </c>
      <c r="L481" s="8">
        <v>20612.82</v>
      </c>
      <c r="M481" s="6">
        <v>0</v>
      </c>
    </row>
    <row r="482" spans="1:13" x14ac:dyDescent="0.35">
      <c r="A482" s="5">
        <v>481</v>
      </c>
      <c r="B482" s="6">
        <v>15695585</v>
      </c>
      <c r="C482" s="6">
        <v>788</v>
      </c>
      <c r="D482" s="5" t="s">
        <v>18</v>
      </c>
      <c r="E482" s="5" t="s">
        <v>23</v>
      </c>
      <c r="F482" s="6">
        <v>34</v>
      </c>
      <c r="G482" s="6">
        <v>6</v>
      </c>
      <c r="H482" s="7">
        <v>156478.62</v>
      </c>
      <c r="I482" s="6">
        <v>1</v>
      </c>
      <c r="J482" s="6">
        <v>0</v>
      </c>
      <c r="K482" s="6">
        <v>1</v>
      </c>
      <c r="L482" s="8">
        <v>181196.76</v>
      </c>
      <c r="M482" s="6">
        <v>0</v>
      </c>
    </row>
    <row r="483" spans="1:13" x14ac:dyDescent="0.35">
      <c r="A483" s="5">
        <v>482</v>
      </c>
      <c r="B483" s="6">
        <v>15744398</v>
      </c>
      <c r="C483" s="6">
        <v>525</v>
      </c>
      <c r="D483" s="5" t="s">
        <v>15</v>
      </c>
      <c r="E483" s="5" t="s">
        <v>16</v>
      </c>
      <c r="F483" s="6">
        <v>23</v>
      </c>
      <c r="G483" s="6">
        <v>5</v>
      </c>
      <c r="H483" s="7">
        <v>0</v>
      </c>
      <c r="I483" s="6">
        <v>2</v>
      </c>
      <c r="J483" s="6">
        <v>1</v>
      </c>
      <c r="K483" s="6">
        <v>0</v>
      </c>
      <c r="L483" s="8">
        <v>160249.1</v>
      </c>
      <c r="M483" s="6">
        <v>0</v>
      </c>
    </row>
    <row r="484" spans="1:13" x14ac:dyDescent="0.35">
      <c r="A484" s="5">
        <v>483</v>
      </c>
      <c r="B484" s="6">
        <v>15750658</v>
      </c>
      <c r="C484" s="6">
        <v>798</v>
      </c>
      <c r="D484" s="5" t="s">
        <v>15</v>
      </c>
      <c r="E484" s="5" t="s">
        <v>23</v>
      </c>
      <c r="F484" s="6">
        <v>37</v>
      </c>
      <c r="G484" s="6">
        <v>8</v>
      </c>
      <c r="H484" s="7">
        <v>0</v>
      </c>
      <c r="I484" s="6">
        <v>3</v>
      </c>
      <c r="J484" s="6">
        <v>0</v>
      </c>
      <c r="K484" s="6">
        <v>0</v>
      </c>
      <c r="L484" s="8">
        <v>110783.28</v>
      </c>
      <c r="M484" s="6">
        <v>0</v>
      </c>
    </row>
    <row r="485" spans="1:13" x14ac:dyDescent="0.35">
      <c r="A485" s="5">
        <v>484</v>
      </c>
      <c r="B485" s="6">
        <v>15578186</v>
      </c>
      <c r="C485" s="6">
        <v>486</v>
      </c>
      <c r="D485" s="5" t="s">
        <v>26</v>
      </c>
      <c r="E485" s="5" t="s">
        <v>23</v>
      </c>
      <c r="F485" s="6">
        <v>37</v>
      </c>
      <c r="G485" s="6">
        <v>9</v>
      </c>
      <c r="H485" s="7">
        <v>115217.99</v>
      </c>
      <c r="I485" s="6">
        <v>2</v>
      </c>
      <c r="J485" s="6">
        <v>1</v>
      </c>
      <c r="K485" s="6">
        <v>0</v>
      </c>
      <c r="L485" s="8">
        <v>144995.32999999999</v>
      </c>
      <c r="M485" s="6">
        <v>0</v>
      </c>
    </row>
    <row r="486" spans="1:13" x14ac:dyDescent="0.35">
      <c r="A486" s="5">
        <v>485</v>
      </c>
      <c r="B486" s="6">
        <v>15676519</v>
      </c>
      <c r="C486" s="6">
        <v>615</v>
      </c>
      <c r="D486" s="5" t="s">
        <v>18</v>
      </c>
      <c r="E486" s="5" t="s">
        <v>23</v>
      </c>
      <c r="F486" s="6">
        <v>61</v>
      </c>
      <c r="G486" s="6">
        <v>9</v>
      </c>
      <c r="H486" s="7">
        <v>0</v>
      </c>
      <c r="I486" s="6">
        <v>2</v>
      </c>
      <c r="J486" s="6">
        <v>1</v>
      </c>
      <c r="K486" s="6">
        <v>0</v>
      </c>
      <c r="L486" s="8">
        <v>150227.85</v>
      </c>
      <c r="M486" s="6">
        <v>1</v>
      </c>
    </row>
    <row r="487" spans="1:13" x14ac:dyDescent="0.35">
      <c r="A487" s="5">
        <v>486</v>
      </c>
      <c r="B487" s="6">
        <v>15637954</v>
      </c>
      <c r="C487" s="6">
        <v>730</v>
      </c>
      <c r="D487" s="5" t="s">
        <v>15</v>
      </c>
      <c r="E487" s="5" t="s">
        <v>16</v>
      </c>
      <c r="F487" s="6">
        <v>35</v>
      </c>
      <c r="G487" s="6">
        <v>0</v>
      </c>
      <c r="H487" s="7">
        <v>155470.54999999999</v>
      </c>
      <c r="I487" s="6">
        <v>1</v>
      </c>
      <c r="J487" s="6">
        <v>1</v>
      </c>
      <c r="K487" s="6">
        <v>1</v>
      </c>
      <c r="L487" s="8">
        <v>53718.28</v>
      </c>
      <c r="M487" s="6">
        <v>0</v>
      </c>
    </row>
    <row r="488" spans="1:13" x14ac:dyDescent="0.35">
      <c r="A488" s="5">
        <v>487</v>
      </c>
      <c r="B488" s="6">
        <v>15758639</v>
      </c>
      <c r="C488" s="6">
        <v>641</v>
      </c>
      <c r="D488" s="5" t="s">
        <v>15</v>
      </c>
      <c r="E488" s="5" t="s">
        <v>23</v>
      </c>
      <c r="F488" s="6">
        <v>37</v>
      </c>
      <c r="G488" s="6">
        <v>7</v>
      </c>
      <c r="H488" s="7">
        <v>0</v>
      </c>
      <c r="I488" s="6">
        <v>2</v>
      </c>
      <c r="J488" s="6">
        <v>1</v>
      </c>
      <c r="K488" s="6">
        <v>0</v>
      </c>
      <c r="L488" s="8">
        <v>75248.3</v>
      </c>
      <c r="M488" s="6">
        <v>0</v>
      </c>
    </row>
    <row r="489" spans="1:13" x14ac:dyDescent="0.35">
      <c r="A489" s="5">
        <v>488</v>
      </c>
      <c r="B489" s="6">
        <v>15613772</v>
      </c>
      <c r="C489" s="6">
        <v>542</v>
      </c>
      <c r="D489" s="5" t="s">
        <v>15</v>
      </c>
      <c r="E489" s="5" t="s">
        <v>23</v>
      </c>
      <c r="F489" s="6">
        <v>39</v>
      </c>
      <c r="G489" s="6">
        <v>3</v>
      </c>
      <c r="H489" s="7">
        <v>135096.76999999999</v>
      </c>
      <c r="I489" s="6">
        <v>1</v>
      </c>
      <c r="J489" s="6">
        <v>1</v>
      </c>
      <c r="K489" s="6">
        <v>1</v>
      </c>
      <c r="L489" s="8">
        <v>14353.43</v>
      </c>
      <c r="M489" s="6">
        <v>1</v>
      </c>
    </row>
    <row r="490" spans="1:13" x14ac:dyDescent="0.35">
      <c r="A490" s="5">
        <v>489</v>
      </c>
      <c r="B490" s="6">
        <v>15731744</v>
      </c>
      <c r="C490" s="6">
        <v>692</v>
      </c>
      <c r="D490" s="5" t="s">
        <v>15</v>
      </c>
      <c r="E490" s="5" t="s">
        <v>23</v>
      </c>
      <c r="F490" s="6">
        <v>30</v>
      </c>
      <c r="G490" s="6">
        <v>2</v>
      </c>
      <c r="H490" s="7">
        <v>0</v>
      </c>
      <c r="I490" s="6">
        <v>2</v>
      </c>
      <c r="J490" s="6">
        <v>0</v>
      </c>
      <c r="K490" s="6">
        <v>1</v>
      </c>
      <c r="L490" s="8">
        <v>130486.57</v>
      </c>
      <c r="M490" s="6">
        <v>0</v>
      </c>
    </row>
    <row r="491" spans="1:13" x14ac:dyDescent="0.35">
      <c r="A491" s="5">
        <v>490</v>
      </c>
      <c r="B491" s="6">
        <v>15807709</v>
      </c>
      <c r="C491" s="6">
        <v>714</v>
      </c>
      <c r="D491" s="5" t="s">
        <v>26</v>
      </c>
      <c r="E491" s="5" t="s">
        <v>16</v>
      </c>
      <c r="F491" s="6">
        <v>55</v>
      </c>
      <c r="G491" s="6">
        <v>9</v>
      </c>
      <c r="H491" s="7">
        <v>180075.22</v>
      </c>
      <c r="I491" s="6">
        <v>1</v>
      </c>
      <c r="J491" s="6">
        <v>1</v>
      </c>
      <c r="K491" s="6">
        <v>1</v>
      </c>
      <c r="L491" s="8">
        <v>100127.71</v>
      </c>
      <c r="M491" s="6">
        <v>0</v>
      </c>
    </row>
    <row r="492" spans="1:13" x14ac:dyDescent="0.35">
      <c r="A492" s="5">
        <v>491</v>
      </c>
      <c r="B492" s="6">
        <v>15714689</v>
      </c>
      <c r="C492" s="6">
        <v>591</v>
      </c>
      <c r="D492" s="5" t="s">
        <v>18</v>
      </c>
      <c r="E492" s="5" t="s">
        <v>23</v>
      </c>
      <c r="F492" s="6">
        <v>29</v>
      </c>
      <c r="G492" s="6">
        <v>1</v>
      </c>
      <c r="H492" s="7">
        <v>97541.24</v>
      </c>
      <c r="I492" s="6">
        <v>1</v>
      </c>
      <c r="J492" s="6">
        <v>1</v>
      </c>
      <c r="K492" s="6">
        <v>1</v>
      </c>
      <c r="L492" s="8">
        <v>196356.17</v>
      </c>
      <c r="M492" s="6">
        <v>0</v>
      </c>
    </row>
    <row r="493" spans="1:13" x14ac:dyDescent="0.35">
      <c r="A493" s="5">
        <v>492</v>
      </c>
      <c r="B493" s="6">
        <v>15699005</v>
      </c>
      <c r="C493" s="6">
        <v>710</v>
      </c>
      <c r="D493" s="5" t="s">
        <v>15</v>
      </c>
      <c r="E493" s="5" t="s">
        <v>16</v>
      </c>
      <c r="F493" s="6">
        <v>41</v>
      </c>
      <c r="G493" s="6">
        <v>2</v>
      </c>
      <c r="H493" s="7">
        <v>156067.04999999999</v>
      </c>
      <c r="I493" s="6">
        <v>1</v>
      </c>
      <c r="J493" s="6">
        <v>1</v>
      </c>
      <c r="K493" s="6">
        <v>1</v>
      </c>
      <c r="L493" s="8">
        <v>9983.8799999999992</v>
      </c>
      <c r="M493" s="6">
        <v>0</v>
      </c>
    </row>
    <row r="494" spans="1:13" x14ac:dyDescent="0.35">
      <c r="A494" s="5">
        <v>493</v>
      </c>
      <c r="B494" s="6">
        <v>15624170</v>
      </c>
      <c r="C494" s="6">
        <v>639</v>
      </c>
      <c r="D494" s="5" t="s">
        <v>15</v>
      </c>
      <c r="E494" s="5" t="s">
        <v>16</v>
      </c>
      <c r="F494" s="6">
        <v>38</v>
      </c>
      <c r="G494" s="6">
        <v>4</v>
      </c>
      <c r="H494" s="7">
        <v>81550.94</v>
      </c>
      <c r="I494" s="6">
        <v>2</v>
      </c>
      <c r="J494" s="6">
        <v>0</v>
      </c>
      <c r="K494" s="6">
        <v>1</v>
      </c>
      <c r="L494" s="8">
        <v>118974.77</v>
      </c>
      <c r="M494" s="6">
        <v>0</v>
      </c>
    </row>
    <row r="495" spans="1:13" x14ac:dyDescent="0.35">
      <c r="A495" s="5">
        <v>494</v>
      </c>
      <c r="B495" s="6">
        <v>15725679</v>
      </c>
      <c r="C495" s="6">
        <v>531</v>
      </c>
      <c r="D495" s="5" t="s">
        <v>15</v>
      </c>
      <c r="E495" s="5" t="s">
        <v>16</v>
      </c>
      <c r="F495" s="6">
        <v>47</v>
      </c>
      <c r="G495" s="6">
        <v>6</v>
      </c>
      <c r="H495" s="7">
        <v>0</v>
      </c>
      <c r="I495" s="6">
        <v>1</v>
      </c>
      <c r="J495" s="6">
        <v>0</v>
      </c>
      <c r="K495" s="6">
        <v>0</v>
      </c>
      <c r="L495" s="8">
        <v>194998.34</v>
      </c>
      <c r="M495" s="6">
        <v>1</v>
      </c>
    </row>
    <row r="496" spans="1:13" x14ac:dyDescent="0.35">
      <c r="A496" s="5">
        <v>495</v>
      </c>
      <c r="B496" s="6">
        <v>15585865</v>
      </c>
      <c r="C496" s="6">
        <v>673</v>
      </c>
      <c r="D496" s="5" t="s">
        <v>15</v>
      </c>
      <c r="E496" s="5" t="s">
        <v>16</v>
      </c>
      <c r="F496" s="6">
        <v>38</v>
      </c>
      <c r="G496" s="6">
        <v>2</v>
      </c>
      <c r="H496" s="7">
        <v>170061.92</v>
      </c>
      <c r="I496" s="6">
        <v>2</v>
      </c>
      <c r="J496" s="6">
        <v>0</v>
      </c>
      <c r="K496" s="6">
        <v>0</v>
      </c>
      <c r="L496" s="8">
        <v>134901.34</v>
      </c>
      <c r="M496" s="6">
        <v>1</v>
      </c>
    </row>
    <row r="497" spans="1:13" x14ac:dyDescent="0.35">
      <c r="A497" s="5">
        <v>496</v>
      </c>
      <c r="B497" s="6">
        <v>15804256</v>
      </c>
      <c r="C497" s="6">
        <v>765</v>
      </c>
      <c r="D497" s="5" t="s">
        <v>26</v>
      </c>
      <c r="E497" s="5" t="s">
        <v>23</v>
      </c>
      <c r="F497" s="6">
        <v>36</v>
      </c>
      <c r="G497" s="6">
        <v>8</v>
      </c>
      <c r="H497" s="7">
        <v>92310.54</v>
      </c>
      <c r="I497" s="6">
        <v>2</v>
      </c>
      <c r="J497" s="6">
        <v>1</v>
      </c>
      <c r="K497" s="6">
        <v>1</v>
      </c>
      <c r="L497" s="8">
        <v>72924.56</v>
      </c>
      <c r="M497" s="6">
        <v>0</v>
      </c>
    </row>
    <row r="498" spans="1:13" x14ac:dyDescent="0.35">
      <c r="A498" s="5">
        <v>497</v>
      </c>
      <c r="B498" s="6">
        <v>15662403</v>
      </c>
      <c r="C498" s="6">
        <v>622</v>
      </c>
      <c r="D498" s="5" t="s">
        <v>15</v>
      </c>
      <c r="E498" s="5" t="s">
        <v>16</v>
      </c>
      <c r="F498" s="6">
        <v>32</v>
      </c>
      <c r="G498" s="6">
        <v>6</v>
      </c>
      <c r="H498" s="7">
        <v>169089.38</v>
      </c>
      <c r="I498" s="6">
        <v>2</v>
      </c>
      <c r="J498" s="6">
        <v>1</v>
      </c>
      <c r="K498" s="6">
        <v>0</v>
      </c>
      <c r="L498" s="8">
        <v>101057.95</v>
      </c>
      <c r="M498" s="6">
        <v>0</v>
      </c>
    </row>
    <row r="499" spans="1:13" x14ac:dyDescent="0.35">
      <c r="A499" s="5">
        <v>498</v>
      </c>
      <c r="B499" s="6">
        <v>15733616</v>
      </c>
      <c r="C499" s="6">
        <v>806</v>
      </c>
      <c r="D499" s="5" t="s">
        <v>15</v>
      </c>
      <c r="E499" s="5" t="s">
        <v>23</v>
      </c>
      <c r="F499" s="6">
        <v>40</v>
      </c>
      <c r="G499" s="6">
        <v>5</v>
      </c>
      <c r="H499" s="7">
        <v>80613.929999999993</v>
      </c>
      <c r="I499" s="6">
        <v>1</v>
      </c>
      <c r="J499" s="6">
        <v>1</v>
      </c>
      <c r="K499" s="6">
        <v>1</v>
      </c>
      <c r="L499" s="8">
        <v>142838.64000000001</v>
      </c>
      <c r="M499" s="6">
        <v>0</v>
      </c>
    </row>
    <row r="500" spans="1:13" x14ac:dyDescent="0.35">
      <c r="A500" s="5">
        <v>499</v>
      </c>
      <c r="B500" s="6">
        <v>15591995</v>
      </c>
      <c r="C500" s="6">
        <v>757</v>
      </c>
      <c r="D500" s="5" t="s">
        <v>26</v>
      </c>
      <c r="E500" s="5" t="s">
        <v>23</v>
      </c>
      <c r="F500" s="6">
        <v>26</v>
      </c>
      <c r="G500" s="6">
        <v>8</v>
      </c>
      <c r="H500" s="7">
        <v>121581.56</v>
      </c>
      <c r="I500" s="6">
        <v>2</v>
      </c>
      <c r="J500" s="6">
        <v>1</v>
      </c>
      <c r="K500" s="6">
        <v>1</v>
      </c>
      <c r="L500" s="8">
        <v>127059.04</v>
      </c>
      <c r="M500" s="6">
        <v>0</v>
      </c>
    </row>
    <row r="501" spans="1:13" x14ac:dyDescent="0.35">
      <c r="A501" s="5">
        <v>500</v>
      </c>
      <c r="B501" s="6">
        <v>15677020</v>
      </c>
      <c r="C501" s="6">
        <v>570</v>
      </c>
      <c r="D501" s="5" t="s">
        <v>15</v>
      </c>
      <c r="E501" s="5" t="s">
        <v>16</v>
      </c>
      <c r="F501" s="6">
        <v>58</v>
      </c>
      <c r="G501" s="6">
        <v>8</v>
      </c>
      <c r="H501" s="7">
        <v>0</v>
      </c>
      <c r="I501" s="6">
        <v>1</v>
      </c>
      <c r="J501" s="6">
        <v>0</v>
      </c>
      <c r="K501" s="6">
        <v>1</v>
      </c>
      <c r="L501" s="8">
        <v>116503.92</v>
      </c>
      <c r="M501" s="6">
        <v>1</v>
      </c>
    </row>
    <row r="502" spans="1:13" x14ac:dyDescent="0.35">
      <c r="A502" s="5">
        <v>501</v>
      </c>
      <c r="B502" s="6">
        <v>15727688</v>
      </c>
      <c r="C502" s="6">
        <v>555</v>
      </c>
      <c r="D502" s="5" t="s">
        <v>18</v>
      </c>
      <c r="E502" s="5" t="s">
        <v>23</v>
      </c>
      <c r="F502" s="6">
        <v>32</v>
      </c>
      <c r="G502" s="6">
        <v>4</v>
      </c>
      <c r="H502" s="7">
        <v>0</v>
      </c>
      <c r="I502" s="6">
        <v>2</v>
      </c>
      <c r="J502" s="6">
        <v>1</v>
      </c>
      <c r="K502" s="6">
        <v>1</v>
      </c>
      <c r="L502" s="8">
        <v>54405.79</v>
      </c>
      <c r="M502" s="6">
        <v>0</v>
      </c>
    </row>
    <row r="503" spans="1:13" x14ac:dyDescent="0.35">
      <c r="A503" s="5">
        <v>502</v>
      </c>
      <c r="B503" s="6">
        <v>15715941</v>
      </c>
      <c r="C503" s="6">
        <v>692</v>
      </c>
      <c r="D503" s="5" t="s">
        <v>15</v>
      </c>
      <c r="E503" s="5" t="s">
        <v>23</v>
      </c>
      <c r="F503" s="6">
        <v>54</v>
      </c>
      <c r="G503" s="6">
        <v>5</v>
      </c>
      <c r="H503" s="7">
        <v>0</v>
      </c>
      <c r="I503" s="6">
        <v>2</v>
      </c>
      <c r="J503" s="6">
        <v>1</v>
      </c>
      <c r="K503" s="6">
        <v>1</v>
      </c>
      <c r="L503" s="8">
        <v>88721.84</v>
      </c>
      <c r="M503" s="6">
        <v>0</v>
      </c>
    </row>
    <row r="504" spans="1:13" x14ac:dyDescent="0.35">
      <c r="A504" s="5">
        <v>503</v>
      </c>
      <c r="B504" s="6">
        <v>15714485</v>
      </c>
      <c r="C504" s="6">
        <v>774</v>
      </c>
      <c r="D504" s="5" t="s">
        <v>15</v>
      </c>
      <c r="E504" s="5" t="s">
        <v>23</v>
      </c>
      <c r="F504" s="6">
        <v>60</v>
      </c>
      <c r="G504" s="6">
        <v>5</v>
      </c>
      <c r="H504" s="7">
        <v>85891.55</v>
      </c>
      <c r="I504" s="6">
        <v>1</v>
      </c>
      <c r="J504" s="6">
        <v>1</v>
      </c>
      <c r="K504" s="6">
        <v>0</v>
      </c>
      <c r="L504" s="8">
        <v>74135.48</v>
      </c>
      <c r="M504" s="6">
        <v>1</v>
      </c>
    </row>
    <row r="505" spans="1:13" x14ac:dyDescent="0.35">
      <c r="A505" s="5">
        <v>504</v>
      </c>
      <c r="B505" s="6">
        <v>15730059</v>
      </c>
      <c r="C505" s="6">
        <v>638</v>
      </c>
      <c r="D505" s="5" t="s">
        <v>18</v>
      </c>
      <c r="E505" s="5" t="s">
        <v>23</v>
      </c>
      <c r="F505" s="6">
        <v>44</v>
      </c>
      <c r="G505" s="6">
        <v>9</v>
      </c>
      <c r="H505" s="7">
        <v>77637.350000000006</v>
      </c>
      <c r="I505" s="6">
        <v>2</v>
      </c>
      <c r="J505" s="6">
        <v>1</v>
      </c>
      <c r="K505" s="6">
        <v>1</v>
      </c>
      <c r="L505" s="8">
        <v>111346.22</v>
      </c>
      <c r="M505" s="6">
        <v>0</v>
      </c>
    </row>
    <row r="506" spans="1:13" x14ac:dyDescent="0.35">
      <c r="A506" s="5">
        <v>505</v>
      </c>
      <c r="B506" s="6">
        <v>15715527</v>
      </c>
      <c r="C506" s="6">
        <v>543</v>
      </c>
      <c r="D506" s="5" t="s">
        <v>18</v>
      </c>
      <c r="E506" s="5" t="s">
        <v>16</v>
      </c>
      <c r="F506" s="6">
        <v>41</v>
      </c>
      <c r="G506" s="6">
        <v>4</v>
      </c>
      <c r="H506" s="7">
        <v>0</v>
      </c>
      <c r="I506" s="6">
        <v>1</v>
      </c>
      <c r="J506" s="6">
        <v>0</v>
      </c>
      <c r="K506" s="6">
        <v>0</v>
      </c>
      <c r="L506" s="8">
        <v>194902.16</v>
      </c>
      <c r="M506" s="6">
        <v>0</v>
      </c>
    </row>
    <row r="507" spans="1:13" x14ac:dyDescent="0.35">
      <c r="A507" s="5">
        <v>506</v>
      </c>
      <c r="B507" s="6">
        <v>15576623</v>
      </c>
      <c r="C507" s="6">
        <v>584</v>
      </c>
      <c r="D507" s="5" t="s">
        <v>15</v>
      </c>
      <c r="E507" s="5" t="s">
        <v>23</v>
      </c>
      <c r="F507" s="6">
        <v>31</v>
      </c>
      <c r="G507" s="6">
        <v>5</v>
      </c>
      <c r="H507" s="7">
        <v>0</v>
      </c>
      <c r="I507" s="6">
        <v>2</v>
      </c>
      <c r="J507" s="6">
        <v>1</v>
      </c>
      <c r="K507" s="6">
        <v>0</v>
      </c>
      <c r="L507" s="8">
        <v>31474.27</v>
      </c>
      <c r="M507" s="6">
        <v>0</v>
      </c>
    </row>
    <row r="508" spans="1:13" x14ac:dyDescent="0.35">
      <c r="A508" s="5">
        <v>507</v>
      </c>
      <c r="B508" s="6">
        <v>15805565</v>
      </c>
      <c r="C508" s="6">
        <v>691</v>
      </c>
      <c r="D508" s="5" t="s">
        <v>26</v>
      </c>
      <c r="E508" s="5" t="s">
        <v>23</v>
      </c>
      <c r="F508" s="6">
        <v>30</v>
      </c>
      <c r="G508" s="6">
        <v>7</v>
      </c>
      <c r="H508" s="7">
        <v>116927.89</v>
      </c>
      <c r="I508" s="6">
        <v>1</v>
      </c>
      <c r="J508" s="6">
        <v>1</v>
      </c>
      <c r="K508" s="6">
        <v>0</v>
      </c>
      <c r="L508" s="8">
        <v>21198.39</v>
      </c>
      <c r="M508" s="6">
        <v>0</v>
      </c>
    </row>
    <row r="509" spans="1:13" x14ac:dyDescent="0.35">
      <c r="A509" s="5">
        <v>508</v>
      </c>
      <c r="B509" s="6">
        <v>15677307</v>
      </c>
      <c r="C509" s="6">
        <v>684</v>
      </c>
      <c r="D509" s="5" t="s">
        <v>26</v>
      </c>
      <c r="E509" s="5" t="s">
        <v>16</v>
      </c>
      <c r="F509" s="6">
        <v>40</v>
      </c>
      <c r="G509" s="6">
        <v>6</v>
      </c>
      <c r="H509" s="7">
        <v>137326.65</v>
      </c>
      <c r="I509" s="6">
        <v>1</v>
      </c>
      <c r="J509" s="6">
        <v>1</v>
      </c>
      <c r="K509" s="6">
        <v>0</v>
      </c>
      <c r="L509" s="8">
        <v>186976.6</v>
      </c>
      <c r="M509" s="6">
        <v>0</v>
      </c>
    </row>
    <row r="510" spans="1:13" x14ac:dyDescent="0.35">
      <c r="A510" s="5">
        <v>509</v>
      </c>
      <c r="B510" s="6">
        <v>15773890</v>
      </c>
      <c r="C510" s="6">
        <v>733</v>
      </c>
      <c r="D510" s="5" t="s">
        <v>15</v>
      </c>
      <c r="E510" s="5" t="s">
        <v>23</v>
      </c>
      <c r="F510" s="6">
        <v>22</v>
      </c>
      <c r="G510" s="6">
        <v>5</v>
      </c>
      <c r="H510" s="7">
        <v>0</v>
      </c>
      <c r="I510" s="6">
        <v>2</v>
      </c>
      <c r="J510" s="6">
        <v>1</v>
      </c>
      <c r="K510" s="6">
        <v>1</v>
      </c>
      <c r="L510" s="8">
        <v>117202.19</v>
      </c>
      <c r="M510" s="6">
        <v>0</v>
      </c>
    </row>
    <row r="511" spans="1:13" x14ac:dyDescent="0.35">
      <c r="A511" s="5">
        <v>510</v>
      </c>
      <c r="B511" s="6">
        <v>15598883</v>
      </c>
      <c r="C511" s="6">
        <v>599</v>
      </c>
      <c r="D511" s="5" t="s">
        <v>18</v>
      </c>
      <c r="E511" s="5" t="s">
        <v>16</v>
      </c>
      <c r="F511" s="6">
        <v>37</v>
      </c>
      <c r="G511" s="6">
        <v>2</v>
      </c>
      <c r="H511" s="7">
        <v>0</v>
      </c>
      <c r="I511" s="6">
        <v>2</v>
      </c>
      <c r="J511" s="6">
        <v>1</v>
      </c>
      <c r="K511" s="6">
        <v>1</v>
      </c>
      <c r="L511" s="8">
        <v>143739.29</v>
      </c>
      <c r="M511" s="6">
        <v>0</v>
      </c>
    </row>
    <row r="512" spans="1:13" x14ac:dyDescent="0.35">
      <c r="A512" s="5">
        <v>511</v>
      </c>
      <c r="B512" s="6">
        <v>15568506</v>
      </c>
      <c r="C512" s="6">
        <v>524</v>
      </c>
      <c r="D512" s="5" t="s">
        <v>26</v>
      </c>
      <c r="E512" s="5" t="s">
        <v>16</v>
      </c>
      <c r="F512" s="6">
        <v>31</v>
      </c>
      <c r="G512" s="6">
        <v>10</v>
      </c>
      <c r="H512" s="7">
        <v>67238.98</v>
      </c>
      <c r="I512" s="6">
        <v>2</v>
      </c>
      <c r="J512" s="6">
        <v>1</v>
      </c>
      <c r="K512" s="6">
        <v>1</v>
      </c>
      <c r="L512" s="8">
        <v>161811.23000000001</v>
      </c>
      <c r="M512" s="6">
        <v>0</v>
      </c>
    </row>
    <row r="513" spans="1:13" x14ac:dyDescent="0.35">
      <c r="A513" s="5">
        <v>512</v>
      </c>
      <c r="B513" s="6">
        <v>15761043</v>
      </c>
      <c r="C513" s="6">
        <v>632</v>
      </c>
      <c r="D513" s="5" t="s">
        <v>26</v>
      </c>
      <c r="E513" s="5" t="s">
        <v>16</v>
      </c>
      <c r="F513" s="6">
        <v>38</v>
      </c>
      <c r="G513" s="6">
        <v>6</v>
      </c>
      <c r="H513" s="7">
        <v>86569.76</v>
      </c>
      <c r="I513" s="6">
        <v>2</v>
      </c>
      <c r="J513" s="6">
        <v>1</v>
      </c>
      <c r="K513" s="6">
        <v>0</v>
      </c>
      <c r="L513" s="8">
        <v>98090.91</v>
      </c>
      <c r="M513" s="6">
        <v>0</v>
      </c>
    </row>
    <row r="514" spans="1:13" x14ac:dyDescent="0.35">
      <c r="A514" s="5">
        <v>513</v>
      </c>
      <c r="B514" s="6">
        <v>15782236</v>
      </c>
      <c r="C514" s="6">
        <v>735</v>
      </c>
      <c r="D514" s="5" t="s">
        <v>18</v>
      </c>
      <c r="E514" s="5" t="s">
        <v>23</v>
      </c>
      <c r="F514" s="6">
        <v>34</v>
      </c>
      <c r="G514" s="6">
        <v>5</v>
      </c>
      <c r="H514" s="7">
        <v>0</v>
      </c>
      <c r="I514" s="6">
        <v>2</v>
      </c>
      <c r="J514" s="6">
        <v>0</v>
      </c>
      <c r="K514" s="6">
        <v>0</v>
      </c>
      <c r="L514" s="8">
        <v>71095.41</v>
      </c>
      <c r="M514" s="6">
        <v>0</v>
      </c>
    </row>
    <row r="515" spans="1:13" x14ac:dyDescent="0.35">
      <c r="A515" s="5">
        <v>514</v>
      </c>
      <c r="B515" s="6">
        <v>15593601</v>
      </c>
      <c r="C515" s="6">
        <v>734</v>
      </c>
      <c r="D515" s="5" t="s">
        <v>15</v>
      </c>
      <c r="E515" s="5" t="s">
        <v>23</v>
      </c>
      <c r="F515" s="6">
        <v>34</v>
      </c>
      <c r="G515" s="6">
        <v>6</v>
      </c>
      <c r="H515" s="7">
        <v>133598.39999999999</v>
      </c>
      <c r="I515" s="6">
        <v>1</v>
      </c>
      <c r="J515" s="6">
        <v>1</v>
      </c>
      <c r="K515" s="6">
        <v>1</v>
      </c>
      <c r="L515" s="8">
        <v>13107.24</v>
      </c>
      <c r="M515" s="6">
        <v>0</v>
      </c>
    </row>
    <row r="516" spans="1:13" x14ac:dyDescent="0.35">
      <c r="A516" s="5">
        <v>515</v>
      </c>
      <c r="B516" s="6">
        <v>15682048</v>
      </c>
      <c r="C516" s="6">
        <v>605</v>
      </c>
      <c r="D516" s="5" t="s">
        <v>15</v>
      </c>
      <c r="E516" s="5" t="s">
        <v>16</v>
      </c>
      <c r="F516" s="6">
        <v>51</v>
      </c>
      <c r="G516" s="6">
        <v>3</v>
      </c>
      <c r="H516" s="7">
        <v>136188.78</v>
      </c>
      <c r="I516" s="6">
        <v>1</v>
      </c>
      <c r="J516" s="6">
        <v>1</v>
      </c>
      <c r="K516" s="6">
        <v>1</v>
      </c>
      <c r="L516" s="8">
        <v>67110.59</v>
      </c>
      <c r="M516" s="6">
        <v>1</v>
      </c>
    </row>
    <row r="517" spans="1:13" x14ac:dyDescent="0.35">
      <c r="A517" s="5">
        <v>516</v>
      </c>
      <c r="B517" s="6">
        <v>15746902</v>
      </c>
      <c r="C517" s="6">
        <v>793</v>
      </c>
      <c r="D517" s="5" t="s">
        <v>18</v>
      </c>
      <c r="E517" s="5" t="s">
        <v>23</v>
      </c>
      <c r="F517" s="6">
        <v>38</v>
      </c>
      <c r="G517" s="6">
        <v>9</v>
      </c>
      <c r="H517" s="7">
        <v>0</v>
      </c>
      <c r="I517" s="6">
        <v>2</v>
      </c>
      <c r="J517" s="6">
        <v>1</v>
      </c>
      <c r="K517" s="6">
        <v>0</v>
      </c>
      <c r="L517" s="8">
        <v>88225.02</v>
      </c>
      <c r="M517" s="6">
        <v>0</v>
      </c>
    </row>
    <row r="518" spans="1:13" x14ac:dyDescent="0.35">
      <c r="A518" s="5">
        <v>517</v>
      </c>
      <c r="B518" s="6">
        <v>15752081</v>
      </c>
      <c r="C518" s="6">
        <v>468</v>
      </c>
      <c r="D518" s="5" t="s">
        <v>15</v>
      </c>
      <c r="E518" s="5" t="s">
        <v>16</v>
      </c>
      <c r="F518" s="6">
        <v>56</v>
      </c>
      <c r="G518" s="6">
        <v>10</v>
      </c>
      <c r="H518" s="7">
        <v>0</v>
      </c>
      <c r="I518" s="6">
        <v>3</v>
      </c>
      <c r="J518" s="6">
        <v>0</v>
      </c>
      <c r="K518" s="6">
        <v>1</v>
      </c>
      <c r="L518" s="8">
        <v>62256.87</v>
      </c>
      <c r="M518" s="6">
        <v>1</v>
      </c>
    </row>
    <row r="519" spans="1:13" x14ac:dyDescent="0.35">
      <c r="A519" s="5">
        <v>518</v>
      </c>
      <c r="B519" s="6">
        <v>15781307</v>
      </c>
      <c r="C519" s="6">
        <v>779</v>
      </c>
      <c r="D519" s="5" t="s">
        <v>26</v>
      </c>
      <c r="E519" s="5" t="s">
        <v>23</v>
      </c>
      <c r="F519" s="6">
        <v>37</v>
      </c>
      <c r="G519" s="6">
        <v>7</v>
      </c>
      <c r="H519" s="7">
        <v>120092.52</v>
      </c>
      <c r="I519" s="6">
        <v>2</v>
      </c>
      <c r="J519" s="6">
        <v>1</v>
      </c>
      <c r="K519" s="6">
        <v>0</v>
      </c>
      <c r="L519" s="8">
        <v>135925.72</v>
      </c>
      <c r="M519" s="6">
        <v>0</v>
      </c>
    </row>
    <row r="520" spans="1:13" x14ac:dyDescent="0.35">
      <c r="A520" s="5">
        <v>519</v>
      </c>
      <c r="B520" s="6">
        <v>15775912</v>
      </c>
      <c r="C520" s="6">
        <v>698</v>
      </c>
      <c r="D520" s="5" t="s">
        <v>15</v>
      </c>
      <c r="E520" s="5" t="s">
        <v>23</v>
      </c>
      <c r="F520" s="6">
        <v>48</v>
      </c>
      <c r="G520" s="6">
        <v>4</v>
      </c>
      <c r="H520" s="7">
        <v>101238.24</v>
      </c>
      <c r="I520" s="6">
        <v>2</v>
      </c>
      <c r="J520" s="6">
        <v>0</v>
      </c>
      <c r="K520" s="6">
        <v>1</v>
      </c>
      <c r="L520" s="8">
        <v>177815.87</v>
      </c>
      <c r="M520" s="6">
        <v>1</v>
      </c>
    </row>
    <row r="521" spans="1:13" x14ac:dyDescent="0.35">
      <c r="A521" s="5">
        <v>520</v>
      </c>
      <c r="B521" s="6">
        <v>15745417</v>
      </c>
      <c r="C521" s="6">
        <v>707</v>
      </c>
      <c r="D521" s="5" t="s">
        <v>15</v>
      </c>
      <c r="E521" s="5" t="s">
        <v>23</v>
      </c>
      <c r="F521" s="6">
        <v>58</v>
      </c>
      <c r="G521" s="6">
        <v>6</v>
      </c>
      <c r="H521" s="7">
        <v>89685.92</v>
      </c>
      <c r="I521" s="6">
        <v>1</v>
      </c>
      <c r="J521" s="6">
        <v>0</v>
      </c>
      <c r="K521" s="6">
        <v>1</v>
      </c>
      <c r="L521" s="8">
        <v>126471.13</v>
      </c>
      <c r="M521" s="6">
        <v>0</v>
      </c>
    </row>
    <row r="522" spans="1:13" x14ac:dyDescent="0.35">
      <c r="A522" s="5">
        <v>521</v>
      </c>
      <c r="B522" s="6">
        <v>15671256</v>
      </c>
      <c r="C522" s="6">
        <v>850</v>
      </c>
      <c r="D522" s="5" t="s">
        <v>15</v>
      </c>
      <c r="E522" s="5" t="s">
        <v>16</v>
      </c>
      <c r="F522" s="6">
        <v>35</v>
      </c>
      <c r="G522" s="6">
        <v>1</v>
      </c>
      <c r="H522" s="7">
        <v>211774.31</v>
      </c>
      <c r="I522" s="6">
        <v>1</v>
      </c>
      <c r="J522" s="6">
        <v>1</v>
      </c>
      <c r="K522" s="6">
        <v>0</v>
      </c>
      <c r="L522" s="8">
        <v>188574.12</v>
      </c>
      <c r="M522" s="6">
        <v>1</v>
      </c>
    </row>
    <row r="523" spans="1:13" x14ac:dyDescent="0.35">
      <c r="A523" s="5">
        <v>522</v>
      </c>
      <c r="B523" s="6">
        <v>15653547</v>
      </c>
      <c r="C523" s="6">
        <v>850</v>
      </c>
      <c r="D523" s="5" t="s">
        <v>15</v>
      </c>
      <c r="E523" s="5" t="s">
        <v>23</v>
      </c>
      <c r="F523" s="6">
        <v>56</v>
      </c>
      <c r="G523" s="6">
        <v>7</v>
      </c>
      <c r="H523" s="7">
        <v>131317.48000000001</v>
      </c>
      <c r="I523" s="6">
        <v>1</v>
      </c>
      <c r="J523" s="6">
        <v>1</v>
      </c>
      <c r="K523" s="6">
        <v>1</v>
      </c>
      <c r="L523" s="8">
        <v>119175.45</v>
      </c>
      <c r="M523" s="6">
        <v>0</v>
      </c>
    </row>
    <row r="524" spans="1:13" x14ac:dyDescent="0.35">
      <c r="A524" s="5">
        <v>523</v>
      </c>
      <c r="B524" s="6">
        <v>15595766</v>
      </c>
      <c r="C524" s="6">
        <v>527</v>
      </c>
      <c r="D524" s="5" t="s">
        <v>18</v>
      </c>
      <c r="E524" s="5" t="s">
        <v>23</v>
      </c>
      <c r="F524" s="6">
        <v>37</v>
      </c>
      <c r="G524" s="6">
        <v>5</v>
      </c>
      <c r="H524" s="7">
        <v>93722.73</v>
      </c>
      <c r="I524" s="6">
        <v>2</v>
      </c>
      <c r="J524" s="6">
        <v>1</v>
      </c>
      <c r="K524" s="6">
        <v>1</v>
      </c>
      <c r="L524" s="8">
        <v>139093.73000000001</v>
      </c>
      <c r="M524" s="6">
        <v>0</v>
      </c>
    </row>
    <row r="525" spans="1:13" x14ac:dyDescent="0.35">
      <c r="A525" s="5">
        <v>524</v>
      </c>
      <c r="B525" s="6">
        <v>15742358</v>
      </c>
      <c r="C525" s="6">
        <v>696</v>
      </c>
      <c r="D525" s="5" t="s">
        <v>26</v>
      </c>
      <c r="E525" s="5" t="s">
        <v>23</v>
      </c>
      <c r="F525" s="6">
        <v>32</v>
      </c>
      <c r="G525" s="6">
        <v>8</v>
      </c>
      <c r="H525" s="7">
        <v>101160.99</v>
      </c>
      <c r="I525" s="6">
        <v>1</v>
      </c>
      <c r="J525" s="6">
        <v>1</v>
      </c>
      <c r="K525" s="6">
        <v>1</v>
      </c>
      <c r="L525" s="8">
        <v>115916.55</v>
      </c>
      <c r="M525" s="6">
        <v>0</v>
      </c>
    </row>
    <row r="526" spans="1:13" x14ac:dyDescent="0.35">
      <c r="A526" s="5">
        <v>525</v>
      </c>
      <c r="B526" s="6">
        <v>15763274</v>
      </c>
      <c r="C526" s="6">
        <v>661</v>
      </c>
      <c r="D526" s="5" t="s">
        <v>15</v>
      </c>
      <c r="E526" s="5" t="s">
        <v>23</v>
      </c>
      <c r="F526" s="6">
        <v>48</v>
      </c>
      <c r="G526" s="6">
        <v>3</v>
      </c>
      <c r="H526" s="7">
        <v>120320.54</v>
      </c>
      <c r="I526" s="6">
        <v>1</v>
      </c>
      <c r="J526" s="6">
        <v>0</v>
      </c>
      <c r="K526" s="6">
        <v>0</v>
      </c>
      <c r="L526" s="8">
        <v>96463.25</v>
      </c>
      <c r="M526" s="6">
        <v>0</v>
      </c>
    </row>
    <row r="527" spans="1:13" x14ac:dyDescent="0.35">
      <c r="A527" s="5">
        <v>526</v>
      </c>
      <c r="B527" s="6">
        <v>15786063</v>
      </c>
      <c r="C527" s="6">
        <v>776</v>
      </c>
      <c r="D527" s="5" t="s">
        <v>15</v>
      </c>
      <c r="E527" s="5" t="s">
        <v>16</v>
      </c>
      <c r="F527" s="6">
        <v>31</v>
      </c>
      <c r="G527" s="6">
        <v>2</v>
      </c>
      <c r="H527" s="7">
        <v>0</v>
      </c>
      <c r="I527" s="6">
        <v>2</v>
      </c>
      <c r="J527" s="6">
        <v>1</v>
      </c>
      <c r="K527" s="6">
        <v>1</v>
      </c>
      <c r="L527" s="8">
        <v>112349.51</v>
      </c>
      <c r="M527" s="6">
        <v>0</v>
      </c>
    </row>
    <row r="528" spans="1:13" x14ac:dyDescent="0.35">
      <c r="A528" s="5">
        <v>527</v>
      </c>
      <c r="B528" s="6">
        <v>15600258</v>
      </c>
      <c r="C528" s="6">
        <v>701</v>
      </c>
      <c r="D528" s="5" t="s">
        <v>15</v>
      </c>
      <c r="E528" s="5" t="s">
        <v>23</v>
      </c>
      <c r="F528" s="6">
        <v>43</v>
      </c>
      <c r="G528" s="6">
        <v>2</v>
      </c>
      <c r="H528" s="7">
        <v>0</v>
      </c>
      <c r="I528" s="6">
        <v>2</v>
      </c>
      <c r="J528" s="6">
        <v>1</v>
      </c>
      <c r="K528" s="6">
        <v>1</v>
      </c>
      <c r="L528" s="8">
        <v>165303.79</v>
      </c>
      <c r="M528" s="6">
        <v>0</v>
      </c>
    </row>
    <row r="529" spans="1:13" x14ac:dyDescent="0.35">
      <c r="A529" s="5">
        <v>528</v>
      </c>
      <c r="B529" s="6">
        <v>15573318</v>
      </c>
      <c r="C529" s="6">
        <v>610</v>
      </c>
      <c r="D529" s="5" t="s">
        <v>15</v>
      </c>
      <c r="E529" s="5" t="s">
        <v>23</v>
      </c>
      <c r="F529" s="6">
        <v>26</v>
      </c>
      <c r="G529" s="6">
        <v>8</v>
      </c>
      <c r="H529" s="7">
        <v>0</v>
      </c>
      <c r="I529" s="6">
        <v>2</v>
      </c>
      <c r="J529" s="6">
        <v>1</v>
      </c>
      <c r="K529" s="6">
        <v>0</v>
      </c>
      <c r="L529" s="8">
        <v>166031.07999999999</v>
      </c>
      <c r="M529" s="6">
        <v>0</v>
      </c>
    </row>
    <row r="530" spans="1:13" x14ac:dyDescent="0.35">
      <c r="A530" s="5">
        <v>529</v>
      </c>
      <c r="B530" s="6">
        <v>15653849</v>
      </c>
      <c r="C530" s="6">
        <v>572</v>
      </c>
      <c r="D530" s="5" t="s">
        <v>26</v>
      </c>
      <c r="E530" s="5" t="s">
        <v>16</v>
      </c>
      <c r="F530" s="6">
        <v>48</v>
      </c>
      <c r="G530" s="6">
        <v>3</v>
      </c>
      <c r="H530" s="7">
        <v>152827.99</v>
      </c>
      <c r="I530" s="6">
        <v>1</v>
      </c>
      <c r="J530" s="6">
        <v>1</v>
      </c>
      <c r="K530" s="6">
        <v>0</v>
      </c>
      <c r="L530" s="8">
        <v>38411.79</v>
      </c>
      <c r="M530" s="6">
        <v>1</v>
      </c>
    </row>
    <row r="531" spans="1:13" x14ac:dyDescent="0.35">
      <c r="A531" s="5">
        <v>530</v>
      </c>
      <c r="B531" s="6">
        <v>15694272</v>
      </c>
      <c r="C531" s="6">
        <v>673</v>
      </c>
      <c r="D531" s="5" t="s">
        <v>15</v>
      </c>
      <c r="E531" s="5" t="s">
        <v>23</v>
      </c>
      <c r="F531" s="6">
        <v>30</v>
      </c>
      <c r="G531" s="6">
        <v>1</v>
      </c>
      <c r="H531" s="7">
        <v>64097.75</v>
      </c>
      <c r="I531" s="6">
        <v>1</v>
      </c>
      <c r="J531" s="6">
        <v>1</v>
      </c>
      <c r="K531" s="6">
        <v>1</v>
      </c>
      <c r="L531" s="8">
        <v>77783.350000000006</v>
      </c>
      <c r="M531" s="6">
        <v>0</v>
      </c>
    </row>
    <row r="532" spans="1:13" x14ac:dyDescent="0.35">
      <c r="A532" s="5">
        <v>531</v>
      </c>
      <c r="B532" s="6">
        <v>15736112</v>
      </c>
      <c r="C532" s="6">
        <v>519</v>
      </c>
      <c r="D532" s="5" t="s">
        <v>18</v>
      </c>
      <c r="E532" s="5" t="s">
        <v>16</v>
      </c>
      <c r="F532" s="6">
        <v>57</v>
      </c>
      <c r="G532" s="6">
        <v>2</v>
      </c>
      <c r="H532" s="7">
        <v>119035.35</v>
      </c>
      <c r="I532" s="6">
        <v>2</v>
      </c>
      <c r="J532" s="6">
        <v>1</v>
      </c>
      <c r="K532" s="6">
        <v>1</v>
      </c>
      <c r="L532" s="8">
        <v>29871.79</v>
      </c>
      <c r="M532" s="6">
        <v>0</v>
      </c>
    </row>
    <row r="533" spans="1:13" x14ac:dyDescent="0.35">
      <c r="A533" s="5">
        <v>532</v>
      </c>
      <c r="B533" s="6">
        <v>15749851</v>
      </c>
      <c r="C533" s="6">
        <v>702</v>
      </c>
      <c r="D533" s="5" t="s">
        <v>18</v>
      </c>
      <c r="E533" s="5" t="s">
        <v>16</v>
      </c>
      <c r="F533" s="6">
        <v>26</v>
      </c>
      <c r="G533" s="6">
        <v>4</v>
      </c>
      <c r="H533" s="7">
        <v>135219.57</v>
      </c>
      <c r="I533" s="6">
        <v>1</v>
      </c>
      <c r="J533" s="6">
        <v>0</v>
      </c>
      <c r="K533" s="6">
        <v>1</v>
      </c>
      <c r="L533" s="8">
        <v>59747.63</v>
      </c>
      <c r="M533" s="6">
        <v>0</v>
      </c>
    </row>
    <row r="534" spans="1:13" x14ac:dyDescent="0.35">
      <c r="A534" s="5">
        <v>533</v>
      </c>
      <c r="B534" s="6">
        <v>15663478</v>
      </c>
      <c r="C534" s="6">
        <v>729</v>
      </c>
      <c r="D534" s="5" t="s">
        <v>15</v>
      </c>
      <c r="E534" s="5" t="s">
        <v>23</v>
      </c>
      <c r="F534" s="6">
        <v>32</v>
      </c>
      <c r="G534" s="6">
        <v>6</v>
      </c>
      <c r="H534" s="7">
        <v>93694.42</v>
      </c>
      <c r="I534" s="6">
        <v>1</v>
      </c>
      <c r="J534" s="6">
        <v>1</v>
      </c>
      <c r="K534" s="6">
        <v>1</v>
      </c>
      <c r="L534" s="8">
        <v>79919.13</v>
      </c>
      <c r="M534" s="6">
        <v>0</v>
      </c>
    </row>
    <row r="535" spans="1:13" x14ac:dyDescent="0.35">
      <c r="A535" s="5">
        <v>534</v>
      </c>
      <c r="B535" s="6">
        <v>15592300</v>
      </c>
      <c r="C535" s="6">
        <v>543</v>
      </c>
      <c r="D535" s="5" t="s">
        <v>18</v>
      </c>
      <c r="E535" s="5" t="s">
        <v>23</v>
      </c>
      <c r="F535" s="6">
        <v>35</v>
      </c>
      <c r="G535" s="6">
        <v>10</v>
      </c>
      <c r="H535" s="7">
        <v>59408.63</v>
      </c>
      <c r="I535" s="6">
        <v>1</v>
      </c>
      <c r="J535" s="6">
        <v>1</v>
      </c>
      <c r="K535" s="6">
        <v>0</v>
      </c>
      <c r="L535" s="8">
        <v>76773.53</v>
      </c>
      <c r="M535" s="6">
        <v>0</v>
      </c>
    </row>
    <row r="536" spans="1:13" x14ac:dyDescent="0.35">
      <c r="A536" s="5">
        <v>535</v>
      </c>
      <c r="B536" s="6">
        <v>15567832</v>
      </c>
      <c r="C536" s="6">
        <v>550</v>
      </c>
      <c r="D536" s="5" t="s">
        <v>15</v>
      </c>
      <c r="E536" s="5" t="s">
        <v>16</v>
      </c>
      <c r="F536" s="6">
        <v>40</v>
      </c>
      <c r="G536" s="6">
        <v>7</v>
      </c>
      <c r="H536" s="7">
        <v>114354.95</v>
      </c>
      <c r="I536" s="6">
        <v>1</v>
      </c>
      <c r="J536" s="6">
        <v>1</v>
      </c>
      <c r="K536" s="6">
        <v>0</v>
      </c>
      <c r="L536" s="8">
        <v>54018.93</v>
      </c>
      <c r="M536" s="6">
        <v>0</v>
      </c>
    </row>
    <row r="537" spans="1:13" x14ac:dyDescent="0.35">
      <c r="A537" s="5">
        <v>536</v>
      </c>
      <c r="B537" s="6">
        <v>15776780</v>
      </c>
      <c r="C537" s="6">
        <v>608</v>
      </c>
      <c r="D537" s="5" t="s">
        <v>15</v>
      </c>
      <c r="E537" s="5" t="s">
        <v>23</v>
      </c>
      <c r="F537" s="6">
        <v>59</v>
      </c>
      <c r="G537" s="6">
        <v>1</v>
      </c>
      <c r="H537" s="7">
        <v>0</v>
      </c>
      <c r="I537" s="6">
        <v>1</v>
      </c>
      <c r="J537" s="6">
        <v>1</v>
      </c>
      <c r="K537" s="6">
        <v>0</v>
      </c>
      <c r="L537" s="8">
        <v>70649.64</v>
      </c>
      <c r="M537" s="6">
        <v>1</v>
      </c>
    </row>
    <row r="538" spans="1:13" x14ac:dyDescent="0.35">
      <c r="A538" s="5">
        <v>537</v>
      </c>
      <c r="B538" s="6">
        <v>15592846</v>
      </c>
      <c r="C538" s="6">
        <v>639</v>
      </c>
      <c r="D538" s="5" t="s">
        <v>26</v>
      </c>
      <c r="E538" s="5" t="s">
        <v>23</v>
      </c>
      <c r="F538" s="6">
        <v>35</v>
      </c>
      <c r="G538" s="6">
        <v>10</v>
      </c>
      <c r="H538" s="7">
        <v>128173.9</v>
      </c>
      <c r="I538" s="6">
        <v>2</v>
      </c>
      <c r="J538" s="6">
        <v>1</v>
      </c>
      <c r="K538" s="6">
        <v>0</v>
      </c>
      <c r="L538" s="8">
        <v>59093.39</v>
      </c>
      <c r="M538" s="6">
        <v>0</v>
      </c>
    </row>
    <row r="539" spans="1:13" x14ac:dyDescent="0.35">
      <c r="A539" s="5">
        <v>538</v>
      </c>
      <c r="B539" s="6">
        <v>15739803</v>
      </c>
      <c r="C539" s="6">
        <v>686</v>
      </c>
      <c r="D539" s="5" t="s">
        <v>18</v>
      </c>
      <c r="E539" s="5" t="s">
        <v>23</v>
      </c>
      <c r="F539" s="6">
        <v>34</v>
      </c>
      <c r="G539" s="6">
        <v>9</v>
      </c>
      <c r="H539" s="7">
        <v>0</v>
      </c>
      <c r="I539" s="6">
        <v>2</v>
      </c>
      <c r="J539" s="6">
        <v>1</v>
      </c>
      <c r="K539" s="6">
        <v>0</v>
      </c>
      <c r="L539" s="8">
        <v>127569.8</v>
      </c>
      <c r="M539" s="6">
        <v>0</v>
      </c>
    </row>
    <row r="540" spans="1:13" x14ac:dyDescent="0.35">
      <c r="A540" s="5">
        <v>539</v>
      </c>
      <c r="B540" s="6">
        <v>15794142</v>
      </c>
      <c r="C540" s="6">
        <v>564</v>
      </c>
      <c r="D540" s="5" t="s">
        <v>26</v>
      </c>
      <c r="E540" s="5" t="s">
        <v>16</v>
      </c>
      <c r="F540" s="6">
        <v>62</v>
      </c>
      <c r="G540" s="6">
        <v>5</v>
      </c>
      <c r="H540" s="7">
        <v>114931.35</v>
      </c>
      <c r="I540" s="6">
        <v>3</v>
      </c>
      <c r="J540" s="6">
        <v>0</v>
      </c>
      <c r="K540" s="6">
        <v>1</v>
      </c>
      <c r="L540" s="8">
        <v>18260.98</v>
      </c>
      <c r="M540" s="6">
        <v>1</v>
      </c>
    </row>
    <row r="541" spans="1:13" x14ac:dyDescent="0.35">
      <c r="A541" s="5">
        <v>540</v>
      </c>
      <c r="B541" s="6">
        <v>15762729</v>
      </c>
      <c r="C541" s="6">
        <v>745</v>
      </c>
      <c r="D541" s="5" t="s">
        <v>26</v>
      </c>
      <c r="E541" s="5" t="s">
        <v>16</v>
      </c>
      <c r="F541" s="6">
        <v>28</v>
      </c>
      <c r="G541" s="6">
        <v>1</v>
      </c>
      <c r="H541" s="7">
        <v>111071.36</v>
      </c>
      <c r="I541" s="6">
        <v>1</v>
      </c>
      <c r="J541" s="6">
        <v>1</v>
      </c>
      <c r="K541" s="6">
        <v>0</v>
      </c>
      <c r="L541" s="8">
        <v>73275.960000000006</v>
      </c>
      <c r="M541" s="6">
        <v>1</v>
      </c>
    </row>
    <row r="542" spans="1:13" x14ac:dyDescent="0.35">
      <c r="A542" s="5">
        <v>541</v>
      </c>
      <c r="B542" s="6">
        <v>15667896</v>
      </c>
      <c r="C542" s="6">
        <v>833</v>
      </c>
      <c r="D542" s="5" t="s">
        <v>15</v>
      </c>
      <c r="E542" s="5" t="s">
        <v>23</v>
      </c>
      <c r="F542" s="6">
        <v>37</v>
      </c>
      <c r="G542" s="6">
        <v>8</v>
      </c>
      <c r="H542" s="7">
        <v>151226.18</v>
      </c>
      <c r="I542" s="6">
        <v>2</v>
      </c>
      <c r="J542" s="6">
        <v>1</v>
      </c>
      <c r="K542" s="6">
        <v>1</v>
      </c>
      <c r="L542" s="8">
        <v>136129.49</v>
      </c>
      <c r="M542" s="6">
        <v>0</v>
      </c>
    </row>
    <row r="543" spans="1:13" x14ac:dyDescent="0.35">
      <c r="A543" s="5">
        <v>542</v>
      </c>
      <c r="B543" s="6">
        <v>15626578</v>
      </c>
      <c r="C543" s="6">
        <v>622</v>
      </c>
      <c r="D543" s="5" t="s">
        <v>15</v>
      </c>
      <c r="E543" s="5" t="s">
        <v>23</v>
      </c>
      <c r="F543" s="6">
        <v>26</v>
      </c>
      <c r="G543" s="6">
        <v>9</v>
      </c>
      <c r="H543" s="7">
        <v>0</v>
      </c>
      <c r="I543" s="6">
        <v>2</v>
      </c>
      <c r="J543" s="6">
        <v>1</v>
      </c>
      <c r="K543" s="6">
        <v>1</v>
      </c>
      <c r="L543" s="8">
        <v>153237.59</v>
      </c>
      <c r="M543" s="6">
        <v>0</v>
      </c>
    </row>
    <row r="544" spans="1:13" x14ac:dyDescent="0.35">
      <c r="A544" s="5">
        <v>543</v>
      </c>
      <c r="B544" s="6">
        <v>15776223</v>
      </c>
      <c r="C544" s="6">
        <v>597</v>
      </c>
      <c r="D544" s="5" t="s">
        <v>15</v>
      </c>
      <c r="E544" s="5" t="s">
        <v>16</v>
      </c>
      <c r="F544" s="6">
        <v>42</v>
      </c>
      <c r="G544" s="6">
        <v>4</v>
      </c>
      <c r="H544" s="7">
        <v>64740.12</v>
      </c>
      <c r="I544" s="6">
        <v>1</v>
      </c>
      <c r="J544" s="6">
        <v>1</v>
      </c>
      <c r="K544" s="6">
        <v>1</v>
      </c>
      <c r="L544" s="8">
        <v>106841.12</v>
      </c>
      <c r="M544" s="6">
        <v>0</v>
      </c>
    </row>
    <row r="545" spans="1:13" x14ac:dyDescent="0.35">
      <c r="A545" s="5">
        <v>544</v>
      </c>
      <c r="B545" s="6">
        <v>15705953</v>
      </c>
      <c r="C545" s="6">
        <v>721</v>
      </c>
      <c r="D545" s="5" t="s">
        <v>18</v>
      </c>
      <c r="E545" s="5" t="s">
        <v>23</v>
      </c>
      <c r="F545" s="6">
        <v>51</v>
      </c>
      <c r="G545" s="6">
        <v>0</v>
      </c>
      <c r="H545" s="7">
        <v>169312.13</v>
      </c>
      <c r="I545" s="6">
        <v>1</v>
      </c>
      <c r="J545" s="6">
        <v>1</v>
      </c>
      <c r="K545" s="6">
        <v>0</v>
      </c>
      <c r="L545" s="8">
        <v>109078.35</v>
      </c>
      <c r="M545" s="6">
        <v>1</v>
      </c>
    </row>
    <row r="546" spans="1:13" x14ac:dyDescent="0.35">
      <c r="A546" s="5">
        <v>545</v>
      </c>
      <c r="B546" s="6">
        <v>15802593</v>
      </c>
      <c r="C546" s="6">
        <v>504</v>
      </c>
      <c r="D546" s="5" t="s">
        <v>15</v>
      </c>
      <c r="E546" s="5" t="s">
        <v>16</v>
      </c>
      <c r="F546" s="6">
        <v>49</v>
      </c>
      <c r="G546" s="6">
        <v>7</v>
      </c>
      <c r="H546" s="7">
        <v>0</v>
      </c>
      <c r="I546" s="6">
        <v>3</v>
      </c>
      <c r="J546" s="6">
        <v>0</v>
      </c>
      <c r="K546" s="6">
        <v>1</v>
      </c>
      <c r="L546" s="8">
        <v>87822.14</v>
      </c>
      <c r="M546" s="6">
        <v>1</v>
      </c>
    </row>
    <row r="547" spans="1:13" x14ac:dyDescent="0.35">
      <c r="A547" s="5">
        <v>546</v>
      </c>
      <c r="B547" s="6">
        <v>15615457</v>
      </c>
      <c r="C547" s="6">
        <v>842</v>
      </c>
      <c r="D547" s="5" t="s">
        <v>18</v>
      </c>
      <c r="E547" s="5" t="s">
        <v>16</v>
      </c>
      <c r="F547" s="6">
        <v>44</v>
      </c>
      <c r="G547" s="6">
        <v>2</v>
      </c>
      <c r="H547" s="7">
        <v>112652.08</v>
      </c>
      <c r="I547" s="6">
        <v>2</v>
      </c>
      <c r="J547" s="6">
        <v>1</v>
      </c>
      <c r="K547" s="6">
        <v>0</v>
      </c>
      <c r="L547" s="8">
        <v>126644.98</v>
      </c>
      <c r="M547" s="6">
        <v>0</v>
      </c>
    </row>
    <row r="548" spans="1:13" x14ac:dyDescent="0.35">
      <c r="A548" s="5">
        <v>547</v>
      </c>
      <c r="B548" s="6">
        <v>15708916</v>
      </c>
      <c r="C548" s="6">
        <v>587</v>
      </c>
      <c r="D548" s="5" t="s">
        <v>15</v>
      </c>
      <c r="E548" s="5" t="s">
        <v>23</v>
      </c>
      <c r="F548" s="6">
        <v>38</v>
      </c>
      <c r="G548" s="6">
        <v>0</v>
      </c>
      <c r="H548" s="7">
        <v>0</v>
      </c>
      <c r="I548" s="6">
        <v>2</v>
      </c>
      <c r="J548" s="6">
        <v>1</v>
      </c>
      <c r="K548" s="6">
        <v>0</v>
      </c>
      <c r="L548" s="8">
        <v>47414.15</v>
      </c>
      <c r="M548" s="6">
        <v>0</v>
      </c>
    </row>
    <row r="549" spans="1:13" x14ac:dyDescent="0.35">
      <c r="A549" s="5">
        <v>548</v>
      </c>
      <c r="B549" s="6">
        <v>15720187</v>
      </c>
      <c r="C549" s="6">
        <v>479</v>
      </c>
      <c r="D549" s="5" t="s">
        <v>26</v>
      </c>
      <c r="E549" s="5" t="s">
        <v>16</v>
      </c>
      <c r="F549" s="6">
        <v>30</v>
      </c>
      <c r="G549" s="6">
        <v>7</v>
      </c>
      <c r="H549" s="7">
        <v>143964.35999999999</v>
      </c>
      <c r="I549" s="6">
        <v>2</v>
      </c>
      <c r="J549" s="6">
        <v>1</v>
      </c>
      <c r="K549" s="6">
        <v>0</v>
      </c>
      <c r="L549" s="8">
        <v>41879.99</v>
      </c>
      <c r="M549" s="6">
        <v>0</v>
      </c>
    </row>
    <row r="550" spans="1:13" x14ac:dyDescent="0.35">
      <c r="A550" s="5">
        <v>549</v>
      </c>
      <c r="B550" s="6">
        <v>15595440</v>
      </c>
      <c r="C550" s="6">
        <v>508</v>
      </c>
      <c r="D550" s="5" t="s">
        <v>15</v>
      </c>
      <c r="E550" s="5" t="s">
        <v>23</v>
      </c>
      <c r="F550" s="6">
        <v>49</v>
      </c>
      <c r="G550" s="6">
        <v>7</v>
      </c>
      <c r="H550" s="7">
        <v>122451.46</v>
      </c>
      <c r="I550" s="6">
        <v>2</v>
      </c>
      <c r="J550" s="6">
        <v>1</v>
      </c>
      <c r="K550" s="6">
        <v>1</v>
      </c>
      <c r="L550" s="8">
        <v>75808.100000000006</v>
      </c>
      <c r="M550" s="6">
        <v>0</v>
      </c>
    </row>
    <row r="551" spans="1:13" x14ac:dyDescent="0.35">
      <c r="A551" s="5">
        <v>550</v>
      </c>
      <c r="B551" s="6">
        <v>15600651</v>
      </c>
      <c r="C551" s="6">
        <v>749</v>
      </c>
      <c r="D551" s="5" t="s">
        <v>15</v>
      </c>
      <c r="E551" s="5" t="s">
        <v>23</v>
      </c>
      <c r="F551" s="6">
        <v>24</v>
      </c>
      <c r="G551" s="6">
        <v>1</v>
      </c>
      <c r="H551" s="7">
        <v>0</v>
      </c>
      <c r="I551" s="6">
        <v>3</v>
      </c>
      <c r="J551" s="6">
        <v>1</v>
      </c>
      <c r="K551" s="6">
        <v>1</v>
      </c>
      <c r="L551" s="8">
        <v>47911.03</v>
      </c>
      <c r="M551" s="6">
        <v>0</v>
      </c>
    </row>
    <row r="552" spans="1:13" x14ac:dyDescent="0.35">
      <c r="A552" s="5">
        <v>551</v>
      </c>
      <c r="B552" s="6">
        <v>15750141</v>
      </c>
      <c r="C552" s="6">
        <v>721</v>
      </c>
      <c r="D552" s="5" t="s">
        <v>26</v>
      </c>
      <c r="E552" s="5" t="s">
        <v>16</v>
      </c>
      <c r="F552" s="6">
        <v>36</v>
      </c>
      <c r="G552" s="6">
        <v>3</v>
      </c>
      <c r="H552" s="7">
        <v>65253.07</v>
      </c>
      <c r="I552" s="6">
        <v>2</v>
      </c>
      <c r="J552" s="6">
        <v>1</v>
      </c>
      <c r="K552" s="6">
        <v>0</v>
      </c>
      <c r="L552" s="8">
        <v>28737.78</v>
      </c>
      <c r="M552" s="6">
        <v>0</v>
      </c>
    </row>
    <row r="553" spans="1:13" x14ac:dyDescent="0.35">
      <c r="A553" s="5">
        <v>552</v>
      </c>
      <c r="B553" s="6">
        <v>15657284</v>
      </c>
      <c r="C553" s="6">
        <v>674</v>
      </c>
      <c r="D553" s="5" t="s">
        <v>26</v>
      </c>
      <c r="E553" s="5" t="s">
        <v>23</v>
      </c>
      <c r="F553" s="6">
        <v>47</v>
      </c>
      <c r="G553" s="6">
        <v>6</v>
      </c>
      <c r="H553" s="7">
        <v>106901.94</v>
      </c>
      <c r="I553" s="6">
        <v>1</v>
      </c>
      <c r="J553" s="6">
        <v>1</v>
      </c>
      <c r="K553" s="6">
        <v>1</v>
      </c>
      <c r="L553" s="8">
        <v>2079.1999999999998</v>
      </c>
      <c r="M553" s="6">
        <v>1</v>
      </c>
    </row>
    <row r="554" spans="1:13" x14ac:dyDescent="0.35">
      <c r="A554" s="5">
        <v>553</v>
      </c>
      <c r="B554" s="6">
        <v>15763063</v>
      </c>
      <c r="C554" s="6">
        <v>685</v>
      </c>
      <c r="D554" s="5" t="s">
        <v>18</v>
      </c>
      <c r="E554" s="5" t="s">
        <v>16</v>
      </c>
      <c r="F554" s="6">
        <v>25</v>
      </c>
      <c r="G554" s="6">
        <v>10</v>
      </c>
      <c r="H554" s="7">
        <v>128509.63</v>
      </c>
      <c r="I554" s="6">
        <v>1</v>
      </c>
      <c r="J554" s="6">
        <v>1</v>
      </c>
      <c r="K554" s="6">
        <v>0</v>
      </c>
      <c r="L554" s="8">
        <v>121562.33</v>
      </c>
      <c r="M554" s="6">
        <v>0</v>
      </c>
    </row>
    <row r="555" spans="1:13" x14ac:dyDescent="0.35">
      <c r="A555" s="5">
        <v>554</v>
      </c>
      <c r="B555" s="6">
        <v>15709324</v>
      </c>
      <c r="C555" s="6">
        <v>417</v>
      </c>
      <c r="D555" s="5" t="s">
        <v>15</v>
      </c>
      <c r="E555" s="5" t="s">
        <v>23</v>
      </c>
      <c r="F555" s="6">
        <v>34</v>
      </c>
      <c r="G555" s="6">
        <v>7</v>
      </c>
      <c r="H555" s="7">
        <v>0</v>
      </c>
      <c r="I555" s="6">
        <v>2</v>
      </c>
      <c r="J555" s="6">
        <v>1</v>
      </c>
      <c r="K555" s="6">
        <v>0</v>
      </c>
      <c r="L555" s="8">
        <v>55003.79</v>
      </c>
      <c r="M555" s="6">
        <v>0</v>
      </c>
    </row>
    <row r="556" spans="1:13" x14ac:dyDescent="0.35">
      <c r="A556" s="5">
        <v>555</v>
      </c>
      <c r="B556" s="6">
        <v>15711309</v>
      </c>
      <c r="C556" s="6">
        <v>574</v>
      </c>
      <c r="D556" s="5" t="s">
        <v>26</v>
      </c>
      <c r="E556" s="5" t="s">
        <v>23</v>
      </c>
      <c r="F556" s="6">
        <v>33</v>
      </c>
      <c r="G556" s="6">
        <v>3</v>
      </c>
      <c r="H556" s="7">
        <v>129834.67</v>
      </c>
      <c r="I556" s="6">
        <v>1</v>
      </c>
      <c r="J556" s="6">
        <v>1</v>
      </c>
      <c r="K556" s="6">
        <v>0</v>
      </c>
      <c r="L556" s="8">
        <v>193131.42</v>
      </c>
      <c r="M556" s="6">
        <v>0</v>
      </c>
    </row>
    <row r="557" spans="1:13" x14ac:dyDescent="0.35">
      <c r="A557" s="5">
        <v>556</v>
      </c>
      <c r="B557" s="6">
        <v>15775318</v>
      </c>
      <c r="C557" s="6">
        <v>590</v>
      </c>
      <c r="D557" s="5" t="s">
        <v>18</v>
      </c>
      <c r="E557" s="5" t="s">
        <v>16</v>
      </c>
      <c r="F557" s="6">
        <v>51</v>
      </c>
      <c r="G557" s="6">
        <v>3</v>
      </c>
      <c r="H557" s="7">
        <v>154962.99</v>
      </c>
      <c r="I557" s="6">
        <v>3</v>
      </c>
      <c r="J557" s="6">
        <v>0</v>
      </c>
      <c r="K557" s="6">
        <v>1</v>
      </c>
      <c r="L557" s="8">
        <v>191932.27</v>
      </c>
      <c r="M557" s="6">
        <v>1</v>
      </c>
    </row>
    <row r="558" spans="1:13" x14ac:dyDescent="0.35">
      <c r="A558" s="5">
        <v>557</v>
      </c>
      <c r="B558" s="6">
        <v>15705515</v>
      </c>
      <c r="C558" s="6">
        <v>587</v>
      </c>
      <c r="D558" s="5" t="s">
        <v>26</v>
      </c>
      <c r="E558" s="5" t="s">
        <v>23</v>
      </c>
      <c r="F558" s="6">
        <v>40</v>
      </c>
      <c r="G558" s="6">
        <v>5</v>
      </c>
      <c r="H558" s="7">
        <v>138241.9</v>
      </c>
      <c r="I558" s="6">
        <v>2</v>
      </c>
      <c r="J558" s="6">
        <v>1</v>
      </c>
      <c r="K558" s="6">
        <v>0</v>
      </c>
      <c r="L558" s="8">
        <v>159418.1</v>
      </c>
      <c r="M558" s="6">
        <v>0</v>
      </c>
    </row>
    <row r="559" spans="1:13" x14ac:dyDescent="0.35">
      <c r="A559" s="5">
        <v>558</v>
      </c>
      <c r="B559" s="6">
        <v>15634844</v>
      </c>
      <c r="C559" s="6">
        <v>598</v>
      </c>
      <c r="D559" s="5" t="s">
        <v>26</v>
      </c>
      <c r="E559" s="5" t="s">
        <v>23</v>
      </c>
      <c r="F559" s="6">
        <v>41</v>
      </c>
      <c r="G559" s="6">
        <v>3</v>
      </c>
      <c r="H559" s="7">
        <v>91536.93</v>
      </c>
      <c r="I559" s="6">
        <v>1</v>
      </c>
      <c r="J559" s="6">
        <v>1</v>
      </c>
      <c r="K559" s="6">
        <v>0</v>
      </c>
      <c r="L559" s="8">
        <v>191468.78</v>
      </c>
      <c r="M559" s="6">
        <v>1</v>
      </c>
    </row>
    <row r="560" spans="1:13" x14ac:dyDescent="0.35">
      <c r="A560" s="5">
        <v>559</v>
      </c>
      <c r="B560" s="6">
        <v>15717046</v>
      </c>
      <c r="C560" s="6">
        <v>741</v>
      </c>
      <c r="D560" s="5" t="s">
        <v>18</v>
      </c>
      <c r="E560" s="5" t="s">
        <v>23</v>
      </c>
      <c r="F560" s="6">
        <v>53</v>
      </c>
      <c r="G560" s="6">
        <v>3</v>
      </c>
      <c r="H560" s="7">
        <v>0</v>
      </c>
      <c r="I560" s="6">
        <v>2</v>
      </c>
      <c r="J560" s="6">
        <v>1</v>
      </c>
      <c r="K560" s="6">
        <v>1</v>
      </c>
      <c r="L560" s="8">
        <v>38913.68</v>
      </c>
      <c r="M560" s="6">
        <v>0</v>
      </c>
    </row>
    <row r="561" spans="1:13" x14ac:dyDescent="0.35">
      <c r="A561" s="5">
        <v>560</v>
      </c>
      <c r="B561" s="6">
        <v>15571816</v>
      </c>
      <c r="C561" s="6">
        <v>850</v>
      </c>
      <c r="D561" s="5" t="s">
        <v>18</v>
      </c>
      <c r="E561" s="5" t="s">
        <v>16</v>
      </c>
      <c r="F561" s="6">
        <v>70</v>
      </c>
      <c r="G561" s="6">
        <v>5</v>
      </c>
      <c r="H561" s="7">
        <v>0</v>
      </c>
      <c r="I561" s="6">
        <v>1</v>
      </c>
      <c r="J561" s="6">
        <v>1</v>
      </c>
      <c r="K561" s="6">
        <v>1</v>
      </c>
      <c r="L561" s="8">
        <v>705.18</v>
      </c>
      <c r="M561" s="6">
        <v>0</v>
      </c>
    </row>
    <row r="562" spans="1:13" x14ac:dyDescent="0.35">
      <c r="A562" s="5">
        <v>561</v>
      </c>
      <c r="B562" s="6">
        <v>15670080</v>
      </c>
      <c r="C562" s="6">
        <v>584</v>
      </c>
      <c r="D562" s="5" t="s">
        <v>26</v>
      </c>
      <c r="E562" s="5" t="s">
        <v>16</v>
      </c>
      <c r="F562" s="6">
        <v>29</v>
      </c>
      <c r="G562" s="6">
        <v>7</v>
      </c>
      <c r="H562" s="7">
        <v>105204.01</v>
      </c>
      <c r="I562" s="6">
        <v>1</v>
      </c>
      <c r="J562" s="6">
        <v>0</v>
      </c>
      <c r="K562" s="6">
        <v>1</v>
      </c>
      <c r="L562" s="8">
        <v>138490.03</v>
      </c>
      <c r="M562" s="6">
        <v>0</v>
      </c>
    </row>
    <row r="563" spans="1:13" x14ac:dyDescent="0.35">
      <c r="A563" s="5">
        <v>562</v>
      </c>
      <c r="B563" s="6">
        <v>15800440</v>
      </c>
      <c r="C563" s="6">
        <v>650</v>
      </c>
      <c r="D563" s="5" t="s">
        <v>18</v>
      </c>
      <c r="E563" s="5" t="s">
        <v>23</v>
      </c>
      <c r="F563" s="6">
        <v>61</v>
      </c>
      <c r="G563" s="6">
        <v>1</v>
      </c>
      <c r="H563" s="7">
        <v>152968.73000000001</v>
      </c>
      <c r="I563" s="6">
        <v>1</v>
      </c>
      <c r="J563" s="6">
        <v>0</v>
      </c>
      <c r="K563" s="6">
        <v>1</v>
      </c>
      <c r="L563" s="8">
        <v>82970.69</v>
      </c>
      <c r="M563" s="6">
        <v>0</v>
      </c>
    </row>
    <row r="564" spans="1:13" x14ac:dyDescent="0.35">
      <c r="A564" s="5">
        <v>563</v>
      </c>
      <c r="B564" s="6">
        <v>15665678</v>
      </c>
      <c r="C564" s="6">
        <v>607</v>
      </c>
      <c r="D564" s="5" t="s">
        <v>18</v>
      </c>
      <c r="E564" s="5" t="s">
        <v>23</v>
      </c>
      <c r="F564" s="6">
        <v>36</v>
      </c>
      <c r="G564" s="6">
        <v>8</v>
      </c>
      <c r="H564" s="7">
        <v>158261.68</v>
      </c>
      <c r="I564" s="6">
        <v>1</v>
      </c>
      <c r="J564" s="6">
        <v>1</v>
      </c>
      <c r="K564" s="6">
        <v>1</v>
      </c>
      <c r="L564" s="8">
        <v>76744.72</v>
      </c>
      <c r="M564" s="6">
        <v>0</v>
      </c>
    </row>
    <row r="565" spans="1:13" x14ac:dyDescent="0.35">
      <c r="A565" s="5">
        <v>564</v>
      </c>
      <c r="B565" s="6">
        <v>15665956</v>
      </c>
      <c r="C565" s="6">
        <v>509</v>
      </c>
      <c r="D565" s="5" t="s">
        <v>15</v>
      </c>
      <c r="E565" s="5" t="s">
        <v>16</v>
      </c>
      <c r="F565" s="6">
        <v>46</v>
      </c>
      <c r="G565" s="6">
        <v>1</v>
      </c>
      <c r="H565" s="7">
        <v>0</v>
      </c>
      <c r="I565" s="6">
        <v>1</v>
      </c>
      <c r="J565" s="6">
        <v>1</v>
      </c>
      <c r="K565" s="6">
        <v>0</v>
      </c>
      <c r="L565" s="8">
        <v>71244.59</v>
      </c>
      <c r="M565" s="6">
        <v>1</v>
      </c>
    </row>
    <row r="566" spans="1:13" x14ac:dyDescent="0.35">
      <c r="A566" s="5">
        <v>565</v>
      </c>
      <c r="B566" s="6">
        <v>15788126</v>
      </c>
      <c r="C566" s="6">
        <v>689</v>
      </c>
      <c r="D566" s="5" t="s">
        <v>18</v>
      </c>
      <c r="E566" s="5" t="s">
        <v>16</v>
      </c>
      <c r="F566" s="6">
        <v>38</v>
      </c>
      <c r="G566" s="6">
        <v>6</v>
      </c>
      <c r="H566" s="7">
        <v>121021.05</v>
      </c>
      <c r="I566" s="6">
        <v>1</v>
      </c>
      <c r="J566" s="6">
        <v>1</v>
      </c>
      <c r="K566" s="6">
        <v>1</v>
      </c>
      <c r="L566" s="8">
        <v>12182.15</v>
      </c>
      <c r="M566" s="6">
        <v>0</v>
      </c>
    </row>
    <row r="567" spans="1:13" x14ac:dyDescent="0.35">
      <c r="A567" s="5">
        <v>566</v>
      </c>
      <c r="B567" s="6">
        <v>15811773</v>
      </c>
      <c r="C567" s="6">
        <v>543</v>
      </c>
      <c r="D567" s="5" t="s">
        <v>15</v>
      </c>
      <c r="E567" s="5" t="s">
        <v>23</v>
      </c>
      <c r="F567" s="6">
        <v>36</v>
      </c>
      <c r="G567" s="6">
        <v>4</v>
      </c>
      <c r="H567" s="7">
        <v>0</v>
      </c>
      <c r="I567" s="6">
        <v>2</v>
      </c>
      <c r="J567" s="6">
        <v>1</v>
      </c>
      <c r="K567" s="6">
        <v>1</v>
      </c>
      <c r="L567" s="8">
        <v>141210.5</v>
      </c>
      <c r="M567" s="6">
        <v>0</v>
      </c>
    </row>
    <row r="568" spans="1:13" x14ac:dyDescent="0.35">
      <c r="A568" s="5">
        <v>567</v>
      </c>
      <c r="B568" s="6">
        <v>15651674</v>
      </c>
      <c r="C568" s="6">
        <v>438</v>
      </c>
      <c r="D568" s="5" t="s">
        <v>18</v>
      </c>
      <c r="E568" s="5" t="s">
        <v>16</v>
      </c>
      <c r="F568" s="6">
        <v>54</v>
      </c>
      <c r="G568" s="6">
        <v>2</v>
      </c>
      <c r="H568" s="7">
        <v>0</v>
      </c>
      <c r="I568" s="6">
        <v>1</v>
      </c>
      <c r="J568" s="6">
        <v>0</v>
      </c>
      <c r="K568" s="6">
        <v>0</v>
      </c>
      <c r="L568" s="8">
        <v>191763.07</v>
      </c>
      <c r="M568" s="6">
        <v>1</v>
      </c>
    </row>
    <row r="569" spans="1:13" x14ac:dyDescent="0.35">
      <c r="A569" s="5">
        <v>568</v>
      </c>
      <c r="B569" s="6">
        <v>15689614</v>
      </c>
      <c r="C569" s="6">
        <v>687</v>
      </c>
      <c r="D569" s="5" t="s">
        <v>18</v>
      </c>
      <c r="E569" s="5" t="s">
        <v>16</v>
      </c>
      <c r="F569" s="6">
        <v>63</v>
      </c>
      <c r="G569" s="6">
        <v>1</v>
      </c>
      <c r="H569" s="7">
        <v>137715.66</v>
      </c>
      <c r="I569" s="6">
        <v>1</v>
      </c>
      <c r="J569" s="6">
        <v>1</v>
      </c>
      <c r="K569" s="6">
        <v>1</v>
      </c>
      <c r="L569" s="8">
        <v>37938.74</v>
      </c>
      <c r="M569" s="6">
        <v>0</v>
      </c>
    </row>
    <row r="570" spans="1:13" x14ac:dyDescent="0.35">
      <c r="A570" s="5">
        <v>569</v>
      </c>
      <c r="B570" s="6">
        <v>15795564</v>
      </c>
      <c r="C570" s="6">
        <v>737</v>
      </c>
      <c r="D570" s="5" t="s">
        <v>26</v>
      </c>
      <c r="E570" s="5" t="s">
        <v>23</v>
      </c>
      <c r="F570" s="6">
        <v>31</v>
      </c>
      <c r="G570" s="6">
        <v>5</v>
      </c>
      <c r="H570" s="7">
        <v>121192.22</v>
      </c>
      <c r="I570" s="6">
        <v>2</v>
      </c>
      <c r="J570" s="6">
        <v>1</v>
      </c>
      <c r="K570" s="6">
        <v>1</v>
      </c>
      <c r="L570" s="8">
        <v>74890.58</v>
      </c>
      <c r="M570" s="6">
        <v>0</v>
      </c>
    </row>
    <row r="571" spans="1:13" x14ac:dyDescent="0.35">
      <c r="A571" s="5">
        <v>570</v>
      </c>
      <c r="B571" s="6">
        <v>15706647</v>
      </c>
      <c r="C571" s="6">
        <v>761</v>
      </c>
      <c r="D571" s="5" t="s">
        <v>15</v>
      </c>
      <c r="E571" s="5" t="s">
        <v>23</v>
      </c>
      <c r="F571" s="6">
        <v>31</v>
      </c>
      <c r="G571" s="6">
        <v>7</v>
      </c>
      <c r="H571" s="7">
        <v>0</v>
      </c>
      <c r="I571" s="6">
        <v>3</v>
      </c>
      <c r="J571" s="6">
        <v>1</v>
      </c>
      <c r="K571" s="6">
        <v>1</v>
      </c>
      <c r="L571" s="8">
        <v>166698.18</v>
      </c>
      <c r="M571" s="6">
        <v>0</v>
      </c>
    </row>
    <row r="572" spans="1:13" x14ac:dyDescent="0.35">
      <c r="A572" s="5">
        <v>571</v>
      </c>
      <c r="B572" s="6">
        <v>15728505</v>
      </c>
      <c r="C572" s="6">
        <v>601</v>
      </c>
      <c r="D572" s="5" t="s">
        <v>15</v>
      </c>
      <c r="E572" s="5" t="s">
        <v>23</v>
      </c>
      <c r="F572" s="6">
        <v>44</v>
      </c>
      <c r="G572" s="6">
        <v>1</v>
      </c>
      <c r="H572" s="7">
        <v>100486.18</v>
      </c>
      <c r="I572" s="6">
        <v>2</v>
      </c>
      <c r="J572" s="6">
        <v>1</v>
      </c>
      <c r="K572" s="6">
        <v>1</v>
      </c>
      <c r="L572" s="8">
        <v>62678.53</v>
      </c>
      <c r="M572" s="6">
        <v>0</v>
      </c>
    </row>
    <row r="573" spans="1:13" x14ac:dyDescent="0.35">
      <c r="A573" s="5">
        <v>572</v>
      </c>
      <c r="B573" s="6">
        <v>15730076</v>
      </c>
      <c r="C573" s="6">
        <v>651</v>
      </c>
      <c r="D573" s="5" t="s">
        <v>15</v>
      </c>
      <c r="E573" s="5" t="s">
        <v>23</v>
      </c>
      <c r="F573" s="6">
        <v>45</v>
      </c>
      <c r="G573" s="6">
        <v>1</v>
      </c>
      <c r="H573" s="7">
        <v>0</v>
      </c>
      <c r="I573" s="6">
        <v>1</v>
      </c>
      <c r="J573" s="6">
        <v>1</v>
      </c>
      <c r="K573" s="6">
        <v>0</v>
      </c>
      <c r="L573" s="8">
        <v>67740.08</v>
      </c>
      <c r="M573" s="6">
        <v>1</v>
      </c>
    </row>
    <row r="574" spans="1:13" x14ac:dyDescent="0.35">
      <c r="A574" s="5">
        <v>573</v>
      </c>
      <c r="B574" s="6">
        <v>15622003</v>
      </c>
      <c r="C574" s="6">
        <v>745</v>
      </c>
      <c r="D574" s="5" t="s">
        <v>15</v>
      </c>
      <c r="E574" s="5" t="s">
        <v>23</v>
      </c>
      <c r="F574" s="6">
        <v>35</v>
      </c>
      <c r="G574" s="6">
        <v>9</v>
      </c>
      <c r="H574" s="7">
        <v>92566.53</v>
      </c>
      <c r="I574" s="6">
        <v>2</v>
      </c>
      <c r="J574" s="6">
        <v>1</v>
      </c>
      <c r="K574" s="6">
        <v>0</v>
      </c>
      <c r="L574" s="8">
        <v>161519.76999999999</v>
      </c>
      <c r="M574" s="6">
        <v>0</v>
      </c>
    </row>
    <row r="575" spans="1:13" x14ac:dyDescent="0.35">
      <c r="A575" s="5">
        <v>574</v>
      </c>
      <c r="B575" s="6">
        <v>15607312</v>
      </c>
      <c r="C575" s="6">
        <v>648</v>
      </c>
      <c r="D575" s="5" t="s">
        <v>18</v>
      </c>
      <c r="E575" s="5" t="s">
        <v>16</v>
      </c>
      <c r="F575" s="6">
        <v>49</v>
      </c>
      <c r="G575" s="6">
        <v>10</v>
      </c>
      <c r="H575" s="7">
        <v>0</v>
      </c>
      <c r="I575" s="6">
        <v>2</v>
      </c>
      <c r="J575" s="6">
        <v>1</v>
      </c>
      <c r="K575" s="6">
        <v>1</v>
      </c>
      <c r="L575" s="8">
        <v>159835.78</v>
      </c>
      <c r="M575" s="6">
        <v>1</v>
      </c>
    </row>
    <row r="576" spans="1:13" x14ac:dyDescent="0.35">
      <c r="A576" s="5">
        <v>575</v>
      </c>
      <c r="B576" s="6">
        <v>15644753</v>
      </c>
      <c r="C576" s="6">
        <v>848</v>
      </c>
      <c r="D576" s="5" t="s">
        <v>18</v>
      </c>
      <c r="E576" s="5" t="s">
        <v>23</v>
      </c>
      <c r="F576" s="6">
        <v>40</v>
      </c>
      <c r="G576" s="6">
        <v>3</v>
      </c>
      <c r="H576" s="7">
        <v>110929.96</v>
      </c>
      <c r="I576" s="6">
        <v>1</v>
      </c>
      <c r="J576" s="6">
        <v>1</v>
      </c>
      <c r="K576" s="6">
        <v>1</v>
      </c>
      <c r="L576" s="8">
        <v>30876.84</v>
      </c>
      <c r="M576" s="6">
        <v>0</v>
      </c>
    </row>
    <row r="577" spans="1:13" x14ac:dyDescent="0.35">
      <c r="A577" s="5">
        <v>576</v>
      </c>
      <c r="B577" s="6">
        <v>15653620</v>
      </c>
      <c r="C577" s="6">
        <v>546</v>
      </c>
      <c r="D577" s="5" t="s">
        <v>15</v>
      </c>
      <c r="E577" s="5" t="s">
        <v>16</v>
      </c>
      <c r="F577" s="6">
        <v>27</v>
      </c>
      <c r="G577" s="6">
        <v>8</v>
      </c>
      <c r="H577" s="7">
        <v>0</v>
      </c>
      <c r="I577" s="6">
        <v>2</v>
      </c>
      <c r="J577" s="6">
        <v>1</v>
      </c>
      <c r="K577" s="6">
        <v>1</v>
      </c>
      <c r="L577" s="8">
        <v>14858.1</v>
      </c>
      <c r="M577" s="6">
        <v>0</v>
      </c>
    </row>
    <row r="578" spans="1:13" x14ac:dyDescent="0.35">
      <c r="A578" s="5">
        <v>577</v>
      </c>
      <c r="B578" s="6">
        <v>15761986</v>
      </c>
      <c r="C578" s="6">
        <v>439</v>
      </c>
      <c r="D578" s="5" t="s">
        <v>18</v>
      </c>
      <c r="E578" s="5" t="s">
        <v>16</v>
      </c>
      <c r="F578" s="6">
        <v>32</v>
      </c>
      <c r="G578" s="6">
        <v>3</v>
      </c>
      <c r="H578" s="7">
        <v>138901.60999999999</v>
      </c>
      <c r="I578" s="6">
        <v>1</v>
      </c>
      <c r="J578" s="6">
        <v>1</v>
      </c>
      <c r="K578" s="6">
        <v>0</v>
      </c>
      <c r="L578" s="8">
        <v>75685.97</v>
      </c>
      <c r="M578" s="6">
        <v>0</v>
      </c>
    </row>
    <row r="579" spans="1:13" x14ac:dyDescent="0.35">
      <c r="A579" s="5">
        <v>578</v>
      </c>
      <c r="B579" s="6">
        <v>15633922</v>
      </c>
      <c r="C579" s="6">
        <v>755</v>
      </c>
      <c r="D579" s="5" t="s">
        <v>15</v>
      </c>
      <c r="E579" s="5" t="s">
        <v>23</v>
      </c>
      <c r="F579" s="6">
        <v>30</v>
      </c>
      <c r="G579" s="6">
        <v>4</v>
      </c>
      <c r="H579" s="7">
        <v>123217.66</v>
      </c>
      <c r="I579" s="6">
        <v>2</v>
      </c>
      <c r="J579" s="6">
        <v>0</v>
      </c>
      <c r="K579" s="6">
        <v>1</v>
      </c>
      <c r="L579" s="8">
        <v>144183.1</v>
      </c>
      <c r="M579" s="6">
        <v>0</v>
      </c>
    </row>
    <row r="580" spans="1:13" x14ac:dyDescent="0.35">
      <c r="A580" s="5">
        <v>579</v>
      </c>
      <c r="B580" s="6">
        <v>15734674</v>
      </c>
      <c r="C580" s="6">
        <v>593</v>
      </c>
      <c r="D580" s="5" t="s">
        <v>15</v>
      </c>
      <c r="E580" s="5" t="s">
        <v>16</v>
      </c>
      <c r="F580" s="6">
        <v>41</v>
      </c>
      <c r="G580" s="6">
        <v>6</v>
      </c>
      <c r="H580" s="7">
        <v>0</v>
      </c>
      <c r="I580" s="6">
        <v>1</v>
      </c>
      <c r="J580" s="6">
        <v>1</v>
      </c>
      <c r="K580" s="6">
        <v>0</v>
      </c>
      <c r="L580" s="8">
        <v>65170.66</v>
      </c>
      <c r="M580" s="6">
        <v>0</v>
      </c>
    </row>
    <row r="581" spans="1:13" x14ac:dyDescent="0.35">
      <c r="A581" s="5">
        <v>580</v>
      </c>
      <c r="B581" s="6">
        <v>15658032</v>
      </c>
      <c r="C581" s="6">
        <v>701</v>
      </c>
      <c r="D581" s="5" t="s">
        <v>15</v>
      </c>
      <c r="E581" s="5" t="s">
        <v>23</v>
      </c>
      <c r="F581" s="6">
        <v>39</v>
      </c>
      <c r="G581" s="6">
        <v>2</v>
      </c>
      <c r="H581" s="7">
        <v>0</v>
      </c>
      <c r="I581" s="6">
        <v>2</v>
      </c>
      <c r="J581" s="6">
        <v>1</v>
      </c>
      <c r="K581" s="6">
        <v>1</v>
      </c>
      <c r="L581" s="8">
        <v>82526.92</v>
      </c>
      <c r="M581" s="6">
        <v>0</v>
      </c>
    </row>
    <row r="582" spans="1:13" x14ac:dyDescent="0.35">
      <c r="A582" s="5">
        <v>581</v>
      </c>
      <c r="B582" s="6">
        <v>15692671</v>
      </c>
      <c r="C582" s="6">
        <v>701</v>
      </c>
      <c r="D582" s="5" t="s">
        <v>18</v>
      </c>
      <c r="E582" s="5" t="s">
        <v>23</v>
      </c>
      <c r="F582" s="6">
        <v>36</v>
      </c>
      <c r="G582" s="6">
        <v>8</v>
      </c>
      <c r="H582" s="7">
        <v>0</v>
      </c>
      <c r="I582" s="6">
        <v>2</v>
      </c>
      <c r="J582" s="6">
        <v>1</v>
      </c>
      <c r="K582" s="6">
        <v>0</v>
      </c>
      <c r="L582" s="8">
        <v>169161.46</v>
      </c>
      <c r="M582" s="6">
        <v>0</v>
      </c>
    </row>
    <row r="583" spans="1:13" x14ac:dyDescent="0.35">
      <c r="A583" s="5">
        <v>582</v>
      </c>
      <c r="B583" s="6">
        <v>15737741</v>
      </c>
      <c r="C583" s="6">
        <v>607</v>
      </c>
      <c r="D583" s="5" t="s">
        <v>18</v>
      </c>
      <c r="E583" s="5" t="s">
        <v>16</v>
      </c>
      <c r="F583" s="6">
        <v>33</v>
      </c>
      <c r="G583" s="6">
        <v>2</v>
      </c>
      <c r="H583" s="7">
        <v>108431.87</v>
      </c>
      <c r="I583" s="6">
        <v>2</v>
      </c>
      <c r="J583" s="6">
        <v>0</v>
      </c>
      <c r="K583" s="6">
        <v>1</v>
      </c>
      <c r="L583" s="8">
        <v>109291.39</v>
      </c>
      <c r="M583" s="6">
        <v>1</v>
      </c>
    </row>
    <row r="584" spans="1:13" x14ac:dyDescent="0.35">
      <c r="A584" s="5">
        <v>583</v>
      </c>
      <c r="B584" s="6">
        <v>15576352</v>
      </c>
      <c r="C584" s="6">
        <v>586</v>
      </c>
      <c r="D584" s="5" t="s">
        <v>18</v>
      </c>
      <c r="E584" s="5" t="s">
        <v>16</v>
      </c>
      <c r="F584" s="6">
        <v>57</v>
      </c>
      <c r="G584" s="6">
        <v>3</v>
      </c>
      <c r="H584" s="7">
        <v>0</v>
      </c>
      <c r="I584" s="6">
        <v>2</v>
      </c>
      <c r="J584" s="6">
        <v>0</v>
      </c>
      <c r="K584" s="6">
        <v>1</v>
      </c>
      <c r="L584" s="8">
        <v>6057.81</v>
      </c>
      <c r="M584" s="6">
        <v>0</v>
      </c>
    </row>
    <row r="585" spans="1:13" x14ac:dyDescent="0.35">
      <c r="A585" s="5">
        <v>584</v>
      </c>
      <c r="B585" s="6">
        <v>15753719</v>
      </c>
      <c r="C585" s="6">
        <v>547</v>
      </c>
      <c r="D585" s="5" t="s">
        <v>26</v>
      </c>
      <c r="E585" s="5" t="s">
        <v>16</v>
      </c>
      <c r="F585" s="6">
        <v>30</v>
      </c>
      <c r="G585" s="6">
        <v>9</v>
      </c>
      <c r="H585" s="7">
        <v>72392.41</v>
      </c>
      <c r="I585" s="6">
        <v>1</v>
      </c>
      <c r="J585" s="6">
        <v>1</v>
      </c>
      <c r="K585" s="6">
        <v>0</v>
      </c>
      <c r="L585" s="8">
        <v>77077.14</v>
      </c>
      <c r="M585" s="6">
        <v>0</v>
      </c>
    </row>
    <row r="586" spans="1:13" x14ac:dyDescent="0.35">
      <c r="A586" s="5">
        <v>585</v>
      </c>
      <c r="B586" s="6">
        <v>15803689</v>
      </c>
      <c r="C586" s="6">
        <v>647</v>
      </c>
      <c r="D586" s="5" t="s">
        <v>26</v>
      </c>
      <c r="E586" s="5" t="s">
        <v>16</v>
      </c>
      <c r="F586" s="6">
        <v>51</v>
      </c>
      <c r="G586" s="6">
        <v>1</v>
      </c>
      <c r="H586" s="7">
        <v>119741.77</v>
      </c>
      <c r="I586" s="6">
        <v>2</v>
      </c>
      <c r="J586" s="6">
        <v>0</v>
      </c>
      <c r="K586" s="6">
        <v>0</v>
      </c>
      <c r="L586" s="8">
        <v>54954.51</v>
      </c>
      <c r="M586" s="6">
        <v>1</v>
      </c>
    </row>
    <row r="587" spans="1:13" x14ac:dyDescent="0.35">
      <c r="A587" s="5">
        <v>586</v>
      </c>
      <c r="B587" s="6">
        <v>15718057</v>
      </c>
      <c r="C587" s="6">
        <v>760</v>
      </c>
      <c r="D587" s="5" t="s">
        <v>15</v>
      </c>
      <c r="E587" s="5" t="s">
        <v>16</v>
      </c>
      <c r="F587" s="6">
        <v>51</v>
      </c>
      <c r="G587" s="6">
        <v>2</v>
      </c>
      <c r="H587" s="7">
        <v>100946.71</v>
      </c>
      <c r="I587" s="6">
        <v>1</v>
      </c>
      <c r="J587" s="6">
        <v>0</v>
      </c>
      <c r="K587" s="6">
        <v>0</v>
      </c>
      <c r="L587" s="8">
        <v>179614.8</v>
      </c>
      <c r="M587" s="6">
        <v>1</v>
      </c>
    </row>
    <row r="588" spans="1:13" x14ac:dyDescent="0.35">
      <c r="A588" s="5">
        <v>587</v>
      </c>
      <c r="B588" s="6">
        <v>15722010</v>
      </c>
      <c r="C588" s="6">
        <v>621</v>
      </c>
      <c r="D588" s="5" t="s">
        <v>18</v>
      </c>
      <c r="E588" s="5" t="s">
        <v>23</v>
      </c>
      <c r="F588" s="6">
        <v>53</v>
      </c>
      <c r="G588" s="6">
        <v>9</v>
      </c>
      <c r="H588" s="7">
        <v>170491.84</v>
      </c>
      <c r="I588" s="6">
        <v>1</v>
      </c>
      <c r="J588" s="6">
        <v>1</v>
      </c>
      <c r="K588" s="6">
        <v>0</v>
      </c>
      <c r="L588" s="8">
        <v>35588.07</v>
      </c>
      <c r="M588" s="6">
        <v>1</v>
      </c>
    </row>
    <row r="589" spans="1:13" x14ac:dyDescent="0.35">
      <c r="A589" s="5">
        <v>588</v>
      </c>
      <c r="B589" s="6">
        <v>15680998</v>
      </c>
      <c r="C589" s="6">
        <v>725</v>
      </c>
      <c r="D589" s="5" t="s">
        <v>15</v>
      </c>
      <c r="E589" s="5" t="s">
        <v>23</v>
      </c>
      <c r="F589" s="6">
        <v>44</v>
      </c>
      <c r="G589" s="6">
        <v>5</v>
      </c>
      <c r="H589" s="7">
        <v>0</v>
      </c>
      <c r="I589" s="6">
        <v>1</v>
      </c>
      <c r="J589" s="6">
        <v>1</v>
      </c>
      <c r="K589" s="6">
        <v>1</v>
      </c>
      <c r="L589" s="8">
        <v>117356.14</v>
      </c>
      <c r="M589" s="6">
        <v>0</v>
      </c>
    </row>
    <row r="590" spans="1:13" x14ac:dyDescent="0.35">
      <c r="A590" s="5">
        <v>589</v>
      </c>
      <c r="B590" s="6">
        <v>15614782</v>
      </c>
      <c r="C590" s="6">
        <v>526</v>
      </c>
      <c r="D590" s="5" t="s">
        <v>15</v>
      </c>
      <c r="E590" s="5" t="s">
        <v>23</v>
      </c>
      <c r="F590" s="6">
        <v>36</v>
      </c>
      <c r="G590" s="6">
        <v>1</v>
      </c>
      <c r="H590" s="7">
        <v>0</v>
      </c>
      <c r="I590" s="6">
        <v>1</v>
      </c>
      <c r="J590" s="6">
        <v>1</v>
      </c>
      <c r="K590" s="6">
        <v>0</v>
      </c>
      <c r="L590" s="8">
        <v>160696.72</v>
      </c>
      <c r="M590" s="6">
        <v>0</v>
      </c>
    </row>
    <row r="591" spans="1:13" x14ac:dyDescent="0.35">
      <c r="A591" s="5">
        <v>590</v>
      </c>
      <c r="B591" s="6">
        <v>15591047</v>
      </c>
      <c r="C591" s="6">
        <v>519</v>
      </c>
      <c r="D591" s="5" t="s">
        <v>18</v>
      </c>
      <c r="E591" s="5" t="s">
        <v>16</v>
      </c>
      <c r="F591" s="6">
        <v>47</v>
      </c>
      <c r="G591" s="6">
        <v>6</v>
      </c>
      <c r="H591" s="7">
        <v>157296.01999999999</v>
      </c>
      <c r="I591" s="6">
        <v>2</v>
      </c>
      <c r="J591" s="6">
        <v>0</v>
      </c>
      <c r="K591" s="6">
        <v>0</v>
      </c>
      <c r="L591" s="8">
        <v>147278.43</v>
      </c>
      <c r="M591" s="6">
        <v>1</v>
      </c>
    </row>
    <row r="592" spans="1:13" x14ac:dyDescent="0.35">
      <c r="A592" s="5">
        <v>591</v>
      </c>
      <c r="B592" s="6">
        <v>15788291</v>
      </c>
      <c r="C592" s="6">
        <v>713</v>
      </c>
      <c r="D592" s="5" t="s">
        <v>26</v>
      </c>
      <c r="E592" s="5" t="s">
        <v>16</v>
      </c>
      <c r="F592" s="6">
        <v>38</v>
      </c>
      <c r="G592" s="6">
        <v>7</v>
      </c>
      <c r="H592" s="7">
        <v>144606.22</v>
      </c>
      <c r="I592" s="6">
        <v>1</v>
      </c>
      <c r="J592" s="6">
        <v>1</v>
      </c>
      <c r="K592" s="6">
        <v>1</v>
      </c>
      <c r="L592" s="8">
        <v>56594.36</v>
      </c>
      <c r="M592" s="6">
        <v>1</v>
      </c>
    </row>
    <row r="593" spans="1:13" x14ac:dyDescent="0.35">
      <c r="A593" s="5">
        <v>592</v>
      </c>
      <c r="B593" s="6">
        <v>15604044</v>
      </c>
      <c r="C593" s="6">
        <v>700</v>
      </c>
      <c r="D593" s="5" t="s">
        <v>15</v>
      </c>
      <c r="E593" s="5" t="s">
        <v>23</v>
      </c>
      <c r="F593" s="6">
        <v>38</v>
      </c>
      <c r="G593" s="6">
        <v>8</v>
      </c>
      <c r="H593" s="7">
        <v>134811.29999999999</v>
      </c>
      <c r="I593" s="6">
        <v>1</v>
      </c>
      <c r="J593" s="6">
        <v>1</v>
      </c>
      <c r="K593" s="6">
        <v>0</v>
      </c>
      <c r="L593" s="8">
        <v>1299.75</v>
      </c>
      <c r="M593" s="6">
        <v>0</v>
      </c>
    </row>
    <row r="594" spans="1:13" x14ac:dyDescent="0.35">
      <c r="A594" s="5">
        <v>593</v>
      </c>
      <c r="B594" s="6">
        <v>15679587</v>
      </c>
      <c r="C594" s="6">
        <v>666</v>
      </c>
      <c r="D594" s="5" t="s">
        <v>15</v>
      </c>
      <c r="E594" s="5" t="s">
        <v>16</v>
      </c>
      <c r="F594" s="6">
        <v>34</v>
      </c>
      <c r="G594" s="6">
        <v>9</v>
      </c>
      <c r="H594" s="7">
        <v>115897.12</v>
      </c>
      <c r="I594" s="6">
        <v>1</v>
      </c>
      <c r="J594" s="6">
        <v>1</v>
      </c>
      <c r="K594" s="6">
        <v>1</v>
      </c>
      <c r="L594" s="8">
        <v>25095.03</v>
      </c>
      <c r="M594" s="6">
        <v>0</v>
      </c>
    </row>
    <row r="595" spans="1:13" x14ac:dyDescent="0.35">
      <c r="A595" s="5">
        <v>594</v>
      </c>
      <c r="B595" s="6">
        <v>15775153</v>
      </c>
      <c r="C595" s="6">
        <v>630</v>
      </c>
      <c r="D595" s="5" t="s">
        <v>18</v>
      </c>
      <c r="E595" s="5" t="s">
        <v>23</v>
      </c>
      <c r="F595" s="6">
        <v>32</v>
      </c>
      <c r="G595" s="6">
        <v>4</v>
      </c>
      <c r="H595" s="7">
        <v>82034</v>
      </c>
      <c r="I595" s="6">
        <v>1</v>
      </c>
      <c r="J595" s="6">
        <v>0</v>
      </c>
      <c r="K595" s="6">
        <v>0</v>
      </c>
      <c r="L595" s="8">
        <v>146326.45000000001</v>
      </c>
      <c r="M595" s="6">
        <v>0</v>
      </c>
    </row>
    <row r="596" spans="1:13" x14ac:dyDescent="0.35">
      <c r="A596" s="5">
        <v>595</v>
      </c>
      <c r="B596" s="6">
        <v>15603925</v>
      </c>
      <c r="C596" s="6">
        <v>779</v>
      </c>
      <c r="D596" s="5" t="s">
        <v>18</v>
      </c>
      <c r="E596" s="5" t="s">
        <v>16</v>
      </c>
      <c r="F596" s="6">
        <v>26</v>
      </c>
      <c r="G596" s="6">
        <v>4</v>
      </c>
      <c r="H596" s="7">
        <v>174318.13</v>
      </c>
      <c r="I596" s="6">
        <v>2</v>
      </c>
      <c r="J596" s="6">
        <v>0</v>
      </c>
      <c r="K596" s="6">
        <v>1</v>
      </c>
      <c r="L596" s="8">
        <v>38296.21</v>
      </c>
      <c r="M596" s="6">
        <v>0</v>
      </c>
    </row>
    <row r="597" spans="1:13" x14ac:dyDescent="0.35">
      <c r="A597" s="5">
        <v>596</v>
      </c>
      <c r="B597" s="6">
        <v>15680970</v>
      </c>
      <c r="C597" s="6">
        <v>611</v>
      </c>
      <c r="D597" s="5" t="s">
        <v>26</v>
      </c>
      <c r="E597" s="5" t="s">
        <v>16</v>
      </c>
      <c r="F597" s="6">
        <v>41</v>
      </c>
      <c r="G597" s="6">
        <v>2</v>
      </c>
      <c r="H597" s="7">
        <v>114206.84</v>
      </c>
      <c r="I597" s="6">
        <v>1</v>
      </c>
      <c r="J597" s="6">
        <v>1</v>
      </c>
      <c r="K597" s="6">
        <v>0</v>
      </c>
      <c r="L597" s="8">
        <v>164061.6</v>
      </c>
      <c r="M597" s="6">
        <v>0</v>
      </c>
    </row>
    <row r="598" spans="1:13" x14ac:dyDescent="0.35">
      <c r="A598" s="5">
        <v>597</v>
      </c>
      <c r="B598" s="6">
        <v>15697183</v>
      </c>
      <c r="C598" s="6">
        <v>685</v>
      </c>
      <c r="D598" s="5" t="s">
        <v>18</v>
      </c>
      <c r="E598" s="5" t="s">
        <v>23</v>
      </c>
      <c r="F598" s="6">
        <v>43</v>
      </c>
      <c r="G598" s="6">
        <v>9</v>
      </c>
      <c r="H598" s="7">
        <v>0</v>
      </c>
      <c r="I598" s="6">
        <v>2</v>
      </c>
      <c r="J598" s="6">
        <v>1</v>
      </c>
      <c r="K598" s="6">
        <v>0</v>
      </c>
      <c r="L598" s="8">
        <v>107811.28</v>
      </c>
      <c r="M598" s="6">
        <v>0</v>
      </c>
    </row>
    <row r="599" spans="1:13" x14ac:dyDescent="0.35">
      <c r="A599" s="5">
        <v>598</v>
      </c>
      <c r="B599" s="6">
        <v>15567446</v>
      </c>
      <c r="C599" s="6">
        <v>646</v>
      </c>
      <c r="D599" s="5" t="s">
        <v>26</v>
      </c>
      <c r="E599" s="5" t="s">
        <v>23</v>
      </c>
      <c r="F599" s="6">
        <v>39</v>
      </c>
      <c r="G599" s="6">
        <v>9</v>
      </c>
      <c r="H599" s="7">
        <v>111574.41</v>
      </c>
      <c r="I599" s="6">
        <v>1</v>
      </c>
      <c r="J599" s="6">
        <v>1</v>
      </c>
      <c r="K599" s="6">
        <v>1</v>
      </c>
      <c r="L599" s="8">
        <v>30838.51</v>
      </c>
      <c r="M599" s="6">
        <v>0</v>
      </c>
    </row>
    <row r="600" spans="1:13" x14ac:dyDescent="0.35">
      <c r="A600" s="5">
        <v>599</v>
      </c>
      <c r="B600" s="6">
        <v>15637476</v>
      </c>
      <c r="C600" s="6">
        <v>683</v>
      </c>
      <c r="D600" s="5" t="s">
        <v>26</v>
      </c>
      <c r="E600" s="5" t="s">
        <v>16</v>
      </c>
      <c r="F600" s="6">
        <v>57</v>
      </c>
      <c r="G600" s="6">
        <v>5</v>
      </c>
      <c r="H600" s="7">
        <v>162448.69</v>
      </c>
      <c r="I600" s="6">
        <v>1</v>
      </c>
      <c r="J600" s="6">
        <v>0</v>
      </c>
      <c r="K600" s="6">
        <v>0</v>
      </c>
      <c r="L600" s="8">
        <v>9221.7800000000007</v>
      </c>
      <c r="M600" s="6">
        <v>1</v>
      </c>
    </row>
    <row r="601" spans="1:13" x14ac:dyDescent="0.35">
      <c r="A601" s="5">
        <v>600</v>
      </c>
      <c r="B601" s="6">
        <v>15714939</v>
      </c>
      <c r="C601" s="6">
        <v>484</v>
      </c>
      <c r="D601" s="5" t="s">
        <v>26</v>
      </c>
      <c r="E601" s="5" t="s">
        <v>16</v>
      </c>
      <c r="F601" s="6">
        <v>34</v>
      </c>
      <c r="G601" s="6">
        <v>4</v>
      </c>
      <c r="H601" s="7">
        <v>148249.54</v>
      </c>
      <c r="I601" s="6">
        <v>1</v>
      </c>
      <c r="J601" s="6">
        <v>0</v>
      </c>
      <c r="K601" s="6">
        <v>1</v>
      </c>
      <c r="L601" s="8">
        <v>33738.269999999997</v>
      </c>
      <c r="M601" s="6">
        <v>0</v>
      </c>
    </row>
    <row r="602" spans="1:13" x14ac:dyDescent="0.35">
      <c r="A602" s="5">
        <v>601</v>
      </c>
      <c r="B602" s="6">
        <v>15683503</v>
      </c>
      <c r="C602" s="6">
        <v>601</v>
      </c>
      <c r="D602" s="5" t="s">
        <v>15</v>
      </c>
      <c r="E602" s="5" t="s">
        <v>16</v>
      </c>
      <c r="F602" s="6">
        <v>43</v>
      </c>
      <c r="G602" s="6">
        <v>8</v>
      </c>
      <c r="H602" s="7">
        <v>0</v>
      </c>
      <c r="I602" s="6">
        <v>3</v>
      </c>
      <c r="J602" s="6">
        <v>0</v>
      </c>
      <c r="K602" s="6">
        <v>1</v>
      </c>
      <c r="L602" s="8">
        <v>110916.15</v>
      </c>
      <c r="M602" s="6">
        <v>1</v>
      </c>
    </row>
    <row r="603" spans="1:13" x14ac:dyDescent="0.35">
      <c r="A603" s="5">
        <v>602</v>
      </c>
      <c r="B603" s="6">
        <v>15645569</v>
      </c>
      <c r="C603" s="6">
        <v>762</v>
      </c>
      <c r="D603" s="5" t="s">
        <v>18</v>
      </c>
      <c r="E603" s="5" t="s">
        <v>16</v>
      </c>
      <c r="F603" s="6">
        <v>26</v>
      </c>
      <c r="G603" s="6">
        <v>7</v>
      </c>
      <c r="H603" s="7">
        <v>123709.46</v>
      </c>
      <c r="I603" s="6">
        <v>2</v>
      </c>
      <c r="J603" s="6">
        <v>1</v>
      </c>
      <c r="K603" s="6">
        <v>1</v>
      </c>
      <c r="L603" s="8">
        <v>169654.57</v>
      </c>
      <c r="M603" s="6">
        <v>0</v>
      </c>
    </row>
    <row r="604" spans="1:13" x14ac:dyDescent="0.35">
      <c r="A604" s="5">
        <v>603</v>
      </c>
      <c r="B604" s="6">
        <v>15782569</v>
      </c>
      <c r="C604" s="6">
        <v>687</v>
      </c>
      <c r="D604" s="5" t="s">
        <v>15</v>
      </c>
      <c r="E604" s="5" t="s">
        <v>16</v>
      </c>
      <c r="F604" s="6">
        <v>72</v>
      </c>
      <c r="G604" s="6">
        <v>9</v>
      </c>
      <c r="H604" s="7">
        <v>0</v>
      </c>
      <c r="I604" s="6">
        <v>1</v>
      </c>
      <c r="J604" s="6">
        <v>0</v>
      </c>
      <c r="K604" s="6">
        <v>1</v>
      </c>
      <c r="L604" s="8">
        <v>69829.399999999994</v>
      </c>
      <c r="M604" s="6">
        <v>0</v>
      </c>
    </row>
    <row r="605" spans="1:13" x14ac:dyDescent="0.35">
      <c r="A605" s="5">
        <v>604</v>
      </c>
      <c r="B605" s="6">
        <v>15592387</v>
      </c>
      <c r="C605" s="6">
        <v>566</v>
      </c>
      <c r="D605" s="5" t="s">
        <v>15</v>
      </c>
      <c r="E605" s="5" t="s">
        <v>23</v>
      </c>
      <c r="F605" s="6">
        <v>30</v>
      </c>
      <c r="G605" s="6">
        <v>5</v>
      </c>
      <c r="H605" s="7">
        <v>0</v>
      </c>
      <c r="I605" s="6">
        <v>1</v>
      </c>
      <c r="J605" s="6">
        <v>1</v>
      </c>
      <c r="K605" s="6">
        <v>0</v>
      </c>
      <c r="L605" s="8">
        <v>54926.51</v>
      </c>
      <c r="M605" s="6">
        <v>1</v>
      </c>
    </row>
    <row r="606" spans="1:13" x14ac:dyDescent="0.35">
      <c r="A606" s="5">
        <v>605</v>
      </c>
      <c r="B606" s="6">
        <v>15609286</v>
      </c>
      <c r="C606" s="6">
        <v>702</v>
      </c>
      <c r="D606" s="5" t="s">
        <v>15</v>
      </c>
      <c r="E606" s="5" t="s">
        <v>23</v>
      </c>
      <c r="F606" s="6">
        <v>37</v>
      </c>
      <c r="G606" s="6">
        <v>10</v>
      </c>
      <c r="H606" s="7">
        <v>150525.79999999999</v>
      </c>
      <c r="I606" s="6">
        <v>1</v>
      </c>
      <c r="J606" s="6">
        <v>1</v>
      </c>
      <c r="K606" s="6">
        <v>1</v>
      </c>
      <c r="L606" s="8">
        <v>94728.49</v>
      </c>
      <c r="M606" s="6">
        <v>0</v>
      </c>
    </row>
    <row r="607" spans="1:13" x14ac:dyDescent="0.35">
      <c r="A607" s="5">
        <v>606</v>
      </c>
      <c r="B607" s="6">
        <v>15814035</v>
      </c>
      <c r="C607" s="6">
        <v>601</v>
      </c>
      <c r="D607" s="5" t="s">
        <v>15</v>
      </c>
      <c r="E607" s="5" t="s">
        <v>23</v>
      </c>
      <c r="F607" s="6">
        <v>29</v>
      </c>
      <c r="G607" s="6">
        <v>9</v>
      </c>
      <c r="H607" s="7">
        <v>0</v>
      </c>
      <c r="I607" s="6">
        <v>1</v>
      </c>
      <c r="J607" s="6">
        <v>1</v>
      </c>
      <c r="K607" s="6">
        <v>1</v>
      </c>
      <c r="L607" s="8">
        <v>80393.27</v>
      </c>
      <c r="M607" s="6">
        <v>0</v>
      </c>
    </row>
    <row r="608" spans="1:13" x14ac:dyDescent="0.35">
      <c r="A608" s="5">
        <v>607</v>
      </c>
      <c r="B608" s="6">
        <v>15661249</v>
      </c>
      <c r="C608" s="6">
        <v>699</v>
      </c>
      <c r="D608" s="5" t="s">
        <v>15</v>
      </c>
      <c r="E608" s="5" t="s">
        <v>23</v>
      </c>
      <c r="F608" s="6">
        <v>53</v>
      </c>
      <c r="G608" s="6">
        <v>4</v>
      </c>
      <c r="H608" s="7">
        <v>0</v>
      </c>
      <c r="I608" s="6">
        <v>2</v>
      </c>
      <c r="J608" s="6">
        <v>0</v>
      </c>
      <c r="K608" s="6">
        <v>1</v>
      </c>
      <c r="L608" s="8">
        <v>111307.98</v>
      </c>
      <c r="M608" s="6">
        <v>0</v>
      </c>
    </row>
    <row r="609" spans="1:13" x14ac:dyDescent="0.35">
      <c r="A609" s="5">
        <v>608</v>
      </c>
      <c r="B609" s="6">
        <v>15629117</v>
      </c>
      <c r="C609" s="6">
        <v>584</v>
      </c>
      <c r="D609" s="5" t="s">
        <v>15</v>
      </c>
      <c r="E609" s="5" t="s">
        <v>23</v>
      </c>
      <c r="F609" s="6">
        <v>28</v>
      </c>
      <c r="G609" s="6">
        <v>10</v>
      </c>
      <c r="H609" s="7">
        <v>0</v>
      </c>
      <c r="I609" s="6">
        <v>2</v>
      </c>
      <c r="J609" s="6">
        <v>1</v>
      </c>
      <c r="K609" s="6">
        <v>0</v>
      </c>
      <c r="L609" s="8">
        <v>19834.32</v>
      </c>
      <c r="M609" s="6">
        <v>0</v>
      </c>
    </row>
    <row r="610" spans="1:13" x14ac:dyDescent="0.35">
      <c r="A610" s="5">
        <v>609</v>
      </c>
      <c r="B610" s="6">
        <v>15607170</v>
      </c>
      <c r="C610" s="6">
        <v>699</v>
      </c>
      <c r="D610" s="5" t="s">
        <v>15</v>
      </c>
      <c r="E610" s="5" t="s">
        <v>23</v>
      </c>
      <c r="F610" s="6">
        <v>35</v>
      </c>
      <c r="G610" s="6">
        <v>5</v>
      </c>
      <c r="H610" s="7">
        <v>0</v>
      </c>
      <c r="I610" s="6">
        <v>2</v>
      </c>
      <c r="J610" s="6">
        <v>1</v>
      </c>
      <c r="K610" s="6">
        <v>1</v>
      </c>
      <c r="L610" s="8">
        <v>78397.240000000005</v>
      </c>
      <c r="M610" s="6">
        <v>0</v>
      </c>
    </row>
    <row r="611" spans="1:13" x14ac:dyDescent="0.35">
      <c r="A611" s="5">
        <v>610</v>
      </c>
      <c r="B611" s="6">
        <v>15586585</v>
      </c>
      <c r="C611" s="6">
        <v>698</v>
      </c>
      <c r="D611" s="5" t="s">
        <v>26</v>
      </c>
      <c r="E611" s="5" t="s">
        <v>16</v>
      </c>
      <c r="F611" s="6">
        <v>51</v>
      </c>
      <c r="G611" s="6">
        <v>2</v>
      </c>
      <c r="H611" s="7">
        <v>111018.98</v>
      </c>
      <c r="I611" s="6">
        <v>1</v>
      </c>
      <c r="J611" s="6">
        <v>1</v>
      </c>
      <c r="K611" s="6">
        <v>0</v>
      </c>
      <c r="L611" s="8">
        <v>86410.28</v>
      </c>
      <c r="M611" s="6">
        <v>0</v>
      </c>
    </row>
    <row r="612" spans="1:13" x14ac:dyDescent="0.35">
      <c r="A612" s="5">
        <v>611</v>
      </c>
      <c r="B612" s="6">
        <v>15686611</v>
      </c>
      <c r="C612" s="6">
        <v>495</v>
      </c>
      <c r="D612" s="5" t="s">
        <v>15</v>
      </c>
      <c r="E612" s="5" t="s">
        <v>23</v>
      </c>
      <c r="F612" s="6">
        <v>30</v>
      </c>
      <c r="G612" s="6">
        <v>10</v>
      </c>
      <c r="H612" s="7">
        <v>129755.99</v>
      </c>
      <c r="I612" s="6">
        <v>1</v>
      </c>
      <c r="J612" s="6">
        <v>0</v>
      </c>
      <c r="K612" s="6">
        <v>0</v>
      </c>
      <c r="L612" s="8">
        <v>172749.65</v>
      </c>
      <c r="M612" s="6">
        <v>0</v>
      </c>
    </row>
    <row r="613" spans="1:13" x14ac:dyDescent="0.35">
      <c r="A613" s="5">
        <v>612</v>
      </c>
      <c r="B613" s="6">
        <v>15603203</v>
      </c>
      <c r="C613" s="6">
        <v>650</v>
      </c>
      <c r="D613" s="5" t="s">
        <v>15</v>
      </c>
      <c r="E613" s="5" t="s">
        <v>16</v>
      </c>
      <c r="F613" s="6">
        <v>27</v>
      </c>
      <c r="G613" s="6">
        <v>6</v>
      </c>
      <c r="H613" s="7">
        <v>0</v>
      </c>
      <c r="I613" s="6">
        <v>2</v>
      </c>
      <c r="J613" s="6">
        <v>1</v>
      </c>
      <c r="K613" s="6">
        <v>0</v>
      </c>
      <c r="L613" s="8">
        <v>1002.39</v>
      </c>
      <c r="M613" s="6">
        <v>0</v>
      </c>
    </row>
    <row r="614" spans="1:13" x14ac:dyDescent="0.35">
      <c r="A614" s="5">
        <v>613</v>
      </c>
      <c r="B614" s="6">
        <v>15619857</v>
      </c>
      <c r="C614" s="6">
        <v>605</v>
      </c>
      <c r="D614" s="5" t="s">
        <v>15</v>
      </c>
      <c r="E614" s="5" t="s">
        <v>16</v>
      </c>
      <c r="F614" s="6">
        <v>64</v>
      </c>
      <c r="G614" s="6">
        <v>2</v>
      </c>
      <c r="H614" s="7">
        <v>129555.7</v>
      </c>
      <c r="I614" s="6">
        <v>1</v>
      </c>
      <c r="J614" s="6">
        <v>1</v>
      </c>
      <c r="K614" s="6">
        <v>1</v>
      </c>
      <c r="L614" s="8">
        <v>13601.79</v>
      </c>
      <c r="M614" s="6">
        <v>0</v>
      </c>
    </row>
    <row r="615" spans="1:13" x14ac:dyDescent="0.35">
      <c r="A615" s="5">
        <v>614</v>
      </c>
      <c r="B615" s="6">
        <v>15805062</v>
      </c>
      <c r="C615" s="6">
        <v>667</v>
      </c>
      <c r="D615" s="5" t="s">
        <v>18</v>
      </c>
      <c r="E615" s="5" t="s">
        <v>23</v>
      </c>
      <c r="F615" s="6">
        <v>38</v>
      </c>
      <c r="G615" s="6">
        <v>1</v>
      </c>
      <c r="H615" s="7">
        <v>87202.38</v>
      </c>
      <c r="I615" s="6">
        <v>1</v>
      </c>
      <c r="J615" s="6">
        <v>1</v>
      </c>
      <c r="K615" s="6">
        <v>1</v>
      </c>
      <c r="L615" s="8">
        <v>77866.91</v>
      </c>
      <c r="M615" s="6">
        <v>0</v>
      </c>
    </row>
    <row r="616" spans="1:13" x14ac:dyDescent="0.35">
      <c r="A616" s="5">
        <v>615</v>
      </c>
      <c r="B616" s="6">
        <v>15660271</v>
      </c>
      <c r="C616" s="6">
        <v>688</v>
      </c>
      <c r="D616" s="5" t="s">
        <v>26</v>
      </c>
      <c r="E616" s="5" t="s">
        <v>23</v>
      </c>
      <c r="F616" s="6">
        <v>26</v>
      </c>
      <c r="G616" s="6">
        <v>8</v>
      </c>
      <c r="H616" s="7">
        <v>146133.39000000001</v>
      </c>
      <c r="I616" s="6">
        <v>1</v>
      </c>
      <c r="J616" s="6">
        <v>1</v>
      </c>
      <c r="K616" s="6">
        <v>1</v>
      </c>
      <c r="L616" s="8">
        <v>175296.76</v>
      </c>
      <c r="M616" s="6">
        <v>0</v>
      </c>
    </row>
    <row r="617" spans="1:13" x14ac:dyDescent="0.35">
      <c r="A617" s="5">
        <v>616</v>
      </c>
      <c r="B617" s="6">
        <v>15745295</v>
      </c>
      <c r="C617" s="6">
        <v>727</v>
      </c>
      <c r="D617" s="5" t="s">
        <v>18</v>
      </c>
      <c r="E617" s="5" t="s">
        <v>16</v>
      </c>
      <c r="F617" s="6">
        <v>31</v>
      </c>
      <c r="G617" s="6">
        <v>0</v>
      </c>
      <c r="H617" s="7">
        <v>0</v>
      </c>
      <c r="I617" s="6">
        <v>1</v>
      </c>
      <c r="J617" s="6">
        <v>1</v>
      </c>
      <c r="K617" s="6">
        <v>0</v>
      </c>
      <c r="L617" s="8">
        <v>121751.03999999999</v>
      </c>
      <c r="M617" s="6">
        <v>1</v>
      </c>
    </row>
    <row r="618" spans="1:13" x14ac:dyDescent="0.35">
      <c r="A618" s="5">
        <v>617</v>
      </c>
      <c r="B618" s="6">
        <v>15719352</v>
      </c>
      <c r="C618" s="6">
        <v>754</v>
      </c>
      <c r="D618" s="5" t="s">
        <v>18</v>
      </c>
      <c r="E618" s="5" t="s">
        <v>23</v>
      </c>
      <c r="F618" s="6">
        <v>39</v>
      </c>
      <c r="G618" s="6">
        <v>6</v>
      </c>
      <c r="H618" s="7">
        <v>170184.99</v>
      </c>
      <c r="I618" s="6">
        <v>2</v>
      </c>
      <c r="J618" s="6">
        <v>1</v>
      </c>
      <c r="K618" s="6">
        <v>0</v>
      </c>
      <c r="L618" s="8">
        <v>89593.26</v>
      </c>
      <c r="M618" s="6">
        <v>0</v>
      </c>
    </row>
    <row r="619" spans="1:13" x14ac:dyDescent="0.35">
      <c r="A619" s="5">
        <v>618</v>
      </c>
      <c r="B619" s="6">
        <v>15766575</v>
      </c>
      <c r="C619" s="6">
        <v>612</v>
      </c>
      <c r="D619" s="5" t="s">
        <v>26</v>
      </c>
      <c r="E619" s="5" t="s">
        <v>16</v>
      </c>
      <c r="F619" s="6">
        <v>62</v>
      </c>
      <c r="G619" s="6">
        <v>8</v>
      </c>
      <c r="H619" s="7">
        <v>140745.32999999999</v>
      </c>
      <c r="I619" s="6">
        <v>1</v>
      </c>
      <c r="J619" s="6">
        <v>1</v>
      </c>
      <c r="K619" s="6">
        <v>0</v>
      </c>
      <c r="L619" s="8">
        <v>193437.89</v>
      </c>
      <c r="M619" s="6">
        <v>1</v>
      </c>
    </row>
    <row r="620" spans="1:13" x14ac:dyDescent="0.35">
      <c r="A620" s="5">
        <v>619</v>
      </c>
      <c r="B620" s="6">
        <v>15594594</v>
      </c>
      <c r="C620" s="6">
        <v>546</v>
      </c>
      <c r="D620" s="5" t="s">
        <v>18</v>
      </c>
      <c r="E620" s="5" t="s">
        <v>23</v>
      </c>
      <c r="F620" s="6">
        <v>42</v>
      </c>
      <c r="G620" s="6">
        <v>7</v>
      </c>
      <c r="H620" s="7">
        <v>139070.51</v>
      </c>
      <c r="I620" s="6">
        <v>1</v>
      </c>
      <c r="J620" s="6">
        <v>1</v>
      </c>
      <c r="K620" s="6">
        <v>1</v>
      </c>
      <c r="L620" s="8">
        <v>86945</v>
      </c>
      <c r="M620" s="6">
        <v>0</v>
      </c>
    </row>
    <row r="621" spans="1:13" x14ac:dyDescent="0.35">
      <c r="A621" s="5">
        <v>620</v>
      </c>
      <c r="B621" s="6">
        <v>15646161</v>
      </c>
      <c r="C621" s="6">
        <v>673</v>
      </c>
      <c r="D621" s="5" t="s">
        <v>18</v>
      </c>
      <c r="E621" s="5" t="s">
        <v>16</v>
      </c>
      <c r="F621" s="6">
        <v>37</v>
      </c>
      <c r="G621" s="6">
        <v>8</v>
      </c>
      <c r="H621" s="7">
        <v>0</v>
      </c>
      <c r="I621" s="6">
        <v>2</v>
      </c>
      <c r="J621" s="6">
        <v>1</v>
      </c>
      <c r="K621" s="6">
        <v>1</v>
      </c>
      <c r="L621" s="8">
        <v>183318.79</v>
      </c>
      <c r="M621" s="6">
        <v>0</v>
      </c>
    </row>
    <row r="622" spans="1:13" x14ac:dyDescent="0.35">
      <c r="A622" s="5">
        <v>621</v>
      </c>
      <c r="B622" s="6">
        <v>15682585</v>
      </c>
      <c r="C622" s="6">
        <v>593</v>
      </c>
      <c r="D622" s="5" t="s">
        <v>15</v>
      </c>
      <c r="E622" s="5" t="s">
        <v>23</v>
      </c>
      <c r="F622" s="6">
        <v>35</v>
      </c>
      <c r="G622" s="6">
        <v>9</v>
      </c>
      <c r="H622" s="7">
        <v>114193.24</v>
      </c>
      <c r="I622" s="6">
        <v>1</v>
      </c>
      <c r="J622" s="6">
        <v>1</v>
      </c>
      <c r="K622" s="6">
        <v>0</v>
      </c>
      <c r="L622" s="8">
        <v>71154.100000000006</v>
      </c>
      <c r="M622" s="6">
        <v>0</v>
      </c>
    </row>
    <row r="623" spans="1:13" x14ac:dyDescent="0.35">
      <c r="A623" s="5">
        <v>622</v>
      </c>
      <c r="B623" s="6">
        <v>15603134</v>
      </c>
      <c r="C623" s="6">
        <v>656</v>
      </c>
      <c r="D623" s="5" t="s">
        <v>18</v>
      </c>
      <c r="E623" s="5" t="s">
        <v>16</v>
      </c>
      <c r="F623" s="6">
        <v>40</v>
      </c>
      <c r="G623" s="6">
        <v>10</v>
      </c>
      <c r="H623" s="7">
        <v>167878.5</v>
      </c>
      <c r="I623" s="6">
        <v>1</v>
      </c>
      <c r="J623" s="6">
        <v>0</v>
      </c>
      <c r="K623" s="6">
        <v>1</v>
      </c>
      <c r="L623" s="8">
        <v>151887.16</v>
      </c>
      <c r="M623" s="6">
        <v>0</v>
      </c>
    </row>
    <row r="624" spans="1:13" x14ac:dyDescent="0.35">
      <c r="A624" s="5">
        <v>623</v>
      </c>
      <c r="B624" s="6">
        <v>15636444</v>
      </c>
      <c r="C624" s="6">
        <v>535</v>
      </c>
      <c r="D624" s="5" t="s">
        <v>26</v>
      </c>
      <c r="E624" s="5" t="s">
        <v>16</v>
      </c>
      <c r="F624" s="6">
        <v>53</v>
      </c>
      <c r="G624" s="6">
        <v>5</v>
      </c>
      <c r="H624" s="7">
        <v>141616.54999999999</v>
      </c>
      <c r="I624" s="6">
        <v>2</v>
      </c>
      <c r="J624" s="6">
        <v>1</v>
      </c>
      <c r="K624" s="6">
        <v>1</v>
      </c>
      <c r="L624" s="8">
        <v>75888.649999999994</v>
      </c>
      <c r="M624" s="6">
        <v>0</v>
      </c>
    </row>
    <row r="625" spans="1:13" x14ac:dyDescent="0.35">
      <c r="A625" s="5">
        <v>624</v>
      </c>
      <c r="B625" s="6">
        <v>15773456</v>
      </c>
      <c r="C625" s="6">
        <v>678</v>
      </c>
      <c r="D625" s="5" t="s">
        <v>26</v>
      </c>
      <c r="E625" s="5" t="s">
        <v>23</v>
      </c>
      <c r="F625" s="6">
        <v>36</v>
      </c>
      <c r="G625" s="6">
        <v>3</v>
      </c>
      <c r="H625" s="7">
        <v>145747.67000000001</v>
      </c>
      <c r="I625" s="6">
        <v>2</v>
      </c>
      <c r="J625" s="6">
        <v>0</v>
      </c>
      <c r="K625" s="6">
        <v>1</v>
      </c>
      <c r="L625" s="8">
        <v>89566.74</v>
      </c>
      <c r="M625" s="6">
        <v>0</v>
      </c>
    </row>
    <row r="626" spans="1:13" x14ac:dyDescent="0.35">
      <c r="A626" s="5">
        <v>625</v>
      </c>
      <c r="B626" s="6">
        <v>15745307</v>
      </c>
      <c r="C626" s="6">
        <v>477</v>
      </c>
      <c r="D626" s="5" t="s">
        <v>18</v>
      </c>
      <c r="E626" s="5" t="s">
        <v>16</v>
      </c>
      <c r="F626" s="6">
        <v>36</v>
      </c>
      <c r="G626" s="6">
        <v>2</v>
      </c>
      <c r="H626" s="7">
        <v>129120.64</v>
      </c>
      <c r="I626" s="6">
        <v>1</v>
      </c>
      <c r="J626" s="6">
        <v>0</v>
      </c>
      <c r="K626" s="6">
        <v>1</v>
      </c>
      <c r="L626" s="8">
        <v>26475.79</v>
      </c>
      <c r="M626" s="6">
        <v>0</v>
      </c>
    </row>
    <row r="627" spans="1:13" x14ac:dyDescent="0.35">
      <c r="A627" s="5">
        <v>626</v>
      </c>
      <c r="B627" s="6">
        <v>15604119</v>
      </c>
      <c r="C627" s="6">
        <v>850</v>
      </c>
      <c r="D627" s="5" t="s">
        <v>18</v>
      </c>
      <c r="E627" s="5" t="s">
        <v>23</v>
      </c>
      <c r="F627" s="6">
        <v>35</v>
      </c>
      <c r="G627" s="6">
        <v>7</v>
      </c>
      <c r="H627" s="7">
        <v>110349.82</v>
      </c>
      <c r="I627" s="6">
        <v>1</v>
      </c>
      <c r="J627" s="6">
        <v>0</v>
      </c>
      <c r="K627" s="6">
        <v>0</v>
      </c>
      <c r="L627" s="8">
        <v>126355.8</v>
      </c>
      <c r="M627" s="6">
        <v>0</v>
      </c>
    </row>
    <row r="628" spans="1:13" x14ac:dyDescent="0.35">
      <c r="A628" s="5">
        <v>627</v>
      </c>
      <c r="B628" s="6">
        <v>15626900</v>
      </c>
      <c r="C628" s="6">
        <v>427</v>
      </c>
      <c r="D628" s="5" t="s">
        <v>15</v>
      </c>
      <c r="E628" s="5" t="s">
        <v>23</v>
      </c>
      <c r="F628" s="6">
        <v>29</v>
      </c>
      <c r="G628" s="6">
        <v>1</v>
      </c>
      <c r="H628" s="7">
        <v>141325.56</v>
      </c>
      <c r="I628" s="6">
        <v>1</v>
      </c>
      <c r="J628" s="6">
        <v>1</v>
      </c>
      <c r="K628" s="6">
        <v>1</v>
      </c>
      <c r="L628" s="8">
        <v>93839.3</v>
      </c>
      <c r="M628" s="6">
        <v>0</v>
      </c>
    </row>
    <row r="629" spans="1:13" x14ac:dyDescent="0.35">
      <c r="A629" s="5">
        <v>628</v>
      </c>
      <c r="B629" s="6">
        <v>15605447</v>
      </c>
      <c r="C629" s="6">
        <v>752</v>
      </c>
      <c r="D629" s="5" t="s">
        <v>15</v>
      </c>
      <c r="E629" s="5" t="s">
        <v>23</v>
      </c>
      <c r="F629" s="6">
        <v>49</v>
      </c>
      <c r="G629" s="6">
        <v>2</v>
      </c>
      <c r="H629" s="7">
        <v>78653.84</v>
      </c>
      <c r="I629" s="6">
        <v>1</v>
      </c>
      <c r="J629" s="6">
        <v>1</v>
      </c>
      <c r="K629" s="6">
        <v>0</v>
      </c>
      <c r="L629" s="8">
        <v>7698.6</v>
      </c>
      <c r="M629" s="6">
        <v>0</v>
      </c>
    </row>
    <row r="630" spans="1:13" x14ac:dyDescent="0.35">
      <c r="A630" s="5">
        <v>629</v>
      </c>
      <c r="B630" s="6">
        <v>15589030</v>
      </c>
      <c r="C630" s="6">
        <v>649</v>
      </c>
      <c r="D630" s="5" t="s">
        <v>15</v>
      </c>
      <c r="E630" s="5" t="s">
        <v>23</v>
      </c>
      <c r="F630" s="6">
        <v>47</v>
      </c>
      <c r="G630" s="6">
        <v>1</v>
      </c>
      <c r="H630" s="7">
        <v>0</v>
      </c>
      <c r="I630" s="6">
        <v>2</v>
      </c>
      <c r="J630" s="6">
        <v>1</v>
      </c>
      <c r="K630" s="6">
        <v>1</v>
      </c>
      <c r="L630" s="8">
        <v>145593.85</v>
      </c>
      <c r="M630" s="6">
        <v>0</v>
      </c>
    </row>
    <row r="631" spans="1:13" x14ac:dyDescent="0.35">
      <c r="A631" s="5">
        <v>630</v>
      </c>
      <c r="B631" s="6">
        <v>15692463</v>
      </c>
      <c r="C631" s="6">
        <v>799</v>
      </c>
      <c r="D631" s="5" t="s">
        <v>18</v>
      </c>
      <c r="E631" s="5" t="s">
        <v>16</v>
      </c>
      <c r="F631" s="6">
        <v>36</v>
      </c>
      <c r="G631" s="6">
        <v>3</v>
      </c>
      <c r="H631" s="7">
        <v>142253.65</v>
      </c>
      <c r="I631" s="6">
        <v>1</v>
      </c>
      <c r="J631" s="6">
        <v>1</v>
      </c>
      <c r="K631" s="6">
        <v>0</v>
      </c>
      <c r="L631" s="8">
        <v>45042.559999999998</v>
      </c>
      <c r="M631" s="6">
        <v>0</v>
      </c>
    </row>
    <row r="632" spans="1:13" x14ac:dyDescent="0.35">
      <c r="A632" s="5">
        <v>631</v>
      </c>
      <c r="B632" s="6">
        <v>15712403</v>
      </c>
      <c r="C632" s="6">
        <v>589</v>
      </c>
      <c r="D632" s="5" t="s">
        <v>15</v>
      </c>
      <c r="E632" s="5" t="s">
        <v>16</v>
      </c>
      <c r="F632" s="6">
        <v>61</v>
      </c>
      <c r="G632" s="6">
        <v>1</v>
      </c>
      <c r="H632" s="7">
        <v>0</v>
      </c>
      <c r="I632" s="6">
        <v>1</v>
      </c>
      <c r="J632" s="6">
        <v>1</v>
      </c>
      <c r="K632" s="6">
        <v>0</v>
      </c>
      <c r="L632" s="8">
        <v>61108.56</v>
      </c>
      <c r="M632" s="6">
        <v>1</v>
      </c>
    </row>
    <row r="633" spans="1:13" x14ac:dyDescent="0.35">
      <c r="A633" s="5">
        <v>632</v>
      </c>
      <c r="B633" s="6">
        <v>15811762</v>
      </c>
      <c r="C633" s="6">
        <v>583</v>
      </c>
      <c r="D633" s="5" t="s">
        <v>26</v>
      </c>
      <c r="E633" s="5" t="s">
        <v>16</v>
      </c>
      <c r="F633" s="6">
        <v>54</v>
      </c>
      <c r="G633" s="6">
        <v>6</v>
      </c>
      <c r="H633" s="7">
        <v>115988.86</v>
      </c>
      <c r="I633" s="6">
        <v>1</v>
      </c>
      <c r="J633" s="6">
        <v>1</v>
      </c>
      <c r="K633" s="6">
        <v>0</v>
      </c>
      <c r="L633" s="8">
        <v>57553.98</v>
      </c>
      <c r="M633" s="6">
        <v>1</v>
      </c>
    </row>
    <row r="634" spans="1:13" x14ac:dyDescent="0.35">
      <c r="A634" s="5">
        <v>633</v>
      </c>
      <c r="B634" s="6">
        <v>15718673</v>
      </c>
      <c r="C634" s="6">
        <v>839</v>
      </c>
      <c r="D634" s="5" t="s">
        <v>18</v>
      </c>
      <c r="E634" s="5" t="s">
        <v>16</v>
      </c>
      <c r="F634" s="6">
        <v>36</v>
      </c>
      <c r="G634" s="6">
        <v>10</v>
      </c>
      <c r="H634" s="7">
        <v>75592.429999999993</v>
      </c>
      <c r="I634" s="6">
        <v>1</v>
      </c>
      <c r="J634" s="6">
        <v>1</v>
      </c>
      <c r="K634" s="6">
        <v>0</v>
      </c>
      <c r="L634" s="8">
        <v>62674.42</v>
      </c>
      <c r="M634" s="6">
        <v>0</v>
      </c>
    </row>
    <row r="635" spans="1:13" x14ac:dyDescent="0.35">
      <c r="A635" s="5">
        <v>634</v>
      </c>
      <c r="B635" s="6">
        <v>15724282</v>
      </c>
      <c r="C635" s="6">
        <v>540</v>
      </c>
      <c r="D635" s="5" t="s">
        <v>26</v>
      </c>
      <c r="E635" s="5" t="s">
        <v>23</v>
      </c>
      <c r="F635" s="6">
        <v>44</v>
      </c>
      <c r="G635" s="6">
        <v>3</v>
      </c>
      <c r="H635" s="7">
        <v>164113.04</v>
      </c>
      <c r="I635" s="6">
        <v>2</v>
      </c>
      <c r="J635" s="6">
        <v>1</v>
      </c>
      <c r="K635" s="6">
        <v>1</v>
      </c>
      <c r="L635" s="8">
        <v>12120.79</v>
      </c>
      <c r="M635" s="6">
        <v>0</v>
      </c>
    </row>
    <row r="636" spans="1:13" x14ac:dyDescent="0.35">
      <c r="A636" s="5">
        <v>635</v>
      </c>
      <c r="B636" s="6">
        <v>15738181</v>
      </c>
      <c r="C636" s="6">
        <v>850</v>
      </c>
      <c r="D636" s="5" t="s">
        <v>15</v>
      </c>
      <c r="E636" s="5" t="s">
        <v>23</v>
      </c>
      <c r="F636" s="6">
        <v>31</v>
      </c>
      <c r="G636" s="6">
        <v>6</v>
      </c>
      <c r="H636" s="7">
        <v>67996.23</v>
      </c>
      <c r="I636" s="6">
        <v>2</v>
      </c>
      <c r="J636" s="6">
        <v>0</v>
      </c>
      <c r="K636" s="6">
        <v>0</v>
      </c>
      <c r="L636" s="8">
        <v>50129.87</v>
      </c>
      <c r="M636" s="6">
        <v>1</v>
      </c>
    </row>
    <row r="637" spans="1:13" x14ac:dyDescent="0.35">
      <c r="A637" s="5">
        <v>636</v>
      </c>
      <c r="B637" s="6">
        <v>15633648</v>
      </c>
      <c r="C637" s="6">
        <v>696</v>
      </c>
      <c r="D637" s="5" t="s">
        <v>18</v>
      </c>
      <c r="E637" s="5" t="s">
        <v>16</v>
      </c>
      <c r="F637" s="6">
        <v>36</v>
      </c>
      <c r="G637" s="6">
        <v>5</v>
      </c>
      <c r="H637" s="7">
        <v>0</v>
      </c>
      <c r="I637" s="6">
        <v>2</v>
      </c>
      <c r="J637" s="6">
        <v>1</v>
      </c>
      <c r="K637" s="6">
        <v>0</v>
      </c>
      <c r="L637" s="8">
        <v>55022.43</v>
      </c>
      <c r="M637" s="6">
        <v>0</v>
      </c>
    </row>
    <row r="638" spans="1:13" x14ac:dyDescent="0.35">
      <c r="A638" s="5">
        <v>637</v>
      </c>
      <c r="B638" s="6">
        <v>15603323</v>
      </c>
      <c r="C638" s="6">
        <v>660</v>
      </c>
      <c r="D638" s="5" t="s">
        <v>18</v>
      </c>
      <c r="E638" s="5" t="s">
        <v>16</v>
      </c>
      <c r="F638" s="6">
        <v>36</v>
      </c>
      <c r="G638" s="6">
        <v>1</v>
      </c>
      <c r="H638" s="7">
        <v>0</v>
      </c>
      <c r="I638" s="6">
        <v>2</v>
      </c>
      <c r="J638" s="6">
        <v>0</v>
      </c>
      <c r="K638" s="6">
        <v>0</v>
      </c>
      <c r="L638" s="8">
        <v>117834.91</v>
      </c>
      <c r="M638" s="6">
        <v>0</v>
      </c>
    </row>
    <row r="639" spans="1:13" x14ac:dyDescent="0.35">
      <c r="A639" s="5">
        <v>638</v>
      </c>
      <c r="B639" s="6">
        <v>15583725</v>
      </c>
      <c r="C639" s="6">
        <v>682</v>
      </c>
      <c r="D639" s="5" t="s">
        <v>15</v>
      </c>
      <c r="E639" s="5" t="s">
        <v>23</v>
      </c>
      <c r="F639" s="6">
        <v>48</v>
      </c>
      <c r="G639" s="6">
        <v>1</v>
      </c>
      <c r="H639" s="7">
        <v>138778.15</v>
      </c>
      <c r="I639" s="6">
        <v>1</v>
      </c>
      <c r="J639" s="6">
        <v>0</v>
      </c>
      <c r="K639" s="6">
        <v>1</v>
      </c>
      <c r="L639" s="8">
        <v>168840.23</v>
      </c>
      <c r="M639" s="6">
        <v>0</v>
      </c>
    </row>
    <row r="640" spans="1:13" x14ac:dyDescent="0.35">
      <c r="A640" s="5">
        <v>639</v>
      </c>
      <c r="B640" s="6">
        <v>15588350</v>
      </c>
      <c r="C640" s="6">
        <v>744</v>
      </c>
      <c r="D640" s="5" t="s">
        <v>15</v>
      </c>
      <c r="E640" s="5" t="s">
        <v>16</v>
      </c>
      <c r="F640" s="6">
        <v>43</v>
      </c>
      <c r="G640" s="6">
        <v>10</v>
      </c>
      <c r="H640" s="7">
        <v>147832.15</v>
      </c>
      <c r="I640" s="6">
        <v>1</v>
      </c>
      <c r="J640" s="6">
        <v>0</v>
      </c>
      <c r="K640" s="6">
        <v>1</v>
      </c>
      <c r="L640" s="8">
        <v>24234.11</v>
      </c>
      <c r="M640" s="6">
        <v>0</v>
      </c>
    </row>
    <row r="641" spans="1:13" x14ac:dyDescent="0.35">
      <c r="A641" s="5">
        <v>640</v>
      </c>
      <c r="B641" s="6">
        <v>15798398</v>
      </c>
      <c r="C641" s="6">
        <v>785</v>
      </c>
      <c r="D641" s="5" t="s">
        <v>15</v>
      </c>
      <c r="E641" s="5" t="s">
        <v>16</v>
      </c>
      <c r="F641" s="6">
        <v>36</v>
      </c>
      <c r="G641" s="6">
        <v>4</v>
      </c>
      <c r="H641" s="7">
        <v>135438.39999999999</v>
      </c>
      <c r="I641" s="6">
        <v>1</v>
      </c>
      <c r="J641" s="6">
        <v>0</v>
      </c>
      <c r="K641" s="6">
        <v>0</v>
      </c>
      <c r="L641" s="8">
        <v>190627.01</v>
      </c>
      <c r="M641" s="6">
        <v>0</v>
      </c>
    </row>
    <row r="642" spans="1:13" x14ac:dyDescent="0.35">
      <c r="A642" s="5">
        <v>641</v>
      </c>
      <c r="B642" s="6">
        <v>15784844</v>
      </c>
      <c r="C642" s="6">
        <v>752</v>
      </c>
      <c r="D642" s="5" t="s">
        <v>18</v>
      </c>
      <c r="E642" s="5" t="s">
        <v>23</v>
      </c>
      <c r="F642" s="6">
        <v>48</v>
      </c>
      <c r="G642" s="6">
        <v>5</v>
      </c>
      <c r="H642" s="7">
        <v>116060.08</v>
      </c>
      <c r="I642" s="6">
        <v>1</v>
      </c>
      <c r="J642" s="6">
        <v>1</v>
      </c>
      <c r="K642" s="6">
        <v>0</v>
      </c>
      <c r="L642" s="8">
        <v>156618.38</v>
      </c>
      <c r="M642" s="6">
        <v>1</v>
      </c>
    </row>
    <row r="643" spans="1:13" x14ac:dyDescent="0.35">
      <c r="A643" s="5">
        <v>642</v>
      </c>
      <c r="B643" s="6">
        <v>15580684</v>
      </c>
      <c r="C643" s="6">
        <v>706</v>
      </c>
      <c r="D643" s="5" t="s">
        <v>15</v>
      </c>
      <c r="E643" s="5" t="s">
        <v>16</v>
      </c>
      <c r="F643" s="6">
        <v>29</v>
      </c>
      <c r="G643" s="6">
        <v>5</v>
      </c>
      <c r="H643" s="7">
        <v>112564.62</v>
      </c>
      <c r="I643" s="6">
        <v>1</v>
      </c>
      <c r="J643" s="6">
        <v>1</v>
      </c>
      <c r="K643" s="6">
        <v>0</v>
      </c>
      <c r="L643" s="8">
        <v>42334.38</v>
      </c>
      <c r="M643" s="6">
        <v>0</v>
      </c>
    </row>
    <row r="644" spans="1:13" x14ac:dyDescent="0.35">
      <c r="A644" s="5">
        <v>643</v>
      </c>
      <c r="B644" s="6">
        <v>15809663</v>
      </c>
      <c r="C644" s="6">
        <v>583</v>
      </c>
      <c r="D644" s="5" t="s">
        <v>15</v>
      </c>
      <c r="E644" s="5" t="s">
        <v>16</v>
      </c>
      <c r="F644" s="6">
        <v>27</v>
      </c>
      <c r="G644" s="6">
        <v>1</v>
      </c>
      <c r="H644" s="7">
        <v>125406.58</v>
      </c>
      <c r="I644" s="6">
        <v>1</v>
      </c>
      <c r="J644" s="6">
        <v>1</v>
      </c>
      <c r="K644" s="6">
        <v>1</v>
      </c>
      <c r="L644" s="8">
        <v>110784.42</v>
      </c>
      <c r="M644" s="6">
        <v>0</v>
      </c>
    </row>
    <row r="645" spans="1:13" x14ac:dyDescent="0.35">
      <c r="A645" s="5">
        <v>644</v>
      </c>
      <c r="B645" s="6">
        <v>15640078</v>
      </c>
      <c r="C645" s="6">
        <v>660</v>
      </c>
      <c r="D645" s="5" t="s">
        <v>26</v>
      </c>
      <c r="E645" s="5" t="s">
        <v>16</v>
      </c>
      <c r="F645" s="6">
        <v>39</v>
      </c>
      <c r="G645" s="6">
        <v>5</v>
      </c>
      <c r="H645" s="7">
        <v>135134.99</v>
      </c>
      <c r="I645" s="6">
        <v>1</v>
      </c>
      <c r="J645" s="6">
        <v>1</v>
      </c>
      <c r="K645" s="6">
        <v>0</v>
      </c>
      <c r="L645" s="8">
        <v>173683</v>
      </c>
      <c r="M645" s="6">
        <v>1</v>
      </c>
    </row>
    <row r="646" spans="1:13" x14ac:dyDescent="0.35">
      <c r="A646" s="5">
        <v>645</v>
      </c>
      <c r="B646" s="6">
        <v>15698786</v>
      </c>
      <c r="C646" s="6">
        <v>819</v>
      </c>
      <c r="D646" s="5" t="s">
        <v>15</v>
      </c>
      <c r="E646" s="5" t="s">
        <v>16</v>
      </c>
      <c r="F646" s="6">
        <v>39</v>
      </c>
      <c r="G646" s="6">
        <v>9</v>
      </c>
      <c r="H646" s="7">
        <v>133102.92000000001</v>
      </c>
      <c r="I646" s="6">
        <v>1</v>
      </c>
      <c r="J646" s="6">
        <v>1</v>
      </c>
      <c r="K646" s="6">
        <v>0</v>
      </c>
      <c r="L646" s="8">
        <v>27046.46</v>
      </c>
      <c r="M646" s="6">
        <v>1</v>
      </c>
    </row>
    <row r="647" spans="1:13" x14ac:dyDescent="0.35">
      <c r="A647" s="5">
        <v>646</v>
      </c>
      <c r="B647" s="6">
        <v>15569807</v>
      </c>
      <c r="C647" s="6">
        <v>673</v>
      </c>
      <c r="D647" s="5" t="s">
        <v>15</v>
      </c>
      <c r="E647" s="5" t="s">
        <v>16</v>
      </c>
      <c r="F647" s="6">
        <v>34</v>
      </c>
      <c r="G647" s="6">
        <v>8</v>
      </c>
      <c r="H647" s="7">
        <v>42157.08</v>
      </c>
      <c r="I647" s="6">
        <v>1</v>
      </c>
      <c r="J647" s="6">
        <v>1</v>
      </c>
      <c r="K647" s="6">
        <v>0</v>
      </c>
      <c r="L647" s="8">
        <v>20598.59</v>
      </c>
      <c r="M647" s="6">
        <v>1</v>
      </c>
    </row>
    <row r="648" spans="1:13" x14ac:dyDescent="0.35">
      <c r="A648" s="5">
        <v>647</v>
      </c>
      <c r="B648" s="6">
        <v>15730830</v>
      </c>
      <c r="C648" s="6">
        <v>752</v>
      </c>
      <c r="D648" s="5" t="s">
        <v>15</v>
      </c>
      <c r="E648" s="5" t="s">
        <v>16</v>
      </c>
      <c r="F648" s="6">
        <v>30</v>
      </c>
      <c r="G648" s="6">
        <v>3</v>
      </c>
      <c r="H648" s="7">
        <v>0</v>
      </c>
      <c r="I648" s="6">
        <v>2</v>
      </c>
      <c r="J648" s="6">
        <v>1</v>
      </c>
      <c r="K648" s="6">
        <v>1</v>
      </c>
      <c r="L648" s="8">
        <v>104991.28</v>
      </c>
      <c r="M648" s="6">
        <v>0</v>
      </c>
    </row>
    <row r="649" spans="1:13" x14ac:dyDescent="0.35">
      <c r="A649" s="5">
        <v>648</v>
      </c>
      <c r="B649" s="6">
        <v>15805112</v>
      </c>
      <c r="C649" s="6">
        <v>578</v>
      </c>
      <c r="D649" s="5" t="s">
        <v>15</v>
      </c>
      <c r="E649" s="5" t="s">
        <v>23</v>
      </c>
      <c r="F649" s="6">
        <v>38</v>
      </c>
      <c r="G649" s="6">
        <v>7</v>
      </c>
      <c r="H649" s="7">
        <v>82259.289999999994</v>
      </c>
      <c r="I649" s="6">
        <v>1</v>
      </c>
      <c r="J649" s="6">
        <v>1</v>
      </c>
      <c r="K649" s="6">
        <v>0</v>
      </c>
      <c r="L649" s="8">
        <v>8996.9699999999993</v>
      </c>
      <c r="M649" s="6">
        <v>0</v>
      </c>
    </row>
    <row r="650" spans="1:13" x14ac:dyDescent="0.35">
      <c r="A650" s="5">
        <v>649</v>
      </c>
      <c r="B650" s="6">
        <v>15633064</v>
      </c>
      <c r="C650" s="6">
        <v>438</v>
      </c>
      <c r="D650" s="5" t="s">
        <v>15</v>
      </c>
      <c r="E650" s="5" t="s">
        <v>16</v>
      </c>
      <c r="F650" s="6">
        <v>36</v>
      </c>
      <c r="G650" s="6">
        <v>4</v>
      </c>
      <c r="H650" s="7">
        <v>0</v>
      </c>
      <c r="I650" s="6">
        <v>2</v>
      </c>
      <c r="J650" s="6">
        <v>1</v>
      </c>
      <c r="K650" s="6">
        <v>0</v>
      </c>
      <c r="L650" s="8">
        <v>64420.5</v>
      </c>
      <c r="M650" s="6">
        <v>0</v>
      </c>
    </row>
    <row r="651" spans="1:13" x14ac:dyDescent="0.35">
      <c r="A651" s="5">
        <v>650</v>
      </c>
      <c r="B651" s="6">
        <v>15703119</v>
      </c>
      <c r="C651" s="6">
        <v>652</v>
      </c>
      <c r="D651" s="5" t="s">
        <v>15</v>
      </c>
      <c r="E651" s="5" t="s">
        <v>23</v>
      </c>
      <c r="F651" s="6">
        <v>38</v>
      </c>
      <c r="G651" s="6">
        <v>6</v>
      </c>
      <c r="H651" s="7">
        <v>0</v>
      </c>
      <c r="I651" s="6">
        <v>2</v>
      </c>
      <c r="J651" s="6">
        <v>1</v>
      </c>
      <c r="K651" s="6">
        <v>1</v>
      </c>
      <c r="L651" s="8">
        <v>145700.22</v>
      </c>
      <c r="M651" s="6">
        <v>0</v>
      </c>
    </row>
    <row r="652" spans="1:13" x14ac:dyDescent="0.35">
      <c r="A652" s="5">
        <v>651</v>
      </c>
      <c r="B652" s="6">
        <v>15730447</v>
      </c>
      <c r="C652" s="6">
        <v>629</v>
      </c>
      <c r="D652" s="5" t="s">
        <v>15</v>
      </c>
      <c r="E652" s="5" t="s">
        <v>16</v>
      </c>
      <c r="F652" s="6">
        <v>49</v>
      </c>
      <c r="G652" s="6">
        <v>4</v>
      </c>
      <c r="H652" s="7">
        <v>0</v>
      </c>
      <c r="I652" s="6">
        <v>2</v>
      </c>
      <c r="J652" s="6">
        <v>1</v>
      </c>
      <c r="K652" s="6">
        <v>1</v>
      </c>
      <c r="L652" s="8">
        <v>196335.48</v>
      </c>
      <c r="M652" s="6">
        <v>0</v>
      </c>
    </row>
    <row r="653" spans="1:13" x14ac:dyDescent="0.35">
      <c r="A653" s="5">
        <v>652</v>
      </c>
      <c r="B653" s="6">
        <v>15813850</v>
      </c>
      <c r="C653" s="6">
        <v>720</v>
      </c>
      <c r="D653" s="5" t="s">
        <v>15</v>
      </c>
      <c r="E653" s="5" t="s">
        <v>23</v>
      </c>
      <c r="F653" s="6">
        <v>52</v>
      </c>
      <c r="G653" s="6">
        <v>7</v>
      </c>
      <c r="H653" s="7">
        <v>0</v>
      </c>
      <c r="I653" s="6">
        <v>1</v>
      </c>
      <c r="J653" s="6">
        <v>1</v>
      </c>
      <c r="K653" s="6">
        <v>1</v>
      </c>
      <c r="L653" s="8">
        <v>14781.12</v>
      </c>
      <c r="M653" s="6">
        <v>0</v>
      </c>
    </row>
    <row r="654" spans="1:13" x14ac:dyDescent="0.35">
      <c r="A654" s="5">
        <v>653</v>
      </c>
      <c r="B654" s="6">
        <v>15711889</v>
      </c>
      <c r="C654" s="6">
        <v>668</v>
      </c>
      <c r="D654" s="5" t="s">
        <v>15</v>
      </c>
      <c r="E654" s="5" t="s">
        <v>23</v>
      </c>
      <c r="F654" s="6">
        <v>42</v>
      </c>
      <c r="G654" s="6">
        <v>3</v>
      </c>
      <c r="H654" s="7">
        <v>150461.07</v>
      </c>
      <c r="I654" s="6">
        <v>1</v>
      </c>
      <c r="J654" s="6">
        <v>1</v>
      </c>
      <c r="K654" s="6">
        <v>0</v>
      </c>
      <c r="L654" s="8">
        <v>108139.23</v>
      </c>
      <c r="M654" s="6">
        <v>0</v>
      </c>
    </row>
    <row r="655" spans="1:13" x14ac:dyDescent="0.35">
      <c r="A655" s="5">
        <v>654</v>
      </c>
      <c r="B655" s="6">
        <v>15664610</v>
      </c>
      <c r="C655" s="6">
        <v>459</v>
      </c>
      <c r="D655" s="5" t="s">
        <v>26</v>
      </c>
      <c r="E655" s="5" t="s">
        <v>23</v>
      </c>
      <c r="F655" s="6">
        <v>48</v>
      </c>
      <c r="G655" s="6">
        <v>4</v>
      </c>
      <c r="H655" s="7">
        <v>133994.51999999999</v>
      </c>
      <c r="I655" s="6">
        <v>1</v>
      </c>
      <c r="J655" s="6">
        <v>1</v>
      </c>
      <c r="K655" s="6">
        <v>1</v>
      </c>
      <c r="L655" s="8">
        <v>19287.060000000001</v>
      </c>
      <c r="M655" s="6">
        <v>1</v>
      </c>
    </row>
    <row r="656" spans="1:13" x14ac:dyDescent="0.35">
      <c r="A656" s="5">
        <v>655</v>
      </c>
      <c r="B656" s="6">
        <v>15751710</v>
      </c>
      <c r="C656" s="6">
        <v>729</v>
      </c>
      <c r="D656" s="5" t="s">
        <v>18</v>
      </c>
      <c r="E656" s="5" t="s">
        <v>23</v>
      </c>
      <c r="F656" s="6">
        <v>31</v>
      </c>
      <c r="G656" s="6">
        <v>8</v>
      </c>
      <c r="H656" s="7">
        <v>164870.81</v>
      </c>
      <c r="I656" s="6">
        <v>2</v>
      </c>
      <c r="J656" s="6">
        <v>1</v>
      </c>
      <c r="K656" s="6">
        <v>1</v>
      </c>
      <c r="L656" s="8">
        <v>9567.39</v>
      </c>
      <c r="M656" s="6">
        <v>0</v>
      </c>
    </row>
    <row r="657" spans="1:13" x14ac:dyDescent="0.35">
      <c r="A657" s="5">
        <v>656</v>
      </c>
      <c r="B657" s="6">
        <v>15692926</v>
      </c>
      <c r="C657" s="6">
        <v>498</v>
      </c>
      <c r="D657" s="5" t="s">
        <v>26</v>
      </c>
      <c r="E657" s="5" t="s">
        <v>23</v>
      </c>
      <c r="F657" s="6">
        <v>25</v>
      </c>
      <c r="G657" s="6">
        <v>8</v>
      </c>
      <c r="H657" s="7">
        <v>121702.73</v>
      </c>
      <c r="I657" s="6">
        <v>1</v>
      </c>
      <c r="J657" s="6">
        <v>1</v>
      </c>
      <c r="K657" s="6">
        <v>1</v>
      </c>
      <c r="L657" s="8">
        <v>132210.49</v>
      </c>
      <c r="M657" s="6">
        <v>0</v>
      </c>
    </row>
    <row r="658" spans="1:13" x14ac:dyDescent="0.35">
      <c r="A658" s="5">
        <v>657</v>
      </c>
      <c r="B658" s="6">
        <v>15813741</v>
      </c>
      <c r="C658" s="6">
        <v>549</v>
      </c>
      <c r="D658" s="5" t="s">
        <v>18</v>
      </c>
      <c r="E658" s="5" t="s">
        <v>23</v>
      </c>
      <c r="F658" s="6">
        <v>25</v>
      </c>
      <c r="G658" s="6">
        <v>6</v>
      </c>
      <c r="H658" s="7">
        <v>193858.2</v>
      </c>
      <c r="I658" s="6">
        <v>1</v>
      </c>
      <c r="J658" s="6">
        <v>0</v>
      </c>
      <c r="K658" s="6">
        <v>1</v>
      </c>
      <c r="L658" s="8">
        <v>21600.11</v>
      </c>
      <c r="M658" s="6">
        <v>0</v>
      </c>
    </row>
    <row r="659" spans="1:13" x14ac:dyDescent="0.35">
      <c r="A659" s="5">
        <v>658</v>
      </c>
      <c r="B659" s="6">
        <v>15698474</v>
      </c>
      <c r="C659" s="6">
        <v>601</v>
      </c>
      <c r="D659" s="5" t="s">
        <v>26</v>
      </c>
      <c r="E659" s="5" t="s">
        <v>16</v>
      </c>
      <c r="F659" s="6">
        <v>54</v>
      </c>
      <c r="G659" s="6">
        <v>1</v>
      </c>
      <c r="H659" s="7">
        <v>131039.97</v>
      </c>
      <c r="I659" s="6">
        <v>2</v>
      </c>
      <c r="J659" s="6">
        <v>1</v>
      </c>
      <c r="K659" s="6">
        <v>1</v>
      </c>
      <c r="L659" s="8">
        <v>199661.5</v>
      </c>
      <c r="M659" s="6">
        <v>0</v>
      </c>
    </row>
    <row r="660" spans="1:13" x14ac:dyDescent="0.35">
      <c r="A660" s="5">
        <v>659</v>
      </c>
      <c r="B660" s="6">
        <v>15568595</v>
      </c>
      <c r="C660" s="6">
        <v>544</v>
      </c>
      <c r="D660" s="5" t="s">
        <v>15</v>
      </c>
      <c r="E660" s="5" t="s">
        <v>23</v>
      </c>
      <c r="F660" s="6">
        <v>64</v>
      </c>
      <c r="G660" s="6">
        <v>9</v>
      </c>
      <c r="H660" s="7">
        <v>113829.45</v>
      </c>
      <c r="I660" s="6">
        <v>1</v>
      </c>
      <c r="J660" s="6">
        <v>1</v>
      </c>
      <c r="K660" s="6">
        <v>1</v>
      </c>
      <c r="L660" s="8">
        <v>124341.49</v>
      </c>
      <c r="M660" s="6">
        <v>0</v>
      </c>
    </row>
    <row r="661" spans="1:13" x14ac:dyDescent="0.35">
      <c r="A661" s="5">
        <v>660</v>
      </c>
      <c r="B661" s="6">
        <v>15603065</v>
      </c>
      <c r="C661" s="6">
        <v>751</v>
      </c>
      <c r="D661" s="5" t="s">
        <v>15</v>
      </c>
      <c r="E661" s="5" t="s">
        <v>16</v>
      </c>
      <c r="F661" s="6">
        <v>30</v>
      </c>
      <c r="G661" s="6">
        <v>6</v>
      </c>
      <c r="H661" s="7">
        <v>0</v>
      </c>
      <c r="I661" s="6">
        <v>2</v>
      </c>
      <c r="J661" s="6">
        <v>1</v>
      </c>
      <c r="K661" s="6">
        <v>0</v>
      </c>
      <c r="L661" s="8">
        <v>15766.1</v>
      </c>
      <c r="M661" s="6">
        <v>0</v>
      </c>
    </row>
    <row r="662" spans="1:13" x14ac:dyDescent="0.35">
      <c r="A662" s="5">
        <v>661</v>
      </c>
      <c r="B662" s="6">
        <v>15592937</v>
      </c>
      <c r="C662" s="6">
        <v>632</v>
      </c>
      <c r="D662" s="5" t="s">
        <v>26</v>
      </c>
      <c r="E662" s="5" t="s">
        <v>16</v>
      </c>
      <c r="F662" s="6">
        <v>41</v>
      </c>
      <c r="G662" s="6">
        <v>3</v>
      </c>
      <c r="H662" s="7">
        <v>81877.38</v>
      </c>
      <c r="I662" s="6">
        <v>1</v>
      </c>
      <c r="J662" s="6">
        <v>1</v>
      </c>
      <c r="K662" s="6">
        <v>1</v>
      </c>
      <c r="L662" s="8">
        <v>33642.21</v>
      </c>
      <c r="M662" s="6">
        <v>0</v>
      </c>
    </row>
    <row r="663" spans="1:13" x14ac:dyDescent="0.35">
      <c r="A663" s="5">
        <v>662</v>
      </c>
      <c r="B663" s="6">
        <v>15699637</v>
      </c>
      <c r="C663" s="6">
        <v>694</v>
      </c>
      <c r="D663" s="5" t="s">
        <v>18</v>
      </c>
      <c r="E663" s="5" t="s">
        <v>23</v>
      </c>
      <c r="F663" s="6">
        <v>57</v>
      </c>
      <c r="G663" s="6">
        <v>8</v>
      </c>
      <c r="H663" s="7">
        <v>116326.07</v>
      </c>
      <c r="I663" s="6">
        <v>1</v>
      </c>
      <c r="J663" s="6">
        <v>1</v>
      </c>
      <c r="K663" s="6">
        <v>1</v>
      </c>
      <c r="L663" s="8">
        <v>117704.65</v>
      </c>
      <c r="M663" s="6">
        <v>0</v>
      </c>
    </row>
    <row r="664" spans="1:13" x14ac:dyDescent="0.35">
      <c r="A664" s="5">
        <v>663</v>
      </c>
      <c r="B664" s="6">
        <v>15667215</v>
      </c>
      <c r="C664" s="6">
        <v>678</v>
      </c>
      <c r="D664" s="5" t="s">
        <v>15</v>
      </c>
      <c r="E664" s="5" t="s">
        <v>23</v>
      </c>
      <c r="F664" s="6">
        <v>31</v>
      </c>
      <c r="G664" s="6">
        <v>2</v>
      </c>
      <c r="H664" s="7">
        <v>0</v>
      </c>
      <c r="I664" s="6">
        <v>2</v>
      </c>
      <c r="J664" s="6">
        <v>1</v>
      </c>
      <c r="K664" s="6">
        <v>1</v>
      </c>
      <c r="L664" s="8">
        <v>58803.28</v>
      </c>
      <c r="M664" s="6">
        <v>0</v>
      </c>
    </row>
    <row r="665" spans="1:13" x14ac:dyDescent="0.35">
      <c r="A665" s="5">
        <v>664</v>
      </c>
      <c r="B665" s="6">
        <v>15788659</v>
      </c>
      <c r="C665" s="6">
        <v>695</v>
      </c>
      <c r="D665" s="5" t="s">
        <v>15</v>
      </c>
      <c r="E665" s="5" t="s">
        <v>23</v>
      </c>
      <c r="F665" s="6">
        <v>46</v>
      </c>
      <c r="G665" s="6">
        <v>4</v>
      </c>
      <c r="H665" s="7">
        <v>0</v>
      </c>
      <c r="I665" s="6">
        <v>2</v>
      </c>
      <c r="J665" s="6">
        <v>1</v>
      </c>
      <c r="K665" s="6">
        <v>1</v>
      </c>
      <c r="L665" s="8">
        <v>137537.22</v>
      </c>
      <c r="M665" s="6">
        <v>0</v>
      </c>
    </row>
    <row r="666" spans="1:13" x14ac:dyDescent="0.35">
      <c r="A666" s="5">
        <v>665</v>
      </c>
      <c r="B666" s="6">
        <v>15763218</v>
      </c>
      <c r="C666" s="6">
        <v>661</v>
      </c>
      <c r="D666" s="5" t="s">
        <v>15</v>
      </c>
      <c r="E666" s="5" t="s">
        <v>16</v>
      </c>
      <c r="F666" s="6">
        <v>41</v>
      </c>
      <c r="G666" s="6">
        <v>1</v>
      </c>
      <c r="H666" s="7">
        <v>0</v>
      </c>
      <c r="I666" s="6">
        <v>2</v>
      </c>
      <c r="J666" s="6">
        <v>0</v>
      </c>
      <c r="K666" s="6">
        <v>1</v>
      </c>
      <c r="L666" s="8">
        <v>131300.68</v>
      </c>
      <c r="M666" s="6">
        <v>0</v>
      </c>
    </row>
    <row r="667" spans="1:13" x14ac:dyDescent="0.35">
      <c r="A667" s="5">
        <v>666</v>
      </c>
      <c r="B667" s="6">
        <v>15645772</v>
      </c>
      <c r="C667" s="6">
        <v>661</v>
      </c>
      <c r="D667" s="5" t="s">
        <v>15</v>
      </c>
      <c r="E667" s="5" t="s">
        <v>23</v>
      </c>
      <c r="F667" s="6">
        <v>33</v>
      </c>
      <c r="G667" s="6">
        <v>9</v>
      </c>
      <c r="H667" s="7">
        <v>0</v>
      </c>
      <c r="I667" s="6">
        <v>2</v>
      </c>
      <c r="J667" s="6">
        <v>1</v>
      </c>
      <c r="K667" s="6">
        <v>1</v>
      </c>
      <c r="L667" s="8">
        <v>84174.81</v>
      </c>
      <c r="M667" s="6">
        <v>0</v>
      </c>
    </row>
    <row r="668" spans="1:13" x14ac:dyDescent="0.35">
      <c r="A668" s="5">
        <v>667</v>
      </c>
      <c r="B668" s="6">
        <v>15725511</v>
      </c>
      <c r="C668" s="6">
        <v>559</v>
      </c>
      <c r="D668" s="5" t="s">
        <v>15</v>
      </c>
      <c r="E668" s="5" t="s">
        <v>16</v>
      </c>
      <c r="F668" s="6">
        <v>31</v>
      </c>
      <c r="G668" s="6">
        <v>3</v>
      </c>
      <c r="H668" s="7">
        <v>127070.73</v>
      </c>
      <c r="I668" s="6">
        <v>1</v>
      </c>
      <c r="J668" s="6">
        <v>0</v>
      </c>
      <c r="K668" s="6">
        <v>1</v>
      </c>
      <c r="L668" s="8">
        <v>160941.78</v>
      </c>
      <c r="M668" s="6">
        <v>0</v>
      </c>
    </row>
    <row r="669" spans="1:13" x14ac:dyDescent="0.35">
      <c r="A669" s="5">
        <v>668</v>
      </c>
      <c r="B669" s="6">
        <v>15575024</v>
      </c>
      <c r="C669" s="6">
        <v>503</v>
      </c>
      <c r="D669" s="5" t="s">
        <v>15</v>
      </c>
      <c r="E669" s="5" t="s">
        <v>23</v>
      </c>
      <c r="F669" s="6">
        <v>29</v>
      </c>
      <c r="G669" s="6">
        <v>3</v>
      </c>
      <c r="H669" s="7">
        <v>0</v>
      </c>
      <c r="I669" s="6">
        <v>2</v>
      </c>
      <c r="J669" s="6">
        <v>1</v>
      </c>
      <c r="K669" s="6">
        <v>1</v>
      </c>
      <c r="L669" s="8">
        <v>143954.99</v>
      </c>
      <c r="M669" s="6">
        <v>0</v>
      </c>
    </row>
    <row r="670" spans="1:13" x14ac:dyDescent="0.35">
      <c r="A670" s="5">
        <v>669</v>
      </c>
      <c r="B670" s="6">
        <v>15640825</v>
      </c>
      <c r="C670" s="6">
        <v>695</v>
      </c>
      <c r="D670" s="5" t="s">
        <v>18</v>
      </c>
      <c r="E670" s="5" t="s">
        <v>23</v>
      </c>
      <c r="F670" s="6">
        <v>46</v>
      </c>
      <c r="G670" s="6">
        <v>3</v>
      </c>
      <c r="H670" s="7">
        <v>122549.64</v>
      </c>
      <c r="I670" s="6">
        <v>1</v>
      </c>
      <c r="J670" s="6">
        <v>1</v>
      </c>
      <c r="K670" s="6">
        <v>1</v>
      </c>
      <c r="L670" s="8">
        <v>56297.85</v>
      </c>
      <c r="M670" s="6">
        <v>0</v>
      </c>
    </row>
    <row r="671" spans="1:13" x14ac:dyDescent="0.35">
      <c r="A671" s="5">
        <v>670</v>
      </c>
      <c r="B671" s="6">
        <v>15662397</v>
      </c>
      <c r="C671" s="6">
        <v>640</v>
      </c>
      <c r="D671" s="5" t="s">
        <v>15</v>
      </c>
      <c r="E671" s="5" t="s">
        <v>16</v>
      </c>
      <c r="F671" s="6">
        <v>42</v>
      </c>
      <c r="G671" s="6">
        <v>5</v>
      </c>
      <c r="H671" s="7">
        <v>176099.13</v>
      </c>
      <c r="I671" s="6">
        <v>1</v>
      </c>
      <c r="J671" s="6">
        <v>1</v>
      </c>
      <c r="K671" s="6">
        <v>1</v>
      </c>
      <c r="L671" s="8">
        <v>8404.73</v>
      </c>
      <c r="M671" s="6">
        <v>0</v>
      </c>
    </row>
    <row r="672" spans="1:13" x14ac:dyDescent="0.35">
      <c r="A672" s="5">
        <v>671</v>
      </c>
      <c r="B672" s="6">
        <v>15576368</v>
      </c>
      <c r="C672" s="6">
        <v>624</v>
      </c>
      <c r="D672" s="5" t="s">
        <v>26</v>
      </c>
      <c r="E672" s="5" t="s">
        <v>16</v>
      </c>
      <c r="F672" s="6">
        <v>48</v>
      </c>
      <c r="G672" s="6">
        <v>3</v>
      </c>
      <c r="H672" s="7">
        <v>122388.38</v>
      </c>
      <c r="I672" s="6">
        <v>2</v>
      </c>
      <c r="J672" s="6">
        <v>0</v>
      </c>
      <c r="K672" s="6">
        <v>0</v>
      </c>
      <c r="L672" s="8">
        <v>30020.09</v>
      </c>
      <c r="M672" s="6">
        <v>0</v>
      </c>
    </row>
    <row r="673" spans="1:13" x14ac:dyDescent="0.35">
      <c r="A673" s="5">
        <v>672</v>
      </c>
      <c r="B673" s="6">
        <v>15674991</v>
      </c>
      <c r="C673" s="6">
        <v>667</v>
      </c>
      <c r="D673" s="5" t="s">
        <v>15</v>
      </c>
      <c r="E673" s="5" t="s">
        <v>23</v>
      </c>
      <c r="F673" s="6">
        <v>42</v>
      </c>
      <c r="G673" s="6">
        <v>9</v>
      </c>
      <c r="H673" s="7">
        <v>0</v>
      </c>
      <c r="I673" s="6">
        <v>2</v>
      </c>
      <c r="J673" s="6">
        <v>0</v>
      </c>
      <c r="K673" s="6">
        <v>1</v>
      </c>
      <c r="L673" s="8">
        <v>58137.42</v>
      </c>
      <c r="M673" s="6">
        <v>0</v>
      </c>
    </row>
    <row r="674" spans="1:13" x14ac:dyDescent="0.35">
      <c r="A674" s="5">
        <v>673</v>
      </c>
      <c r="B674" s="6">
        <v>15721024</v>
      </c>
      <c r="C674" s="6">
        <v>642</v>
      </c>
      <c r="D674" s="5" t="s">
        <v>15</v>
      </c>
      <c r="E674" s="5" t="s">
        <v>23</v>
      </c>
      <c r="F674" s="6">
        <v>26</v>
      </c>
      <c r="G674" s="6">
        <v>0</v>
      </c>
      <c r="H674" s="7">
        <v>0</v>
      </c>
      <c r="I674" s="6">
        <v>1</v>
      </c>
      <c r="J674" s="6">
        <v>0</v>
      </c>
      <c r="K674" s="6">
        <v>0</v>
      </c>
      <c r="L674" s="8">
        <v>47472.68</v>
      </c>
      <c r="M674" s="6">
        <v>0</v>
      </c>
    </row>
    <row r="675" spans="1:13" x14ac:dyDescent="0.35">
      <c r="A675" s="5">
        <v>674</v>
      </c>
      <c r="B675" s="6">
        <v>15745621</v>
      </c>
      <c r="C675" s="6">
        <v>640</v>
      </c>
      <c r="D675" s="5" t="s">
        <v>18</v>
      </c>
      <c r="E675" s="5" t="s">
        <v>16</v>
      </c>
      <c r="F675" s="6">
        <v>36</v>
      </c>
      <c r="G675" s="6">
        <v>6</v>
      </c>
      <c r="H675" s="7">
        <v>118879.35</v>
      </c>
      <c r="I675" s="6">
        <v>2</v>
      </c>
      <c r="J675" s="6">
        <v>1</v>
      </c>
      <c r="K675" s="6">
        <v>1</v>
      </c>
      <c r="L675" s="8">
        <v>19131.71</v>
      </c>
      <c r="M675" s="6">
        <v>0</v>
      </c>
    </row>
    <row r="676" spans="1:13" x14ac:dyDescent="0.35">
      <c r="A676" s="5">
        <v>675</v>
      </c>
      <c r="B676" s="6">
        <v>15642394</v>
      </c>
      <c r="C676" s="6">
        <v>529</v>
      </c>
      <c r="D676" s="5" t="s">
        <v>18</v>
      </c>
      <c r="E676" s="5" t="s">
        <v>23</v>
      </c>
      <c r="F676" s="6">
        <v>35</v>
      </c>
      <c r="G676" s="6">
        <v>5</v>
      </c>
      <c r="H676" s="7">
        <v>0</v>
      </c>
      <c r="I676" s="6">
        <v>2</v>
      </c>
      <c r="J676" s="6">
        <v>1</v>
      </c>
      <c r="K676" s="6">
        <v>1</v>
      </c>
      <c r="L676" s="8">
        <v>187288.5</v>
      </c>
      <c r="M676" s="6">
        <v>0</v>
      </c>
    </row>
    <row r="677" spans="1:13" x14ac:dyDescent="0.35">
      <c r="A677" s="5">
        <v>676</v>
      </c>
      <c r="B677" s="6">
        <v>15754605</v>
      </c>
      <c r="C677" s="6">
        <v>563</v>
      </c>
      <c r="D677" s="5" t="s">
        <v>15</v>
      </c>
      <c r="E677" s="5" t="s">
        <v>16</v>
      </c>
      <c r="F677" s="6">
        <v>39</v>
      </c>
      <c r="G677" s="6">
        <v>5</v>
      </c>
      <c r="H677" s="7">
        <v>0</v>
      </c>
      <c r="I677" s="6">
        <v>2</v>
      </c>
      <c r="J677" s="6">
        <v>1</v>
      </c>
      <c r="K677" s="6">
        <v>1</v>
      </c>
      <c r="L677" s="8">
        <v>17603.810000000001</v>
      </c>
      <c r="M677" s="6">
        <v>0</v>
      </c>
    </row>
    <row r="678" spans="1:13" x14ac:dyDescent="0.35">
      <c r="A678" s="5">
        <v>677</v>
      </c>
      <c r="B678" s="6">
        <v>15607040</v>
      </c>
      <c r="C678" s="6">
        <v>593</v>
      </c>
      <c r="D678" s="5" t="s">
        <v>18</v>
      </c>
      <c r="E678" s="5" t="s">
        <v>16</v>
      </c>
      <c r="F678" s="6">
        <v>36</v>
      </c>
      <c r="G678" s="6">
        <v>4</v>
      </c>
      <c r="H678" s="7">
        <v>88736.44</v>
      </c>
      <c r="I678" s="6">
        <v>2</v>
      </c>
      <c r="J678" s="6">
        <v>1</v>
      </c>
      <c r="K678" s="6">
        <v>0</v>
      </c>
      <c r="L678" s="8">
        <v>67020.03</v>
      </c>
      <c r="M678" s="6">
        <v>0</v>
      </c>
    </row>
    <row r="679" spans="1:13" x14ac:dyDescent="0.35">
      <c r="A679" s="5">
        <v>678</v>
      </c>
      <c r="B679" s="6">
        <v>15715142</v>
      </c>
      <c r="C679" s="6">
        <v>739</v>
      </c>
      <c r="D679" s="5" t="s">
        <v>26</v>
      </c>
      <c r="E679" s="5" t="s">
        <v>23</v>
      </c>
      <c r="F679" s="6">
        <v>45</v>
      </c>
      <c r="G679" s="6">
        <v>7</v>
      </c>
      <c r="H679" s="7">
        <v>102703.62</v>
      </c>
      <c r="I679" s="6">
        <v>1</v>
      </c>
      <c r="J679" s="6">
        <v>0</v>
      </c>
      <c r="K679" s="6">
        <v>1</v>
      </c>
      <c r="L679" s="8">
        <v>147802.94</v>
      </c>
      <c r="M679" s="6">
        <v>1</v>
      </c>
    </row>
    <row r="680" spans="1:13" x14ac:dyDescent="0.35">
      <c r="A680" s="5">
        <v>679</v>
      </c>
      <c r="B680" s="6">
        <v>15810978</v>
      </c>
      <c r="C680" s="6">
        <v>788</v>
      </c>
      <c r="D680" s="5" t="s">
        <v>18</v>
      </c>
      <c r="E680" s="5" t="s">
        <v>16</v>
      </c>
      <c r="F680" s="6">
        <v>36</v>
      </c>
      <c r="G680" s="6">
        <v>1</v>
      </c>
      <c r="H680" s="7">
        <v>0</v>
      </c>
      <c r="I680" s="6">
        <v>2</v>
      </c>
      <c r="J680" s="6">
        <v>1</v>
      </c>
      <c r="K680" s="6">
        <v>1</v>
      </c>
      <c r="L680" s="8">
        <v>41610.620000000003</v>
      </c>
      <c r="M680" s="6">
        <v>0</v>
      </c>
    </row>
    <row r="681" spans="1:13" x14ac:dyDescent="0.35">
      <c r="A681" s="5">
        <v>680</v>
      </c>
      <c r="B681" s="6">
        <v>15668886</v>
      </c>
      <c r="C681" s="6">
        <v>684</v>
      </c>
      <c r="D681" s="5" t="s">
        <v>18</v>
      </c>
      <c r="E681" s="5" t="s">
        <v>16</v>
      </c>
      <c r="F681" s="6">
        <v>36</v>
      </c>
      <c r="G681" s="6">
        <v>3</v>
      </c>
      <c r="H681" s="7">
        <v>0</v>
      </c>
      <c r="I681" s="6">
        <v>2</v>
      </c>
      <c r="J681" s="6">
        <v>1</v>
      </c>
      <c r="K681" s="6">
        <v>0</v>
      </c>
      <c r="L681" s="8">
        <v>44255.65</v>
      </c>
      <c r="M681" s="6">
        <v>0</v>
      </c>
    </row>
    <row r="682" spans="1:13" x14ac:dyDescent="0.35">
      <c r="A682" s="5">
        <v>681</v>
      </c>
      <c r="B682" s="6">
        <v>15780804</v>
      </c>
      <c r="C682" s="6">
        <v>482</v>
      </c>
      <c r="D682" s="5" t="s">
        <v>15</v>
      </c>
      <c r="E682" s="5" t="s">
        <v>23</v>
      </c>
      <c r="F682" s="6">
        <v>55</v>
      </c>
      <c r="G682" s="6">
        <v>5</v>
      </c>
      <c r="H682" s="7">
        <v>97318.25</v>
      </c>
      <c r="I682" s="6">
        <v>1</v>
      </c>
      <c r="J682" s="6">
        <v>0</v>
      </c>
      <c r="K682" s="6">
        <v>1</v>
      </c>
      <c r="L682" s="8">
        <v>78416.14</v>
      </c>
      <c r="M682" s="6">
        <v>0</v>
      </c>
    </row>
    <row r="683" spans="1:13" x14ac:dyDescent="0.35">
      <c r="A683" s="5">
        <v>682</v>
      </c>
      <c r="B683" s="6">
        <v>15613880</v>
      </c>
      <c r="C683" s="6">
        <v>591</v>
      </c>
      <c r="D683" s="5" t="s">
        <v>18</v>
      </c>
      <c r="E683" s="5" t="s">
        <v>23</v>
      </c>
      <c r="F683" s="6">
        <v>58</v>
      </c>
      <c r="G683" s="6">
        <v>5</v>
      </c>
      <c r="H683" s="7">
        <v>128468.69</v>
      </c>
      <c r="I683" s="6">
        <v>1</v>
      </c>
      <c r="J683" s="6">
        <v>0</v>
      </c>
      <c r="K683" s="6">
        <v>1</v>
      </c>
      <c r="L683" s="8">
        <v>137254.54999999999</v>
      </c>
      <c r="M683" s="6">
        <v>0</v>
      </c>
    </row>
    <row r="684" spans="1:13" x14ac:dyDescent="0.35">
      <c r="A684" s="5">
        <v>683</v>
      </c>
      <c r="B684" s="6">
        <v>15775238</v>
      </c>
      <c r="C684" s="6">
        <v>651</v>
      </c>
      <c r="D684" s="5" t="s">
        <v>26</v>
      </c>
      <c r="E684" s="5" t="s">
        <v>16</v>
      </c>
      <c r="F684" s="6">
        <v>41</v>
      </c>
      <c r="G684" s="6">
        <v>4</v>
      </c>
      <c r="H684" s="7">
        <v>133432.59</v>
      </c>
      <c r="I684" s="6">
        <v>1</v>
      </c>
      <c r="J684" s="6">
        <v>0</v>
      </c>
      <c r="K684" s="6">
        <v>1</v>
      </c>
      <c r="L684" s="8">
        <v>151303.48000000001</v>
      </c>
      <c r="M684" s="6">
        <v>0</v>
      </c>
    </row>
    <row r="685" spans="1:13" x14ac:dyDescent="0.35">
      <c r="A685" s="5">
        <v>684</v>
      </c>
      <c r="B685" s="6">
        <v>15786905</v>
      </c>
      <c r="C685" s="6">
        <v>749</v>
      </c>
      <c r="D685" s="5" t="s">
        <v>26</v>
      </c>
      <c r="E685" s="5" t="s">
        <v>16</v>
      </c>
      <c r="F685" s="6">
        <v>40</v>
      </c>
      <c r="G685" s="6">
        <v>8</v>
      </c>
      <c r="H685" s="7">
        <v>141782.57</v>
      </c>
      <c r="I685" s="6">
        <v>2</v>
      </c>
      <c r="J685" s="6">
        <v>0</v>
      </c>
      <c r="K685" s="6">
        <v>0</v>
      </c>
      <c r="L685" s="8">
        <v>86333.63</v>
      </c>
      <c r="M685" s="6">
        <v>0</v>
      </c>
    </row>
    <row r="686" spans="1:13" x14ac:dyDescent="0.35">
      <c r="A686" s="5">
        <v>685</v>
      </c>
      <c r="B686" s="6">
        <v>15747867</v>
      </c>
      <c r="C686" s="6">
        <v>583</v>
      </c>
      <c r="D686" s="5" t="s">
        <v>15</v>
      </c>
      <c r="E686" s="5" t="s">
        <v>23</v>
      </c>
      <c r="F686" s="6">
        <v>24</v>
      </c>
      <c r="G686" s="6">
        <v>9</v>
      </c>
      <c r="H686" s="7">
        <v>135125.28</v>
      </c>
      <c r="I686" s="6">
        <v>1</v>
      </c>
      <c r="J686" s="6">
        <v>0</v>
      </c>
      <c r="K686" s="6">
        <v>0</v>
      </c>
      <c r="L686" s="8">
        <v>89801.9</v>
      </c>
      <c r="M686" s="6">
        <v>0</v>
      </c>
    </row>
    <row r="687" spans="1:13" x14ac:dyDescent="0.35">
      <c r="A687" s="5">
        <v>686</v>
      </c>
      <c r="B687" s="6">
        <v>15600337</v>
      </c>
      <c r="C687" s="6">
        <v>661</v>
      </c>
      <c r="D687" s="5" t="s">
        <v>18</v>
      </c>
      <c r="E687" s="5" t="s">
        <v>23</v>
      </c>
      <c r="F687" s="6">
        <v>42</v>
      </c>
      <c r="G687" s="6">
        <v>2</v>
      </c>
      <c r="H687" s="7">
        <v>178820.91</v>
      </c>
      <c r="I687" s="6">
        <v>1</v>
      </c>
      <c r="J687" s="6">
        <v>0</v>
      </c>
      <c r="K687" s="6">
        <v>0</v>
      </c>
      <c r="L687" s="8">
        <v>29358.57</v>
      </c>
      <c r="M687" s="6">
        <v>1</v>
      </c>
    </row>
    <row r="688" spans="1:13" x14ac:dyDescent="0.35">
      <c r="A688" s="5">
        <v>687</v>
      </c>
      <c r="B688" s="6">
        <v>15801277</v>
      </c>
      <c r="C688" s="6">
        <v>715</v>
      </c>
      <c r="D688" s="5" t="s">
        <v>15</v>
      </c>
      <c r="E688" s="5" t="s">
        <v>16</v>
      </c>
      <c r="F688" s="6">
        <v>31</v>
      </c>
      <c r="G688" s="6">
        <v>2</v>
      </c>
      <c r="H688" s="7">
        <v>112212.14</v>
      </c>
      <c r="I688" s="6">
        <v>2</v>
      </c>
      <c r="J688" s="6">
        <v>1</v>
      </c>
      <c r="K688" s="6">
        <v>1</v>
      </c>
      <c r="L688" s="8">
        <v>181600.72</v>
      </c>
      <c r="M688" s="6">
        <v>0</v>
      </c>
    </row>
    <row r="689" spans="1:13" x14ac:dyDescent="0.35">
      <c r="A689" s="5">
        <v>688</v>
      </c>
      <c r="B689" s="6">
        <v>15579334</v>
      </c>
      <c r="C689" s="6">
        <v>769</v>
      </c>
      <c r="D689" s="5" t="s">
        <v>26</v>
      </c>
      <c r="E689" s="5" t="s">
        <v>16</v>
      </c>
      <c r="F689" s="6">
        <v>45</v>
      </c>
      <c r="G689" s="6">
        <v>5</v>
      </c>
      <c r="H689" s="7">
        <v>126674.81</v>
      </c>
      <c r="I689" s="6">
        <v>1</v>
      </c>
      <c r="J689" s="6">
        <v>1</v>
      </c>
      <c r="K689" s="6">
        <v>0</v>
      </c>
      <c r="L689" s="8">
        <v>124118.71</v>
      </c>
      <c r="M689" s="6">
        <v>1</v>
      </c>
    </row>
    <row r="690" spans="1:13" x14ac:dyDescent="0.35">
      <c r="A690" s="5">
        <v>689</v>
      </c>
      <c r="B690" s="6">
        <v>15802741</v>
      </c>
      <c r="C690" s="6">
        <v>625</v>
      </c>
      <c r="D690" s="5" t="s">
        <v>15</v>
      </c>
      <c r="E690" s="5" t="s">
        <v>16</v>
      </c>
      <c r="F690" s="6">
        <v>51</v>
      </c>
      <c r="G690" s="6">
        <v>7</v>
      </c>
      <c r="H690" s="7">
        <v>136294.97</v>
      </c>
      <c r="I690" s="6">
        <v>1</v>
      </c>
      <c r="J690" s="6">
        <v>1</v>
      </c>
      <c r="K690" s="6">
        <v>0</v>
      </c>
      <c r="L690" s="8">
        <v>38867.46</v>
      </c>
      <c r="M690" s="6">
        <v>1</v>
      </c>
    </row>
    <row r="691" spans="1:13" x14ac:dyDescent="0.35">
      <c r="A691" s="5">
        <v>690</v>
      </c>
      <c r="B691" s="6">
        <v>15720649</v>
      </c>
      <c r="C691" s="6">
        <v>641</v>
      </c>
      <c r="D691" s="5" t="s">
        <v>15</v>
      </c>
      <c r="E691" s="5" t="s">
        <v>16</v>
      </c>
      <c r="F691" s="6">
        <v>36</v>
      </c>
      <c r="G691" s="6">
        <v>5</v>
      </c>
      <c r="H691" s="7">
        <v>66392.639999999999</v>
      </c>
      <c r="I691" s="6">
        <v>1</v>
      </c>
      <c r="J691" s="6">
        <v>1</v>
      </c>
      <c r="K691" s="6">
        <v>0</v>
      </c>
      <c r="L691" s="8">
        <v>31106.67</v>
      </c>
      <c r="M691" s="6">
        <v>0</v>
      </c>
    </row>
    <row r="692" spans="1:13" x14ac:dyDescent="0.35">
      <c r="A692" s="5">
        <v>691</v>
      </c>
      <c r="B692" s="6">
        <v>15589493</v>
      </c>
      <c r="C692" s="6">
        <v>716</v>
      </c>
      <c r="D692" s="5" t="s">
        <v>26</v>
      </c>
      <c r="E692" s="5" t="s">
        <v>23</v>
      </c>
      <c r="F692" s="6">
        <v>27</v>
      </c>
      <c r="G692" s="6">
        <v>1</v>
      </c>
      <c r="H692" s="7">
        <v>122552.34</v>
      </c>
      <c r="I692" s="6">
        <v>2</v>
      </c>
      <c r="J692" s="6">
        <v>1</v>
      </c>
      <c r="K692" s="6">
        <v>0</v>
      </c>
      <c r="L692" s="8">
        <v>67611.360000000001</v>
      </c>
      <c r="M692" s="6">
        <v>0</v>
      </c>
    </row>
    <row r="693" spans="1:13" x14ac:dyDescent="0.35">
      <c r="A693" s="5">
        <v>692</v>
      </c>
      <c r="B693" s="6">
        <v>15688251</v>
      </c>
      <c r="C693" s="6">
        <v>767</v>
      </c>
      <c r="D693" s="5" t="s">
        <v>15</v>
      </c>
      <c r="E693" s="5" t="s">
        <v>23</v>
      </c>
      <c r="F693" s="6">
        <v>43</v>
      </c>
      <c r="G693" s="6">
        <v>1</v>
      </c>
      <c r="H693" s="7">
        <v>76408.850000000006</v>
      </c>
      <c r="I693" s="6">
        <v>2</v>
      </c>
      <c r="J693" s="6">
        <v>1</v>
      </c>
      <c r="K693" s="6">
        <v>0</v>
      </c>
      <c r="L693" s="8">
        <v>77837.63</v>
      </c>
      <c r="M693" s="6">
        <v>0</v>
      </c>
    </row>
    <row r="694" spans="1:13" x14ac:dyDescent="0.35">
      <c r="A694" s="5">
        <v>693</v>
      </c>
      <c r="B694" s="6">
        <v>15665238</v>
      </c>
      <c r="C694" s="6">
        <v>745</v>
      </c>
      <c r="D694" s="5" t="s">
        <v>26</v>
      </c>
      <c r="E694" s="5" t="s">
        <v>23</v>
      </c>
      <c r="F694" s="6">
        <v>36</v>
      </c>
      <c r="G694" s="6">
        <v>8</v>
      </c>
      <c r="H694" s="7">
        <v>145071.24</v>
      </c>
      <c r="I694" s="6">
        <v>1</v>
      </c>
      <c r="J694" s="6">
        <v>0</v>
      </c>
      <c r="K694" s="6">
        <v>0</v>
      </c>
      <c r="L694" s="8">
        <v>6078.46</v>
      </c>
      <c r="M694" s="6">
        <v>0</v>
      </c>
    </row>
    <row r="695" spans="1:13" x14ac:dyDescent="0.35">
      <c r="A695" s="5">
        <v>694</v>
      </c>
      <c r="B695" s="6">
        <v>15740900</v>
      </c>
      <c r="C695" s="6">
        <v>589</v>
      </c>
      <c r="D695" s="5" t="s">
        <v>15</v>
      </c>
      <c r="E695" s="5" t="s">
        <v>23</v>
      </c>
      <c r="F695" s="6">
        <v>34</v>
      </c>
      <c r="G695" s="6">
        <v>6</v>
      </c>
      <c r="H695" s="7">
        <v>0</v>
      </c>
      <c r="I695" s="6">
        <v>2</v>
      </c>
      <c r="J695" s="6">
        <v>1</v>
      </c>
      <c r="K695" s="6">
        <v>1</v>
      </c>
      <c r="L695" s="8">
        <v>177896.92</v>
      </c>
      <c r="M695" s="6">
        <v>0</v>
      </c>
    </row>
    <row r="696" spans="1:13" x14ac:dyDescent="0.35">
      <c r="A696" s="5">
        <v>695</v>
      </c>
      <c r="B696" s="6">
        <v>15681068</v>
      </c>
      <c r="C696" s="6">
        <v>796</v>
      </c>
      <c r="D696" s="5" t="s">
        <v>15</v>
      </c>
      <c r="E696" s="5" t="s">
        <v>16</v>
      </c>
      <c r="F696" s="6">
        <v>45</v>
      </c>
      <c r="G696" s="6">
        <v>2</v>
      </c>
      <c r="H696" s="7">
        <v>109730.22</v>
      </c>
      <c r="I696" s="6">
        <v>1</v>
      </c>
      <c r="J696" s="6">
        <v>1</v>
      </c>
      <c r="K696" s="6">
        <v>1</v>
      </c>
      <c r="L696" s="8">
        <v>123882.73</v>
      </c>
      <c r="M696" s="6">
        <v>0</v>
      </c>
    </row>
    <row r="697" spans="1:13" x14ac:dyDescent="0.35">
      <c r="A697" s="5">
        <v>696</v>
      </c>
      <c r="B697" s="6">
        <v>15748625</v>
      </c>
      <c r="C697" s="6">
        <v>664</v>
      </c>
      <c r="D697" s="5" t="s">
        <v>15</v>
      </c>
      <c r="E697" s="5" t="s">
        <v>23</v>
      </c>
      <c r="F697" s="6">
        <v>57</v>
      </c>
      <c r="G697" s="6">
        <v>6</v>
      </c>
      <c r="H697" s="7">
        <v>0</v>
      </c>
      <c r="I697" s="6">
        <v>2</v>
      </c>
      <c r="J697" s="6">
        <v>1</v>
      </c>
      <c r="K697" s="6">
        <v>1</v>
      </c>
      <c r="L697" s="8">
        <v>15304.08</v>
      </c>
      <c r="M697" s="6">
        <v>0</v>
      </c>
    </row>
    <row r="698" spans="1:13" x14ac:dyDescent="0.35">
      <c r="A698" s="5">
        <v>697</v>
      </c>
      <c r="B698" s="6">
        <v>15727299</v>
      </c>
      <c r="C698" s="6">
        <v>445</v>
      </c>
      <c r="D698" s="5" t="s">
        <v>18</v>
      </c>
      <c r="E698" s="5" t="s">
        <v>23</v>
      </c>
      <c r="F698" s="6">
        <v>62</v>
      </c>
      <c r="G698" s="6">
        <v>1</v>
      </c>
      <c r="H698" s="7">
        <v>64119.38</v>
      </c>
      <c r="I698" s="6">
        <v>1</v>
      </c>
      <c r="J698" s="6">
        <v>1</v>
      </c>
      <c r="K698" s="6">
        <v>1</v>
      </c>
      <c r="L698" s="8">
        <v>76569.64</v>
      </c>
      <c r="M698" s="6">
        <v>1</v>
      </c>
    </row>
    <row r="699" spans="1:13" x14ac:dyDescent="0.35">
      <c r="A699" s="5">
        <v>698</v>
      </c>
      <c r="B699" s="6">
        <v>15620204</v>
      </c>
      <c r="C699" s="6">
        <v>543</v>
      </c>
      <c r="D699" s="5" t="s">
        <v>26</v>
      </c>
      <c r="E699" s="5" t="s">
        <v>16</v>
      </c>
      <c r="F699" s="6">
        <v>57</v>
      </c>
      <c r="G699" s="6">
        <v>1</v>
      </c>
      <c r="H699" s="7">
        <v>106138.33</v>
      </c>
      <c r="I699" s="6">
        <v>2</v>
      </c>
      <c r="J699" s="6">
        <v>1</v>
      </c>
      <c r="K699" s="6">
        <v>1</v>
      </c>
      <c r="L699" s="8">
        <v>120657.32</v>
      </c>
      <c r="M699" s="6">
        <v>1</v>
      </c>
    </row>
    <row r="700" spans="1:13" x14ac:dyDescent="0.35">
      <c r="A700" s="5">
        <v>699</v>
      </c>
      <c r="B700" s="6">
        <v>15669516</v>
      </c>
      <c r="C700" s="6">
        <v>746</v>
      </c>
      <c r="D700" s="5" t="s">
        <v>18</v>
      </c>
      <c r="E700" s="5" t="s">
        <v>23</v>
      </c>
      <c r="F700" s="6">
        <v>36</v>
      </c>
      <c r="G700" s="6">
        <v>2</v>
      </c>
      <c r="H700" s="7">
        <v>0</v>
      </c>
      <c r="I700" s="6">
        <v>2</v>
      </c>
      <c r="J700" s="6">
        <v>1</v>
      </c>
      <c r="K700" s="6">
        <v>1</v>
      </c>
      <c r="L700" s="8">
        <v>16436.560000000001</v>
      </c>
      <c r="M700" s="6">
        <v>0</v>
      </c>
    </row>
    <row r="701" spans="1:13" x14ac:dyDescent="0.35">
      <c r="A701" s="5">
        <v>700</v>
      </c>
      <c r="B701" s="6">
        <v>15736534</v>
      </c>
      <c r="C701" s="6">
        <v>742</v>
      </c>
      <c r="D701" s="5" t="s">
        <v>26</v>
      </c>
      <c r="E701" s="5" t="s">
        <v>23</v>
      </c>
      <c r="F701" s="6">
        <v>33</v>
      </c>
      <c r="G701" s="6">
        <v>0</v>
      </c>
      <c r="H701" s="7">
        <v>181656.51</v>
      </c>
      <c r="I701" s="6">
        <v>1</v>
      </c>
      <c r="J701" s="6">
        <v>1</v>
      </c>
      <c r="K701" s="6">
        <v>1</v>
      </c>
      <c r="L701" s="8">
        <v>107667.91</v>
      </c>
      <c r="M701" s="6">
        <v>0</v>
      </c>
    </row>
    <row r="702" spans="1:13" x14ac:dyDescent="0.35">
      <c r="A702" s="5">
        <v>701</v>
      </c>
      <c r="B702" s="6">
        <v>15803457</v>
      </c>
      <c r="C702" s="6">
        <v>750</v>
      </c>
      <c r="D702" s="5" t="s">
        <v>15</v>
      </c>
      <c r="E702" s="5" t="s">
        <v>16</v>
      </c>
      <c r="F702" s="6">
        <v>32</v>
      </c>
      <c r="G702" s="6">
        <v>5</v>
      </c>
      <c r="H702" s="7">
        <v>0</v>
      </c>
      <c r="I702" s="6">
        <v>2</v>
      </c>
      <c r="J702" s="6">
        <v>1</v>
      </c>
      <c r="K702" s="6">
        <v>0</v>
      </c>
      <c r="L702" s="8">
        <v>95611.47</v>
      </c>
      <c r="M702" s="6">
        <v>0</v>
      </c>
    </row>
    <row r="703" spans="1:13" x14ac:dyDescent="0.35">
      <c r="A703" s="5">
        <v>702</v>
      </c>
      <c r="B703" s="6">
        <v>15659098</v>
      </c>
      <c r="C703" s="6">
        <v>669</v>
      </c>
      <c r="D703" s="5" t="s">
        <v>15</v>
      </c>
      <c r="E703" s="5" t="s">
        <v>23</v>
      </c>
      <c r="F703" s="6">
        <v>30</v>
      </c>
      <c r="G703" s="6">
        <v>7</v>
      </c>
      <c r="H703" s="7">
        <v>95128.86</v>
      </c>
      <c r="I703" s="6">
        <v>1</v>
      </c>
      <c r="J703" s="6">
        <v>0</v>
      </c>
      <c r="K703" s="6">
        <v>0</v>
      </c>
      <c r="L703" s="8">
        <v>19799.259999999998</v>
      </c>
      <c r="M703" s="6">
        <v>0</v>
      </c>
    </row>
    <row r="704" spans="1:13" x14ac:dyDescent="0.35">
      <c r="A704" s="5">
        <v>703</v>
      </c>
      <c r="B704" s="6">
        <v>15603436</v>
      </c>
      <c r="C704" s="6">
        <v>594</v>
      </c>
      <c r="D704" s="5" t="s">
        <v>18</v>
      </c>
      <c r="E704" s="5" t="s">
        <v>16</v>
      </c>
      <c r="F704" s="6">
        <v>36</v>
      </c>
      <c r="G704" s="6">
        <v>2</v>
      </c>
      <c r="H704" s="7">
        <v>126615.94</v>
      </c>
      <c r="I704" s="6">
        <v>2</v>
      </c>
      <c r="J704" s="6">
        <v>0</v>
      </c>
      <c r="K704" s="6">
        <v>1</v>
      </c>
      <c r="L704" s="8">
        <v>123214.74</v>
      </c>
      <c r="M704" s="6">
        <v>0</v>
      </c>
    </row>
    <row r="705" spans="1:13" x14ac:dyDescent="0.35">
      <c r="A705" s="5">
        <v>704</v>
      </c>
      <c r="B705" s="6">
        <v>15566292</v>
      </c>
      <c r="C705" s="6">
        <v>574</v>
      </c>
      <c r="D705" s="5" t="s">
        <v>18</v>
      </c>
      <c r="E705" s="5" t="s">
        <v>23</v>
      </c>
      <c r="F705" s="6">
        <v>36</v>
      </c>
      <c r="G705" s="6">
        <v>1</v>
      </c>
      <c r="H705" s="7">
        <v>0</v>
      </c>
      <c r="I705" s="6">
        <v>2</v>
      </c>
      <c r="J705" s="6">
        <v>0</v>
      </c>
      <c r="K705" s="6">
        <v>1</v>
      </c>
      <c r="L705" s="8">
        <v>71709.119999999995</v>
      </c>
      <c r="M705" s="6">
        <v>0</v>
      </c>
    </row>
    <row r="706" spans="1:13" x14ac:dyDescent="0.35">
      <c r="A706" s="5">
        <v>705</v>
      </c>
      <c r="B706" s="6">
        <v>15808621</v>
      </c>
      <c r="C706" s="6">
        <v>659</v>
      </c>
      <c r="D706" s="5" t="s">
        <v>26</v>
      </c>
      <c r="E706" s="5" t="s">
        <v>23</v>
      </c>
      <c r="F706" s="6">
        <v>36</v>
      </c>
      <c r="G706" s="6">
        <v>2</v>
      </c>
      <c r="H706" s="7">
        <v>76190.48</v>
      </c>
      <c r="I706" s="6">
        <v>2</v>
      </c>
      <c r="J706" s="6">
        <v>1</v>
      </c>
      <c r="K706" s="6">
        <v>1</v>
      </c>
      <c r="L706" s="8">
        <v>149066.14000000001</v>
      </c>
      <c r="M706" s="6">
        <v>0</v>
      </c>
    </row>
    <row r="707" spans="1:13" x14ac:dyDescent="0.35">
      <c r="A707" s="5">
        <v>706</v>
      </c>
      <c r="B707" s="6">
        <v>15580148</v>
      </c>
      <c r="C707" s="6">
        <v>750</v>
      </c>
      <c r="D707" s="5" t="s">
        <v>26</v>
      </c>
      <c r="E707" s="5" t="s">
        <v>23</v>
      </c>
      <c r="F707" s="6">
        <v>40</v>
      </c>
      <c r="G707" s="6">
        <v>5</v>
      </c>
      <c r="H707" s="7">
        <v>168286.81</v>
      </c>
      <c r="I707" s="6">
        <v>3</v>
      </c>
      <c r="J707" s="6">
        <v>1</v>
      </c>
      <c r="K707" s="6">
        <v>0</v>
      </c>
      <c r="L707" s="8">
        <v>20451.990000000002</v>
      </c>
      <c r="M707" s="6">
        <v>1</v>
      </c>
    </row>
    <row r="708" spans="1:13" x14ac:dyDescent="0.35">
      <c r="A708" s="5">
        <v>707</v>
      </c>
      <c r="B708" s="6">
        <v>15776231</v>
      </c>
      <c r="C708" s="6">
        <v>626</v>
      </c>
      <c r="D708" s="5" t="s">
        <v>26</v>
      </c>
      <c r="E708" s="5" t="s">
        <v>23</v>
      </c>
      <c r="F708" s="6">
        <v>35</v>
      </c>
      <c r="G708" s="6">
        <v>4</v>
      </c>
      <c r="H708" s="7">
        <v>88109.81</v>
      </c>
      <c r="I708" s="6">
        <v>1</v>
      </c>
      <c r="J708" s="6">
        <v>1</v>
      </c>
      <c r="K708" s="6">
        <v>1</v>
      </c>
      <c r="L708" s="8">
        <v>32825.5</v>
      </c>
      <c r="M708" s="6">
        <v>0</v>
      </c>
    </row>
    <row r="709" spans="1:13" x14ac:dyDescent="0.35">
      <c r="A709" s="5">
        <v>708</v>
      </c>
      <c r="B709" s="6">
        <v>15773809</v>
      </c>
      <c r="C709" s="6">
        <v>620</v>
      </c>
      <c r="D709" s="5" t="s">
        <v>15</v>
      </c>
      <c r="E709" s="5" t="s">
        <v>23</v>
      </c>
      <c r="F709" s="6">
        <v>42</v>
      </c>
      <c r="G709" s="6">
        <v>4</v>
      </c>
      <c r="H709" s="7">
        <v>0</v>
      </c>
      <c r="I709" s="6">
        <v>2</v>
      </c>
      <c r="J709" s="6">
        <v>1</v>
      </c>
      <c r="K709" s="6">
        <v>0</v>
      </c>
      <c r="L709" s="8">
        <v>6232.31</v>
      </c>
      <c r="M709" s="6">
        <v>0</v>
      </c>
    </row>
    <row r="710" spans="1:13" x14ac:dyDescent="0.35">
      <c r="A710" s="5">
        <v>709</v>
      </c>
      <c r="B710" s="6">
        <v>15649423</v>
      </c>
      <c r="C710" s="6">
        <v>580</v>
      </c>
      <c r="D710" s="5" t="s">
        <v>15</v>
      </c>
      <c r="E710" s="5" t="s">
        <v>16</v>
      </c>
      <c r="F710" s="6">
        <v>35</v>
      </c>
      <c r="G710" s="6">
        <v>8</v>
      </c>
      <c r="H710" s="7">
        <v>0</v>
      </c>
      <c r="I710" s="6">
        <v>2</v>
      </c>
      <c r="J710" s="6">
        <v>0</v>
      </c>
      <c r="K710" s="6">
        <v>1</v>
      </c>
      <c r="L710" s="8">
        <v>10357.030000000001</v>
      </c>
      <c r="M710" s="6">
        <v>0</v>
      </c>
    </row>
    <row r="711" spans="1:13" x14ac:dyDescent="0.35">
      <c r="A711" s="5">
        <v>710</v>
      </c>
      <c r="B711" s="6">
        <v>15734886</v>
      </c>
      <c r="C711" s="6">
        <v>686</v>
      </c>
      <c r="D711" s="5" t="s">
        <v>15</v>
      </c>
      <c r="E711" s="5" t="s">
        <v>16</v>
      </c>
      <c r="F711" s="6">
        <v>34</v>
      </c>
      <c r="G711" s="6">
        <v>3</v>
      </c>
      <c r="H711" s="7">
        <v>123971.51</v>
      </c>
      <c r="I711" s="6">
        <v>2</v>
      </c>
      <c r="J711" s="6">
        <v>1</v>
      </c>
      <c r="K711" s="6">
        <v>0</v>
      </c>
      <c r="L711" s="8">
        <v>147794.63</v>
      </c>
      <c r="M711" s="6">
        <v>0</v>
      </c>
    </row>
    <row r="712" spans="1:13" x14ac:dyDescent="0.35">
      <c r="A712" s="5">
        <v>711</v>
      </c>
      <c r="B712" s="6">
        <v>15722548</v>
      </c>
      <c r="C712" s="6">
        <v>540</v>
      </c>
      <c r="D712" s="5" t="s">
        <v>15</v>
      </c>
      <c r="E712" s="5" t="s">
        <v>23</v>
      </c>
      <c r="F712" s="6">
        <v>48</v>
      </c>
      <c r="G712" s="6">
        <v>0</v>
      </c>
      <c r="H712" s="7">
        <v>148116.48000000001</v>
      </c>
      <c r="I712" s="6">
        <v>1</v>
      </c>
      <c r="J712" s="6">
        <v>0</v>
      </c>
      <c r="K712" s="6">
        <v>0</v>
      </c>
      <c r="L712" s="8">
        <v>116973.48</v>
      </c>
      <c r="M712" s="6">
        <v>0</v>
      </c>
    </row>
    <row r="713" spans="1:13" x14ac:dyDescent="0.35">
      <c r="A713" s="5">
        <v>712</v>
      </c>
      <c r="B713" s="6">
        <v>15650288</v>
      </c>
      <c r="C713" s="6">
        <v>634</v>
      </c>
      <c r="D713" s="5" t="s">
        <v>26</v>
      </c>
      <c r="E713" s="5" t="s">
        <v>23</v>
      </c>
      <c r="F713" s="6">
        <v>35</v>
      </c>
      <c r="G713" s="6">
        <v>6</v>
      </c>
      <c r="H713" s="7">
        <v>116269.01</v>
      </c>
      <c r="I713" s="6">
        <v>1</v>
      </c>
      <c r="J713" s="6">
        <v>1</v>
      </c>
      <c r="K713" s="6">
        <v>0</v>
      </c>
      <c r="L713" s="8">
        <v>129964.94</v>
      </c>
      <c r="M713" s="6">
        <v>0</v>
      </c>
    </row>
    <row r="714" spans="1:13" x14ac:dyDescent="0.35">
      <c r="A714" s="5">
        <v>713</v>
      </c>
      <c r="B714" s="6">
        <v>15629448</v>
      </c>
      <c r="C714" s="6">
        <v>632</v>
      </c>
      <c r="D714" s="5" t="s">
        <v>18</v>
      </c>
      <c r="E714" s="5" t="s">
        <v>23</v>
      </c>
      <c r="F714" s="6">
        <v>38</v>
      </c>
      <c r="G714" s="6">
        <v>1</v>
      </c>
      <c r="H714" s="7">
        <v>120599.21</v>
      </c>
      <c r="I714" s="6">
        <v>1</v>
      </c>
      <c r="J714" s="6">
        <v>1</v>
      </c>
      <c r="K714" s="6">
        <v>0</v>
      </c>
      <c r="L714" s="8">
        <v>92816.86</v>
      </c>
      <c r="M714" s="6">
        <v>0</v>
      </c>
    </row>
    <row r="715" spans="1:13" x14ac:dyDescent="0.35">
      <c r="A715" s="5">
        <v>714</v>
      </c>
      <c r="B715" s="6">
        <v>15716164</v>
      </c>
      <c r="C715" s="6">
        <v>501</v>
      </c>
      <c r="D715" s="5" t="s">
        <v>15</v>
      </c>
      <c r="E715" s="5" t="s">
        <v>16</v>
      </c>
      <c r="F715" s="6">
        <v>41</v>
      </c>
      <c r="G715" s="6">
        <v>3</v>
      </c>
      <c r="H715" s="7">
        <v>144260.5</v>
      </c>
      <c r="I715" s="6">
        <v>1</v>
      </c>
      <c r="J715" s="6">
        <v>1</v>
      </c>
      <c r="K715" s="6">
        <v>0</v>
      </c>
      <c r="L715" s="8">
        <v>172114.67</v>
      </c>
      <c r="M715" s="6">
        <v>0</v>
      </c>
    </row>
    <row r="716" spans="1:13" x14ac:dyDescent="0.35">
      <c r="A716" s="5">
        <v>715</v>
      </c>
      <c r="B716" s="6">
        <v>15807609</v>
      </c>
      <c r="C716" s="6">
        <v>650</v>
      </c>
      <c r="D716" s="5" t="s">
        <v>18</v>
      </c>
      <c r="E716" s="5" t="s">
        <v>16</v>
      </c>
      <c r="F716" s="6">
        <v>36</v>
      </c>
      <c r="G716" s="6">
        <v>3</v>
      </c>
      <c r="H716" s="7">
        <v>86605.5</v>
      </c>
      <c r="I716" s="6">
        <v>3</v>
      </c>
      <c r="J716" s="6">
        <v>1</v>
      </c>
      <c r="K716" s="6">
        <v>0</v>
      </c>
      <c r="L716" s="8">
        <v>16649.310000000001</v>
      </c>
      <c r="M716" s="6">
        <v>1</v>
      </c>
    </row>
    <row r="717" spans="1:13" x14ac:dyDescent="0.35">
      <c r="A717" s="5">
        <v>716</v>
      </c>
      <c r="B717" s="6">
        <v>15578977</v>
      </c>
      <c r="C717" s="6">
        <v>786</v>
      </c>
      <c r="D717" s="5" t="s">
        <v>15</v>
      </c>
      <c r="E717" s="5" t="s">
        <v>23</v>
      </c>
      <c r="F717" s="6">
        <v>34</v>
      </c>
      <c r="G717" s="6">
        <v>9</v>
      </c>
      <c r="H717" s="7">
        <v>0</v>
      </c>
      <c r="I717" s="6">
        <v>2</v>
      </c>
      <c r="J717" s="6">
        <v>1</v>
      </c>
      <c r="K717" s="6">
        <v>0</v>
      </c>
      <c r="L717" s="8">
        <v>144517.19</v>
      </c>
      <c r="M717" s="6">
        <v>0</v>
      </c>
    </row>
    <row r="718" spans="1:13" x14ac:dyDescent="0.35">
      <c r="A718" s="5">
        <v>717</v>
      </c>
      <c r="B718" s="6">
        <v>15677369</v>
      </c>
      <c r="C718" s="6">
        <v>554</v>
      </c>
      <c r="D718" s="5" t="s">
        <v>26</v>
      </c>
      <c r="E718" s="5" t="s">
        <v>16</v>
      </c>
      <c r="F718" s="6">
        <v>37</v>
      </c>
      <c r="G718" s="6">
        <v>4</v>
      </c>
      <c r="H718" s="7">
        <v>58629.97</v>
      </c>
      <c r="I718" s="6">
        <v>1</v>
      </c>
      <c r="J718" s="6">
        <v>0</v>
      </c>
      <c r="K718" s="6">
        <v>0</v>
      </c>
      <c r="L718" s="8">
        <v>182038.6</v>
      </c>
      <c r="M718" s="6">
        <v>0</v>
      </c>
    </row>
    <row r="719" spans="1:13" x14ac:dyDescent="0.35">
      <c r="A719" s="5">
        <v>718</v>
      </c>
      <c r="B719" s="6">
        <v>15804072</v>
      </c>
      <c r="C719" s="6">
        <v>701</v>
      </c>
      <c r="D719" s="5" t="s">
        <v>18</v>
      </c>
      <c r="E719" s="5" t="s">
        <v>16</v>
      </c>
      <c r="F719" s="6">
        <v>42</v>
      </c>
      <c r="G719" s="6">
        <v>5</v>
      </c>
      <c r="H719" s="7">
        <v>0</v>
      </c>
      <c r="I719" s="6">
        <v>2</v>
      </c>
      <c r="J719" s="6">
        <v>0</v>
      </c>
      <c r="K719" s="6">
        <v>0</v>
      </c>
      <c r="L719" s="8">
        <v>24210.560000000001</v>
      </c>
      <c r="M719" s="6">
        <v>0</v>
      </c>
    </row>
    <row r="720" spans="1:13" x14ac:dyDescent="0.35">
      <c r="A720" s="5">
        <v>719</v>
      </c>
      <c r="B720" s="6">
        <v>15696859</v>
      </c>
      <c r="C720" s="6">
        <v>474</v>
      </c>
      <c r="D720" s="5" t="s">
        <v>15</v>
      </c>
      <c r="E720" s="5" t="s">
        <v>23</v>
      </c>
      <c r="F720" s="6">
        <v>45</v>
      </c>
      <c r="G720" s="6">
        <v>10</v>
      </c>
      <c r="H720" s="7">
        <v>0</v>
      </c>
      <c r="I720" s="6">
        <v>2</v>
      </c>
      <c r="J720" s="6">
        <v>0</v>
      </c>
      <c r="K720" s="6">
        <v>0</v>
      </c>
      <c r="L720" s="8">
        <v>172175.9</v>
      </c>
      <c r="M720" s="6">
        <v>0</v>
      </c>
    </row>
    <row r="721" spans="1:13" x14ac:dyDescent="0.35">
      <c r="A721" s="5">
        <v>720</v>
      </c>
      <c r="B721" s="6">
        <v>15653780</v>
      </c>
      <c r="C721" s="6">
        <v>621</v>
      </c>
      <c r="D721" s="5" t="s">
        <v>15</v>
      </c>
      <c r="E721" s="5" t="s">
        <v>16</v>
      </c>
      <c r="F721" s="6">
        <v>43</v>
      </c>
      <c r="G721" s="6">
        <v>5</v>
      </c>
      <c r="H721" s="7">
        <v>0</v>
      </c>
      <c r="I721" s="6">
        <v>1</v>
      </c>
      <c r="J721" s="6">
        <v>1</v>
      </c>
      <c r="K721" s="6">
        <v>1</v>
      </c>
      <c r="L721" s="8">
        <v>47578.45</v>
      </c>
      <c r="M721" s="6">
        <v>0</v>
      </c>
    </row>
    <row r="722" spans="1:13" x14ac:dyDescent="0.35">
      <c r="A722" s="5">
        <v>721</v>
      </c>
      <c r="B722" s="6">
        <v>15721658</v>
      </c>
      <c r="C722" s="6">
        <v>672</v>
      </c>
      <c r="D722" s="5" t="s">
        <v>18</v>
      </c>
      <c r="E722" s="5" t="s">
        <v>16</v>
      </c>
      <c r="F722" s="6">
        <v>56</v>
      </c>
      <c r="G722" s="6">
        <v>2</v>
      </c>
      <c r="H722" s="7">
        <v>209767.31</v>
      </c>
      <c r="I722" s="6">
        <v>2</v>
      </c>
      <c r="J722" s="6">
        <v>1</v>
      </c>
      <c r="K722" s="6">
        <v>1</v>
      </c>
      <c r="L722" s="8">
        <v>150694.42000000001</v>
      </c>
      <c r="M722" s="6">
        <v>1</v>
      </c>
    </row>
    <row r="723" spans="1:13" x14ac:dyDescent="0.35">
      <c r="A723" s="5">
        <v>722</v>
      </c>
      <c r="B723" s="6">
        <v>15578761</v>
      </c>
      <c r="C723" s="6">
        <v>459</v>
      </c>
      <c r="D723" s="5" t="s">
        <v>18</v>
      </c>
      <c r="E723" s="5" t="s">
        <v>16</v>
      </c>
      <c r="F723" s="6">
        <v>42</v>
      </c>
      <c r="G723" s="6">
        <v>6</v>
      </c>
      <c r="H723" s="7">
        <v>129634.25</v>
      </c>
      <c r="I723" s="6">
        <v>2</v>
      </c>
      <c r="J723" s="6">
        <v>1</v>
      </c>
      <c r="K723" s="6">
        <v>1</v>
      </c>
      <c r="L723" s="8">
        <v>177683.02</v>
      </c>
      <c r="M723" s="6">
        <v>1</v>
      </c>
    </row>
    <row r="724" spans="1:13" x14ac:dyDescent="0.35">
      <c r="A724" s="5">
        <v>723</v>
      </c>
      <c r="B724" s="6">
        <v>15736879</v>
      </c>
      <c r="C724" s="6">
        <v>669</v>
      </c>
      <c r="D724" s="5" t="s">
        <v>15</v>
      </c>
      <c r="E724" s="5" t="s">
        <v>23</v>
      </c>
      <c r="F724" s="6">
        <v>23</v>
      </c>
      <c r="G724" s="6">
        <v>1</v>
      </c>
      <c r="H724" s="7">
        <v>0</v>
      </c>
      <c r="I724" s="6">
        <v>2</v>
      </c>
      <c r="J724" s="6">
        <v>0</v>
      </c>
      <c r="K724" s="6">
        <v>0</v>
      </c>
      <c r="L724" s="8">
        <v>66088.83</v>
      </c>
      <c r="M724" s="6">
        <v>0</v>
      </c>
    </row>
    <row r="725" spans="1:13" x14ac:dyDescent="0.35">
      <c r="A725" s="5">
        <v>724</v>
      </c>
      <c r="B725" s="6">
        <v>15571973</v>
      </c>
      <c r="C725" s="6">
        <v>776</v>
      </c>
      <c r="D725" s="5" t="s">
        <v>15</v>
      </c>
      <c r="E725" s="5" t="s">
        <v>16</v>
      </c>
      <c r="F725" s="6">
        <v>38</v>
      </c>
      <c r="G725" s="6">
        <v>2</v>
      </c>
      <c r="H725" s="7">
        <v>169824.46</v>
      </c>
      <c r="I725" s="6">
        <v>1</v>
      </c>
      <c r="J725" s="6">
        <v>1</v>
      </c>
      <c r="K725" s="6">
        <v>0</v>
      </c>
      <c r="L725" s="8">
        <v>169291.7</v>
      </c>
      <c r="M725" s="6">
        <v>0</v>
      </c>
    </row>
    <row r="726" spans="1:13" x14ac:dyDescent="0.35">
      <c r="A726" s="5">
        <v>725</v>
      </c>
      <c r="B726" s="6">
        <v>15626742</v>
      </c>
      <c r="C726" s="6">
        <v>694</v>
      </c>
      <c r="D726" s="5" t="s">
        <v>15</v>
      </c>
      <c r="E726" s="5" t="s">
        <v>23</v>
      </c>
      <c r="F726" s="6">
        <v>36</v>
      </c>
      <c r="G726" s="6">
        <v>3</v>
      </c>
      <c r="H726" s="7">
        <v>97530.25</v>
      </c>
      <c r="I726" s="6">
        <v>1</v>
      </c>
      <c r="J726" s="6">
        <v>1</v>
      </c>
      <c r="K726" s="6">
        <v>1</v>
      </c>
      <c r="L726" s="8">
        <v>117140.41</v>
      </c>
      <c r="M726" s="6">
        <v>0</v>
      </c>
    </row>
    <row r="727" spans="1:13" x14ac:dyDescent="0.35">
      <c r="A727" s="5">
        <v>726</v>
      </c>
      <c r="B727" s="6">
        <v>15672692</v>
      </c>
      <c r="C727" s="6">
        <v>787</v>
      </c>
      <c r="D727" s="5" t="s">
        <v>15</v>
      </c>
      <c r="E727" s="5" t="s">
        <v>16</v>
      </c>
      <c r="F727" s="6">
        <v>42</v>
      </c>
      <c r="G727" s="6">
        <v>10</v>
      </c>
      <c r="H727" s="7">
        <v>145988.65</v>
      </c>
      <c r="I727" s="6">
        <v>2</v>
      </c>
      <c r="J727" s="6">
        <v>1</v>
      </c>
      <c r="K727" s="6">
        <v>1</v>
      </c>
      <c r="L727" s="8">
        <v>79510.37</v>
      </c>
      <c r="M727" s="6">
        <v>0</v>
      </c>
    </row>
    <row r="728" spans="1:13" x14ac:dyDescent="0.35">
      <c r="A728" s="5">
        <v>727</v>
      </c>
      <c r="B728" s="6">
        <v>15673570</v>
      </c>
      <c r="C728" s="6">
        <v>580</v>
      </c>
      <c r="D728" s="5" t="s">
        <v>15</v>
      </c>
      <c r="E728" s="5" t="s">
        <v>23</v>
      </c>
      <c r="F728" s="6">
        <v>37</v>
      </c>
      <c r="G728" s="6">
        <v>9</v>
      </c>
      <c r="H728" s="7">
        <v>0</v>
      </c>
      <c r="I728" s="6">
        <v>2</v>
      </c>
      <c r="J728" s="6">
        <v>0</v>
      </c>
      <c r="K728" s="6">
        <v>1</v>
      </c>
      <c r="L728" s="8">
        <v>77108.66</v>
      </c>
      <c r="M728" s="6">
        <v>0</v>
      </c>
    </row>
    <row r="729" spans="1:13" x14ac:dyDescent="0.35">
      <c r="A729" s="5">
        <v>728</v>
      </c>
      <c r="B729" s="6">
        <v>15767432</v>
      </c>
      <c r="C729" s="6">
        <v>711</v>
      </c>
      <c r="D729" s="5" t="s">
        <v>15</v>
      </c>
      <c r="E729" s="5" t="s">
        <v>16</v>
      </c>
      <c r="F729" s="6">
        <v>25</v>
      </c>
      <c r="G729" s="6">
        <v>7</v>
      </c>
      <c r="H729" s="7">
        <v>0</v>
      </c>
      <c r="I729" s="6">
        <v>3</v>
      </c>
      <c r="J729" s="6">
        <v>1</v>
      </c>
      <c r="K729" s="6">
        <v>1</v>
      </c>
      <c r="L729" s="8">
        <v>9679.2800000000007</v>
      </c>
      <c r="M729" s="6">
        <v>0</v>
      </c>
    </row>
    <row r="730" spans="1:13" x14ac:dyDescent="0.35">
      <c r="A730" s="5">
        <v>729</v>
      </c>
      <c r="B730" s="6">
        <v>15654238</v>
      </c>
      <c r="C730" s="6">
        <v>673</v>
      </c>
      <c r="D730" s="5" t="s">
        <v>15</v>
      </c>
      <c r="E730" s="5" t="s">
        <v>16</v>
      </c>
      <c r="F730" s="6">
        <v>40</v>
      </c>
      <c r="G730" s="6">
        <v>5</v>
      </c>
      <c r="H730" s="7">
        <v>137494.28</v>
      </c>
      <c r="I730" s="6">
        <v>1</v>
      </c>
      <c r="J730" s="6">
        <v>1</v>
      </c>
      <c r="K730" s="6">
        <v>0</v>
      </c>
      <c r="L730" s="8">
        <v>81753.919999999998</v>
      </c>
      <c r="M730" s="6">
        <v>0</v>
      </c>
    </row>
    <row r="731" spans="1:13" x14ac:dyDescent="0.35">
      <c r="A731" s="5">
        <v>730</v>
      </c>
      <c r="B731" s="6">
        <v>15612525</v>
      </c>
      <c r="C731" s="6">
        <v>499</v>
      </c>
      <c r="D731" s="5" t="s">
        <v>15</v>
      </c>
      <c r="E731" s="5" t="s">
        <v>16</v>
      </c>
      <c r="F731" s="6">
        <v>57</v>
      </c>
      <c r="G731" s="6">
        <v>1</v>
      </c>
      <c r="H731" s="7">
        <v>0</v>
      </c>
      <c r="I731" s="6">
        <v>1</v>
      </c>
      <c r="J731" s="6">
        <v>0</v>
      </c>
      <c r="K731" s="6">
        <v>0</v>
      </c>
      <c r="L731" s="8">
        <v>131372.38</v>
      </c>
      <c r="M731" s="6">
        <v>1</v>
      </c>
    </row>
    <row r="732" spans="1:13" x14ac:dyDescent="0.35">
      <c r="A732" s="5">
        <v>731</v>
      </c>
      <c r="B732" s="6">
        <v>15812750</v>
      </c>
      <c r="C732" s="6">
        <v>591</v>
      </c>
      <c r="D732" s="5" t="s">
        <v>15</v>
      </c>
      <c r="E732" s="5" t="s">
        <v>23</v>
      </c>
      <c r="F732" s="6">
        <v>24</v>
      </c>
      <c r="G732" s="6">
        <v>6</v>
      </c>
      <c r="H732" s="7">
        <v>147360</v>
      </c>
      <c r="I732" s="6">
        <v>1</v>
      </c>
      <c r="J732" s="6">
        <v>1</v>
      </c>
      <c r="K732" s="6">
        <v>1</v>
      </c>
      <c r="L732" s="8">
        <v>25310.82</v>
      </c>
      <c r="M732" s="6">
        <v>0</v>
      </c>
    </row>
    <row r="733" spans="1:13" x14ac:dyDescent="0.35">
      <c r="A733" s="5">
        <v>732</v>
      </c>
      <c r="B733" s="6">
        <v>15790757</v>
      </c>
      <c r="C733" s="6">
        <v>769</v>
      </c>
      <c r="D733" s="5" t="s">
        <v>15</v>
      </c>
      <c r="E733" s="5" t="s">
        <v>16</v>
      </c>
      <c r="F733" s="6">
        <v>25</v>
      </c>
      <c r="G733" s="6">
        <v>10</v>
      </c>
      <c r="H733" s="7">
        <v>0</v>
      </c>
      <c r="I733" s="6">
        <v>2</v>
      </c>
      <c r="J733" s="6">
        <v>0</v>
      </c>
      <c r="K733" s="6">
        <v>0</v>
      </c>
      <c r="L733" s="8">
        <v>187925.75</v>
      </c>
      <c r="M733" s="6">
        <v>0</v>
      </c>
    </row>
    <row r="734" spans="1:13" x14ac:dyDescent="0.35">
      <c r="A734" s="5">
        <v>733</v>
      </c>
      <c r="B734" s="6">
        <v>15723873</v>
      </c>
      <c r="C734" s="6">
        <v>657</v>
      </c>
      <c r="D734" s="5" t="s">
        <v>18</v>
      </c>
      <c r="E734" s="5" t="s">
        <v>23</v>
      </c>
      <c r="F734" s="6">
        <v>31</v>
      </c>
      <c r="G734" s="6">
        <v>3</v>
      </c>
      <c r="H734" s="7">
        <v>125167.02</v>
      </c>
      <c r="I734" s="6">
        <v>1</v>
      </c>
      <c r="J734" s="6">
        <v>0</v>
      </c>
      <c r="K734" s="6">
        <v>0</v>
      </c>
      <c r="L734" s="8">
        <v>98820.39</v>
      </c>
      <c r="M734" s="6">
        <v>0</v>
      </c>
    </row>
    <row r="735" spans="1:13" x14ac:dyDescent="0.35">
      <c r="A735" s="5">
        <v>734</v>
      </c>
      <c r="B735" s="6">
        <v>15744607</v>
      </c>
      <c r="C735" s="6">
        <v>738</v>
      </c>
      <c r="D735" s="5" t="s">
        <v>26</v>
      </c>
      <c r="E735" s="5" t="s">
        <v>23</v>
      </c>
      <c r="F735" s="6">
        <v>43</v>
      </c>
      <c r="G735" s="6">
        <v>9</v>
      </c>
      <c r="H735" s="7">
        <v>121152.05</v>
      </c>
      <c r="I735" s="6">
        <v>2</v>
      </c>
      <c r="J735" s="6">
        <v>1</v>
      </c>
      <c r="K735" s="6">
        <v>0</v>
      </c>
      <c r="L735" s="8">
        <v>64166.7</v>
      </c>
      <c r="M735" s="6">
        <v>1</v>
      </c>
    </row>
    <row r="736" spans="1:13" x14ac:dyDescent="0.35">
      <c r="A736" s="5">
        <v>735</v>
      </c>
      <c r="B736" s="6">
        <v>15612966</v>
      </c>
      <c r="C736" s="6">
        <v>545</v>
      </c>
      <c r="D736" s="5" t="s">
        <v>26</v>
      </c>
      <c r="E736" s="5" t="s">
        <v>16</v>
      </c>
      <c r="F736" s="6">
        <v>60</v>
      </c>
      <c r="G736" s="6">
        <v>7</v>
      </c>
      <c r="H736" s="7">
        <v>128981.07</v>
      </c>
      <c r="I736" s="6">
        <v>1</v>
      </c>
      <c r="J736" s="6">
        <v>0</v>
      </c>
      <c r="K736" s="6">
        <v>1</v>
      </c>
      <c r="L736" s="8">
        <v>176924.21</v>
      </c>
      <c r="M736" s="6">
        <v>1</v>
      </c>
    </row>
    <row r="737" spans="1:13" x14ac:dyDescent="0.35">
      <c r="A737" s="5">
        <v>736</v>
      </c>
      <c r="B737" s="6">
        <v>15784209</v>
      </c>
      <c r="C737" s="6">
        <v>497</v>
      </c>
      <c r="D737" s="5" t="s">
        <v>15</v>
      </c>
      <c r="E737" s="5" t="s">
        <v>23</v>
      </c>
      <c r="F737" s="6">
        <v>47</v>
      </c>
      <c r="G737" s="6">
        <v>6</v>
      </c>
      <c r="H737" s="7">
        <v>0</v>
      </c>
      <c r="I737" s="6">
        <v>1</v>
      </c>
      <c r="J737" s="6">
        <v>1</v>
      </c>
      <c r="K737" s="6">
        <v>1</v>
      </c>
      <c r="L737" s="8">
        <v>90055.08</v>
      </c>
      <c r="M737" s="6">
        <v>0</v>
      </c>
    </row>
    <row r="738" spans="1:13" x14ac:dyDescent="0.35">
      <c r="A738" s="5">
        <v>737</v>
      </c>
      <c r="B738" s="6">
        <v>15794278</v>
      </c>
      <c r="C738" s="6">
        <v>816</v>
      </c>
      <c r="D738" s="5" t="s">
        <v>18</v>
      </c>
      <c r="E738" s="5" t="s">
        <v>23</v>
      </c>
      <c r="F738" s="6">
        <v>67</v>
      </c>
      <c r="G738" s="6">
        <v>6</v>
      </c>
      <c r="H738" s="7">
        <v>151858.98000000001</v>
      </c>
      <c r="I738" s="6">
        <v>1</v>
      </c>
      <c r="J738" s="6">
        <v>1</v>
      </c>
      <c r="K738" s="6">
        <v>1</v>
      </c>
      <c r="L738" s="8">
        <v>72814.31</v>
      </c>
      <c r="M738" s="6">
        <v>0</v>
      </c>
    </row>
    <row r="739" spans="1:13" x14ac:dyDescent="0.35">
      <c r="A739" s="5">
        <v>738</v>
      </c>
      <c r="B739" s="6">
        <v>15766741</v>
      </c>
      <c r="C739" s="6">
        <v>525</v>
      </c>
      <c r="D739" s="5" t="s">
        <v>15</v>
      </c>
      <c r="E739" s="5" t="s">
        <v>23</v>
      </c>
      <c r="F739" s="6">
        <v>36</v>
      </c>
      <c r="G739" s="6">
        <v>2</v>
      </c>
      <c r="H739" s="7">
        <v>114628.4</v>
      </c>
      <c r="I739" s="6">
        <v>1</v>
      </c>
      <c r="J739" s="6">
        <v>0</v>
      </c>
      <c r="K739" s="6">
        <v>1</v>
      </c>
      <c r="L739" s="8">
        <v>168290.06</v>
      </c>
      <c r="M739" s="6">
        <v>0</v>
      </c>
    </row>
    <row r="740" spans="1:13" x14ac:dyDescent="0.35">
      <c r="A740" s="5">
        <v>739</v>
      </c>
      <c r="B740" s="6">
        <v>15661036</v>
      </c>
      <c r="C740" s="6">
        <v>725</v>
      </c>
      <c r="D740" s="5" t="s">
        <v>15</v>
      </c>
      <c r="E740" s="5" t="s">
        <v>23</v>
      </c>
      <c r="F740" s="6">
        <v>46</v>
      </c>
      <c r="G740" s="6">
        <v>6</v>
      </c>
      <c r="H740" s="7">
        <v>0</v>
      </c>
      <c r="I740" s="6">
        <v>2</v>
      </c>
      <c r="J740" s="6">
        <v>1</v>
      </c>
      <c r="K740" s="6">
        <v>0</v>
      </c>
      <c r="L740" s="8">
        <v>161767.38</v>
      </c>
      <c r="M740" s="6">
        <v>0</v>
      </c>
    </row>
    <row r="741" spans="1:13" x14ac:dyDescent="0.35">
      <c r="A741" s="5">
        <v>740</v>
      </c>
      <c r="B741" s="6">
        <v>15705639</v>
      </c>
      <c r="C741" s="6">
        <v>692</v>
      </c>
      <c r="D741" s="5" t="s">
        <v>15</v>
      </c>
      <c r="E741" s="5" t="s">
        <v>16</v>
      </c>
      <c r="F741" s="6">
        <v>28</v>
      </c>
      <c r="G741" s="6">
        <v>8</v>
      </c>
      <c r="H741" s="7">
        <v>95059.02</v>
      </c>
      <c r="I741" s="6">
        <v>2</v>
      </c>
      <c r="J741" s="6">
        <v>1</v>
      </c>
      <c r="K741" s="6">
        <v>0</v>
      </c>
      <c r="L741" s="8">
        <v>44420.18</v>
      </c>
      <c r="M741" s="6">
        <v>0</v>
      </c>
    </row>
    <row r="742" spans="1:13" x14ac:dyDescent="0.35">
      <c r="A742" s="5">
        <v>741</v>
      </c>
      <c r="B742" s="6">
        <v>15637414</v>
      </c>
      <c r="C742" s="6">
        <v>618</v>
      </c>
      <c r="D742" s="5" t="s">
        <v>15</v>
      </c>
      <c r="E742" s="5" t="s">
        <v>16</v>
      </c>
      <c r="F742" s="6">
        <v>24</v>
      </c>
      <c r="G742" s="6">
        <v>7</v>
      </c>
      <c r="H742" s="7">
        <v>128736.39</v>
      </c>
      <c r="I742" s="6">
        <v>1</v>
      </c>
      <c r="J742" s="6">
        <v>0</v>
      </c>
      <c r="K742" s="6">
        <v>1</v>
      </c>
      <c r="L742" s="8">
        <v>37147.61</v>
      </c>
      <c r="M742" s="6">
        <v>0</v>
      </c>
    </row>
    <row r="743" spans="1:13" x14ac:dyDescent="0.35">
      <c r="A743" s="5">
        <v>742</v>
      </c>
      <c r="B743" s="6">
        <v>15716835</v>
      </c>
      <c r="C743" s="6">
        <v>546</v>
      </c>
      <c r="D743" s="5" t="s">
        <v>15</v>
      </c>
      <c r="E743" s="5" t="s">
        <v>23</v>
      </c>
      <c r="F743" s="6">
        <v>24</v>
      </c>
      <c r="G743" s="6">
        <v>8</v>
      </c>
      <c r="H743" s="7">
        <v>156325.38</v>
      </c>
      <c r="I743" s="6">
        <v>1</v>
      </c>
      <c r="J743" s="6">
        <v>1</v>
      </c>
      <c r="K743" s="6">
        <v>1</v>
      </c>
      <c r="L743" s="8">
        <v>125381.02</v>
      </c>
      <c r="M743" s="6">
        <v>0</v>
      </c>
    </row>
    <row r="744" spans="1:13" x14ac:dyDescent="0.35">
      <c r="A744" s="5">
        <v>743</v>
      </c>
      <c r="B744" s="6">
        <v>15696231</v>
      </c>
      <c r="C744" s="6">
        <v>635</v>
      </c>
      <c r="D744" s="5" t="s">
        <v>15</v>
      </c>
      <c r="E744" s="5" t="s">
        <v>23</v>
      </c>
      <c r="F744" s="6">
        <v>29</v>
      </c>
      <c r="G744" s="6">
        <v>7</v>
      </c>
      <c r="H744" s="7">
        <v>105405.97</v>
      </c>
      <c r="I744" s="6">
        <v>1</v>
      </c>
      <c r="J744" s="6">
        <v>1</v>
      </c>
      <c r="K744" s="6">
        <v>1</v>
      </c>
      <c r="L744" s="8">
        <v>149853.89000000001</v>
      </c>
      <c r="M744" s="6">
        <v>0</v>
      </c>
    </row>
    <row r="745" spans="1:13" x14ac:dyDescent="0.35">
      <c r="A745" s="5">
        <v>744</v>
      </c>
      <c r="B745" s="6">
        <v>15641675</v>
      </c>
      <c r="C745" s="6">
        <v>611</v>
      </c>
      <c r="D745" s="5" t="s">
        <v>15</v>
      </c>
      <c r="E745" s="5" t="s">
        <v>16</v>
      </c>
      <c r="F745" s="6">
        <v>49</v>
      </c>
      <c r="G745" s="6">
        <v>2</v>
      </c>
      <c r="H745" s="7">
        <v>88915.37</v>
      </c>
      <c r="I745" s="6">
        <v>3</v>
      </c>
      <c r="J745" s="6">
        <v>0</v>
      </c>
      <c r="K745" s="6">
        <v>0</v>
      </c>
      <c r="L745" s="8">
        <v>161435.01999999999</v>
      </c>
      <c r="M745" s="6">
        <v>1</v>
      </c>
    </row>
    <row r="746" spans="1:13" x14ac:dyDescent="0.35">
      <c r="A746" s="5">
        <v>745</v>
      </c>
      <c r="B746" s="6">
        <v>15670755</v>
      </c>
      <c r="C746" s="6">
        <v>650</v>
      </c>
      <c r="D746" s="5" t="s">
        <v>15</v>
      </c>
      <c r="E746" s="5" t="s">
        <v>23</v>
      </c>
      <c r="F746" s="6">
        <v>60</v>
      </c>
      <c r="G746" s="6">
        <v>8</v>
      </c>
      <c r="H746" s="7">
        <v>0</v>
      </c>
      <c r="I746" s="6">
        <v>2</v>
      </c>
      <c r="J746" s="6">
        <v>1</v>
      </c>
      <c r="K746" s="6">
        <v>1</v>
      </c>
      <c r="L746" s="8">
        <v>102925.75999999999</v>
      </c>
      <c r="M746" s="6">
        <v>0</v>
      </c>
    </row>
    <row r="747" spans="1:13" x14ac:dyDescent="0.35">
      <c r="A747" s="5">
        <v>746</v>
      </c>
      <c r="B747" s="6">
        <v>15640059</v>
      </c>
      <c r="C747" s="6">
        <v>606</v>
      </c>
      <c r="D747" s="5" t="s">
        <v>15</v>
      </c>
      <c r="E747" s="5" t="s">
        <v>23</v>
      </c>
      <c r="F747" s="6">
        <v>40</v>
      </c>
      <c r="G747" s="6">
        <v>5</v>
      </c>
      <c r="H747" s="7">
        <v>0</v>
      </c>
      <c r="I747" s="6">
        <v>2</v>
      </c>
      <c r="J747" s="6">
        <v>1</v>
      </c>
      <c r="K747" s="6">
        <v>1</v>
      </c>
      <c r="L747" s="8">
        <v>70899.27</v>
      </c>
      <c r="M747" s="6">
        <v>0</v>
      </c>
    </row>
    <row r="748" spans="1:13" x14ac:dyDescent="0.35">
      <c r="A748" s="5">
        <v>747</v>
      </c>
      <c r="B748" s="6">
        <v>15787619</v>
      </c>
      <c r="C748" s="6">
        <v>844</v>
      </c>
      <c r="D748" s="5" t="s">
        <v>15</v>
      </c>
      <c r="E748" s="5" t="s">
        <v>23</v>
      </c>
      <c r="F748" s="6">
        <v>18</v>
      </c>
      <c r="G748" s="6">
        <v>2</v>
      </c>
      <c r="H748" s="7">
        <v>160980.03</v>
      </c>
      <c r="I748" s="6">
        <v>1</v>
      </c>
      <c r="J748" s="6">
        <v>0</v>
      </c>
      <c r="K748" s="6">
        <v>0</v>
      </c>
      <c r="L748" s="8">
        <v>145936.28</v>
      </c>
      <c r="M748" s="6">
        <v>0</v>
      </c>
    </row>
    <row r="749" spans="1:13" x14ac:dyDescent="0.35">
      <c r="A749" s="5">
        <v>748</v>
      </c>
      <c r="B749" s="6">
        <v>15587535</v>
      </c>
      <c r="C749" s="6">
        <v>450</v>
      </c>
      <c r="D749" s="5" t="s">
        <v>18</v>
      </c>
      <c r="E749" s="5" t="s">
        <v>16</v>
      </c>
      <c r="F749" s="6">
        <v>46</v>
      </c>
      <c r="G749" s="6">
        <v>5</v>
      </c>
      <c r="H749" s="7">
        <v>177619.71</v>
      </c>
      <c r="I749" s="6">
        <v>1</v>
      </c>
      <c r="J749" s="6">
        <v>1</v>
      </c>
      <c r="K749" s="6">
        <v>0</v>
      </c>
      <c r="L749" s="8">
        <v>54227.06</v>
      </c>
      <c r="M749" s="6">
        <v>0</v>
      </c>
    </row>
    <row r="750" spans="1:13" x14ac:dyDescent="0.35">
      <c r="A750" s="5">
        <v>749</v>
      </c>
      <c r="B750" s="6">
        <v>15813034</v>
      </c>
      <c r="C750" s="6">
        <v>727</v>
      </c>
      <c r="D750" s="5" t="s">
        <v>18</v>
      </c>
      <c r="E750" s="5" t="s">
        <v>23</v>
      </c>
      <c r="F750" s="6">
        <v>38</v>
      </c>
      <c r="G750" s="6">
        <v>2</v>
      </c>
      <c r="H750" s="7">
        <v>62276.99</v>
      </c>
      <c r="I750" s="6">
        <v>1</v>
      </c>
      <c r="J750" s="6">
        <v>1</v>
      </c>
      <c r="K750" s="6">
        <v>1</v>
      </c>
      <c r="L750" s="8">
        <v>59280.79</v>
      </c>
      <c r="M750" s="6">
        <v>0</v>
      </c>
    </row>
    <row r="751" spans="1:13" x14ac:dyDescent="0.35">
      <c r="A751" s="5">
        <v>750</v>
      </c>
      <c r="B751" s="6">
        <v>15698839</v>
      </c>
      <c r="C751" s="6">
        <v>460</v>
      </c>
      <c r="D751" s="5" t="s">
        <v>26</v>
      </c>
      <c r="E751" s="5" t="s">
        <v>23</v>
      </c>
      <c r="F751" s="6">
        <v>46</v>
      </c>
      <c r="G751" s="6">
        <v>4</v>
      </c>
      <c r="H751" s="7">
        <v>127559.97</v>
      </c>
      <c r="I751" s="6">
        <v>2</v>
      </c>
      <c r="J751" s="6">
        <v>1</v>
      </c>
      <c r="K751" s="6">
        <v>1</v>
      </c>
      <c r="L751" s="8">
        <v>126952.5</v>
      </c>
      <c r="M751" s="6">
        <v>0</v>
      </c>
    </row>
    <row r="752" spans="1:13" x14ac:dyDescent="0.35">
      <c r="A752" s="5">
        <v>751</v>
      </c>
      <c r="B752" s="6">
        <v>15790314</v>
      </c>
      <c r="C752" s="6">
        <v>649</v>
      </c>
      <c r="D752" s="5" t="s">
        <v>15</v>
      </c>
      <c r="E752" s="5" t="s">
        <v>23</v>
      </c>
      <c r="F752" s="6">
        <v>41</v>
      </c>
      <c r="G752" s="6">
        <v>0</v>
      </c>
      <c r="H752" s="7">
        <v>0</v>
      </c>
      <c r="I752" s="6">
        <v>2</v>
      </c>
      <c r="J752" s="6">
        <v>0</v>
      </c>
      <c r="K752" s="6">
        <v>1</v>
      </c>
      <c r="L752" s="8">
        <v>130567.02</v>
      </c>
      <c r="M752" s="6">
        <v>0</v>
      </c>
    </row>
    <row r="753" spans="1:13" x14ac:dyDescent="0.35">
      <c r="A753" s="5">
        <v>752</v>
      </c>
      <c r="B753" s="6">
        <v>15634245</v>
      </c>
      <c r="C753" s="6">
        <v>758</v>
      </c>
      <c r="D753" s="5" t="s">
        <v>26</v>
      </c>
      <c r="E753" s="5" t="s">
        <v>16</v>
      </c>
      <c r="F753" s="6">
        <v>47</v>
      </c>
      <c r="G753" s="6">
        <v>9</v>
      </c>
      <c r="H753" s="7">
        <v>95523.16</v>
      </c>
      <c r="I753" s="6">
        <v>1</v>
      </c>
      <c r="J753" s="6">
        <v>1</v>
      </c>
      <c r="K753" s="6">
        <v>0</v>
      </c>
      <c r="L753" s="8">
        <v>73294.48</v>
      </c>
      <c r="M753" s="6">
        <v>0</v>
      </c>
    </row>
    <row r="754" spans="1:13" x14ac:dyDescent="0.35">
      <c r="A754" s="5">
        <v>753</v>
      </c>
      <c r="B754" s="6">
        <v>15677305</v>
      </c>
      <c r="C754" s="6">
        <v>490</v>
      </c>
      <c r="D754" s="5" t="s">
        <v>15</v>
      </c>
      <c r="E754" s="5" t="s">
        <v>16</v>
      </c>
      <c r="F754" s="6">
        <v>35</v>
      </c>
      <c r="G754" s="6">
        <v>7</v>
      </c>
      <c r="H754" s="7">
        <v>107749.03</v>
      </c>
      <c r="I754" s="6">
        <v>1</v>
      </c>
      <c r="J754" s="6">
        <v>1</v>
      </c>
      <c r="K754" s="6">
        <v>1</v>
      </c>
      <c r="L754" s="8">
        <v>3937.37</v>
      </c>
      <c r="M754" s="6">
        <v>0</v>
      </c>
    </row>
    <row r="755" spans="1:13" x14ac:dyDescent="0.35">
      <c r="A755" s="5">
        <v>754</v>
      </c>
      <c r="B755" s="6">
        <v>15661526</v>
      </c>
      <c r="C755" s="6">
        <v>815</v>
      </c>
      <c r="D755" s="5" t="s">
        <v>26</v>
      </c>
      <c r="E755" s="5" t="s">
        <v>23</v>
      </c>
      <c r="F755" s="6">
        <v>37</v>
      </c>
      <c r="G755" s="6">
        <v>2</v>
      </c>
      <c r="H755" s="7">
        <v>110777.26</v>
      </c>
      <c r="I755" s="6">
        <v>2</v>
      </c>
      <c r="J755" s="6">
        <v>1</v>
      </c>
      <c r="K755" s="6">
        <v>0</v>
      </c>
      <c r="L755" s="8">
        <v>2383.59</v>
      </c>
      <c r="M755" s="6">
        <v>0</v>
      </c>
    </row>
    <row r="756" spans="1:13" x14ac:dyDescent="0.35">
      <c r="A756" s="5">
        <v>755</v>
      </c>
      <c r="B756" s="6">
        <v>15685997</v>
      </c>
      <c r="C756" s="6">
        <v>838</v>
      </c>
      <c r="D756" s="5" t="s">
        <v>18</v>
      </c>
      <c r="E756" s="5" t="s">
        <v>16</v>
      </c>
      <c r="F756" s="6">
        <v>39</v>
      </c>
      <c r="G756" s="6">
        <v>5</v>
      </c>
      <c r="H756" s="7">
        <v>166733.92000000001</v>
      </c>
      <c r="I756" s="6">
        <v>2</v>
      </c>
      <c r="J756" s="6">
        <v>1</v>
      </c>
      <c r="K756" s="6">
        <v>0</v>
      </c>
      <c r="L756" s="8">
        <v>14279.44</v>
      </c>
      <c r="M756" s="6">
        <v>0</v>
      </c>
    </row>
    <row r="757" spans="1:13" x14ac:dyDescent="0.35">
      <c r="A757" s="5">
        <v>756</v>
      </c>
      <c r="B757" s="6">
        <v>15660101</v>
      </c>
      <c r="C757" s="6">
        <v>803</v>
      </c>
      <c r="D757" s="5" t="s">
        <v>15</v>
      </c>
      <c r="E757" s="5" t="s">
        <v>23</v>
      </c>
      <c r="F757" s="6">
        <v>31</v>
      </c>
      <c r="G757" s="6">
        <v>9</v>
      </c>
      <c r="H757" s="7">
        <v>157120.85999999999</v>
      </c>
      <c r="I757" s="6">
        <v>2</v>
      </c>
      <c r="J757" s="6">
        <v>1</v>
      </c>
      <c r="K757" s="6">
        <v>0</v>
      </c>
      <c r="L757" s="8">
        <v>141300.53</v>
      </c>
      <c r="M757" s="6">
        <v>0</v>
      </c>
    </row>
    <row r="758" spans="1:13" x14ac:dyDescent="0.35">
      <c r="A758" s="5">
        <v>757</v>
      </c>
      <c r="B758" s="6">
        <v>15637979</v>
      </c>
      <c r="C758" s="6">
        <v>664</v>
      </c>
      <c r="D758" s="5" t="s">
        <v>26</v>
      </c>
      <c r="E758" s="5" t="s">
        <v>16</v>
      </c>
      <c r="F758" s="6">
        <v>36</v>
      </c>
      <c r="G758" s="6">
        <v>2</v>
      </c>
      <c r="H758" s="7">
        <v>127160.78</v>
      </c>
      <c r="I758" s="6">
        <v>2</v>
      </c>
      <c r="J758" s="6">
        <v>1</v>
      </c>
      <c r="K758" s="6">
        <v>0</v>
      </c>
      <c r="L758" s="8">
        <v>78140.75</v>
      </c>
      <c r="M758" s="6">
        <v>0</v>
      </c>
    </row>
    <row r="759" spans="1:13" x14ac:dyDescent="0.35">
      <c r="A759" s="5">
        <v>758</v>
      </c>
      <c r="B759" s="6">
        <v>15815364</v>
      </c>
      <c r="C759" s="6">
        <v>736</v>
      </c>
      <c r="D759" s="5" t="s">
        <v>18</v>
      </c>
      <c r="E759" s="5" t="s">
        <v>16</v>
      </c>
      <c r="F759" s="6">
        <v>28</v>
      </c>
      <c r="G759" s="6">
        <v>2</v>
      </c>
      <c r="H759" s="7">
        <v>0</v>
      </c>
      <c r="I759" s="6">
        <v>2</v>
      </c>
      <c r="J759" s="6">
        <v>1</v>
      </c>
      <c r="K759" s="6">
        <v>1</v>
      </c>
      <c r="L759" s="8">
        <v>117431.1</v>
      </c>
      <c r="M759" s="6">
        <v>0</v>
      </c>
    </row>
    <row r="760" spans="1:13" x14ac:dyDescent="0.35">
      <c r="A760" s="5">
        <v>759</v>
      </c>
      <c r="B760" s="6">
        <v>15647099</v>
      </c>
      <c r="C760" s="6">
        <v>633</v>
      </c>
      <c r="D760" s="5" t="s">
        <v>15</v>
      </c>
      <c r="E760" s="5" t="s">
        <v>16</v>
      </c>
      <c r="F760" s="6">
        <v>37</v>
      </c>
      <c r="G760" s="6">
        <v>9</v>
      </c>
      <c r="H760" s="7">
        <v>156091.97</v>
      </c>
      <c r="I760" s="6">
        <v>1</v>
      </c>
      <c r="J760" s="6">
        <v>1</v>
      </c>
      <c r="K760" s="6">
        <v>0</v>
      </c>
      <c r="L760" s="8">
        <v>72008.61</v>
      </c>
      <c r="M760" s="6">
        <v>0</v>
      </c>
    </row>
    <row r="761" spans="1:13" x14ac:dyDescent="0.35">
      <c r="A761" s="5">
        <v>760</v>
      </c>
      <c r="B761" s="6">
        <v>15625944</v>
      </c>
      <c r="C761" s="6">
        <v>664</v>
      </c>
      <c r="D761" s="5" t="s">
        <v>15</v>
      </c>
      <c r="E761" s="5" t="s">
        <v>23</v>
      </c>
      <c r="F761" s="6">
        <v>58</v>
      </c>
      <c r="G761" s="6">
        <v>5</v>
      </c>
      <c r="H761" s="7">
        <v>98668.18</v>
      </c>
      <c r="I761" s="6">
        <v>1</v>
      </c>
      <c r="J761" s="6">
        <v>1</v>
      </c>
      <c r="K761" s="6">
        <v>1</v>
      </c>
      <c r="L761" s="8">
        <v>60887.58</v>
      </c>
      <c r="M761" s="6">
        <v>0</v>
      </c>
    </row>
    <row r="762" spans="1:13" x14ac:dyDescent="0.35">
      <c r="A762" s="5">
        <v>761</v>
      </c>
      <c r="B762" s="6">
        <v>15583212</v>
      </c>
      <c r="C762" s="6">
        <v>600</v>
      </c>
      <c r="D762" s="5" t="s">
        <v>15</v>
      </c>
      <c r="E762" s="5" t="s">
        <v>16</v>
      </c>
      <c r="F762" s="6">
        <v>43</v>
      </c>
      <c r="G762" s="6">
        <v>5</v>
      </c>
      <c r="H762" s="7">
        <v>134022.06</v>
      </c>
      <c r="I762" s="6">
        <v>1</v>
      </c>
      <c r="J762" s="6">
        <v>1</v>
      </c>
      <c r="K762" s="6">
        <v>0</v>
      </c>
      <c r="L762" s="8">
        <v>194764.83</v>
      </c>
      <c r="M762" s="6">
        <v>0</v>
      </c>
    </row>
    <row r="763" spans="1:13" x14ac:dyDescent="0.35">
      <c r="A763" s="5">
        <v>762</v>
      </c>
      <c r="B763" s="6">
        <v>15582741</v>
      </c>
      <c r="C763" s="6">
        <v>693</v>
      </c>
      <c r="D763" s="5" t="s">
        <v>15</v>
      </c>
      <c r="E763" s="5" t="s">
        <v>16</v>
      </c>
      <c r="F763" s="6">
        <v>35</v>
      </c>
      <c r="G763" s="6">
        <v>5</v>
      </c>
      <c r="H763" s="7">
        <v>124151.09</v>
      </c>
      <c r="I763" s="6">
        <v>1</v>
      </c>
      <c r="J763" s="6">
        <v>1</v>
      </c>
      <c r="K763" s="6">
        <v>0</v>
      </c>
      <c r="L763" s="8">
        <v>88705.14</v>
      </c>
      <c r="M763" s="6">
        <v>1</v>
      </c>
    </row>
    <row r="764" spans="1:13" x14ac:dyDescent="0.35">
      <c r="A764" s="5">
        <v>763</v>
      </c>
      <c r="B764" s="6">
        <v>15637876</v>
      </c>
      <c r="C764" s="6">
        <v>663</v>
      </c>
      <c r="D764" s="5" t="s">
        <v>26</v>
      </c>
      <c r="E764" s="5" t="s">
        <v>16</v>
      </c>
      <c r="F764" s="6">
        <v>36</v>
      </c>
      <c r="G764" s="6">
        <v>6</v>
      </c>
      <c r="H764" s="7">
        <v>77253.5</v>
      </c>
      <c r="I764" s="6">
        <v>1</v>
      </c>
      <c r="J764" s="6">
        <v>0</v>
      </c>
      <c r="K764" s="6">
        <v>0</v>
      </c>
      <c r="L764" s="8">
        <v>35817.97</v>
      </c>
      <c r="M764" s="6">
        <v>1</v>
      </c>
    </row>
    <row r="765" spans="1:13" x14ac:dyDescent="0.35">
      <c r="A765" s="5">
        <v>764</v>
      </c>
      <c r="B765" s="6">
        <v>15622750</v>
      </c>
      <c r="C765" s="6">
        <v>742</v>
      </c>
      <c r="D765" s="5" t="s">
        <v>26</v>
      </c>
      <c r="E765" s="5" t="s">
        <v>16</v>
      </c>
      <c r="F765" s="6">
        <v>21</v>
      </c>
      <c r="G765" s="6">
        <v>1</v>
      </c>
      <c r="H765" s="7">
        <v>114292.48</v>
      </c>
      <c r="I765" s="6">
        <v>1</v>
      </c>
      <c r="J765" s="6">
        <v>1</v>
      </c>
      <c r="K765" s="6">
        <v>0</v>
      </c>
      <c r="L765" s="8">
        <v>31520.400000000001</v>
      </c>
      <c r="M765" s="6">
        <v>0</v>
      </c>
    </row>
    <row r="766" spans="1:13" x14ac:dyDescent="0.35">
      <c r="A766" s="5">
        <v>765</v>
      </c>
      <c r="B766" s="6">
        <v>15672056</v>
      </c>
      <c r="C766" s="6">
        <v>710</v>
      </c>
      <c r="D766" s="5" t="s">
        <v>26</v>
      </c>
      <c r="E766" s="5" t="s">
        <v>23</v>
      </c>
      <c r="F766" s="6">
        <v>43</v>
      </c>
      <c r="G766" s="6">
        <v>2</v>
      </c>
      <c r="H766" s="7">
        <v>140080.32000000001</v>
      </c>
      <c r="I766" s="6">
        <v>3</v>
      </c>
      <c r="J766" s="6">
        <v>1</v>
      </c>
      <c r="K766" s="6">
        <v>1</v>
      </c>
      <c r="L766" s="8">
        <v>157908.19</v>
      </c>
      <c r="M766" s="6">
        <v>1</v>
      </c>
    </row>
    <row r="767" spans="1:13" x14ac:dyDescent="0.35">
      <c r="A767" s="5">
        <v>766</v>
      </c>
      <c r="B767" s="6">
        <v>15812351</v>
      </c>
      <c r="C767" s="6">
        <v>710</v>
      </c>
      <c r="D767" s="5" t="s">
        <v>18</v>
      </c>
      <c r="E767" s="5" t="s">
        <v>16</v>
      </c>
      <c r="F767" s="6">
        <v>27</v>
      </c>
      <c r="G767" s="6">
        <v>2</v>
      </c>
      <c r="H767" s="7">
        <v>135277.96</v>
      </c>
      <c r="I767" s="6">
        <v>1</v>
      </c>
      <c r="J767" s="6">
        <v>1</v>
      </c>
      <c r="K767" s="6">
        <v>0</v>
      </c>
      <c r="L767" s="8">
        <v>142200.15</v>
      </c>
      <c r="M767" s="6">
        <v>0</v>
      </c>
    </row>
    <row r="768" spans="1:13" x14ac:dyDescent="0.35">
      <c r="A768" s="5">
        <v>767</v>
      </c>
      <c r="B768" s="6">
        <v>15810864</v>
      </c>
      <c r="C768" s="6">
        <v>700</v>
      </c>
      <c r="D768" s="5" t="s">
        <v>15</v>
      </c>
      <c r="E768" s="5" t="s">
        <v>16</v>
      </c>
      <c r="F768" s="6">
        <v>82</v>
      </c>
      <c r="G768" s="6">
        <v>2</v>
      </c>
      <c r="H768" s="7">
        <v>0</v>
      </c>
      <c r="I768" s="6">
        <v>2</v>
      </c>
      <c r="J768" s="6">
        <v>0</v>
      </c>
      <c r="K768" s="6">
        <v>1</v>
      </c>
      <c r="L768" s="8">
        <v>182055.36</v>
      </c>
      <c r="M768" s="6">
        <v>0</v>
      </c>
    </row>
    <row r="769" spans="1:13" x14ac:dyDescent="0.35">
      <c r="A769" s="5">
        <v>768</v>
      </c>
      <c r="B769" s="6">
        <v>15677921</v>
      </c>
      <c r="C769" s="6">
        <v>720</v>
      </c>
      <c r="D769" s="5" t="s">
        <v>26</v>
      </c>
      <c r="E769" s="5" t="s">
        <v>23</v>
      </c>
      <c r="F769" s="6">
        <v>60</v>
      </c>
      <c r="G769" s="6">
        <v>9</v>
      </c>
      <c r="H769" s="7">
        <v>115920.62</v>
      </c>
      <c r="I769" s="6">
        <v>2</v>
      </c>
      <c r="J769" s="6">
        <v>0</v>
      </c>
      <c r="K769" s="6">
        <v>0</v>
      </c>
      <c r="L769" s="8">
        <v>157552.07999999999</v>
      </c>
      <c r="M769" s="6">
        <v>1</v>
      </c>
    </row>
    <row r="770" spans="1:13" x14ac:dyDescent="0.35">
      <c r="A770" s="5">
        <v>769</v>
      </c>
      <c r="B770" s="6">
        <v>15724296</v>
      </c>
      <c r="C770" s="6">
        <v>684</v>
      </c>
      <c r="D770" s="5" t="s">
        <v>18</v>
      </c>
      <c r="E770" s="5" t="s">
        <v>23</v>
      </c>
      <c r="F770" s="6">
        <v>41</v>
      </c>
      <c r="G770" s="6">
        <v>2</v>
      </c>
      <c r="H770" s="7">
        <v>119782.72</v>
      </c>
      <c r="I770" s="6">
        <v>2</v>
      </c>
      <c r="J770" s="6">
        <v>0</v>
      </c>
      <c r="K770" s="6">
        <v>0</v>
      </c>
      <c r="L770" s="8">
        <v>120284.67</v>
      </c>
      <c r="M770" s="6">
        <v>0</v>
      </c>
    </row>
    <row r="771" spans="1:13" x14ac:dyDescent="0.35">
      <c r="A771" s="5">
        <v>770</v>
      </c>
      <c r="B771" s="6">
        <v>15685329</v>
      </c>
      <c r="C771" s="6">
        <v>531</v>
      </c>
      <c r="D771" s="5" t="s">
        <v>15</v>
      </c>
      <c r="E771" s="5" t="s">
        <v>16</v>
      </c>
      <c r="F771" s="6">
        <v>63</v>
      </c>
      <c r="G771" s="6">
        <v>1</v>
      </c>
      <c r="H771" s="7">
        <v>114715.71</v>
      </c>
      <c r="I771" s="6">
        <v>1</v>
      </c>
      <c r="J771" s="6">
        <v>0</v>
      </c>
      <c r="K771" s="6">
        <v>1</v>
      </c>
      <c r="L771" s="8">
        <v>24506.95</v>
      </c>
      <c r="M771" s="6">
        <v>1</v>
      </c>
    </row>
    <row r="772" spans="1:13" x14ac:dyDescent="0.35">
      <c r="A772" s="5">
        <v>771</v>
      </c>
      <c r="B772" s="6">
        <v>15584091</v>
      </c>
      <c r="C772" s="6">
        <v>742</v>
      </c>
      <c r="D772" s="5" t="s">
        <v>26</v>
      </c>
      <c r="E772" s="5" t="s">
        <v>16</v>
      </c>
      <c r="F772" s="6">
        <v>36</v>
      </c>
      <c r="G772" s="6">
        <v>2</v>
      </c>
      <c r="H772" s="7">
        <v>129748.54</v>
      </c>
      <c r="I772" s="6">
        <v>2</v>
      </c>
      <c r="J772" s="6">
        <v>0</v>
      </c>
      <c r="K772" s="6">
        <v>0</v>
      </c>
      <c r="L772" s="8">
        <v>47271.61</v>
      </c>
      <c r="M772" s="6">
        <v>1</v>
      </c>
    </row>
    <row r="773" spans="1:13" x14ac:dyDescent="0.35">
      <c r="A773" s="5">
        <v>772</v>
      </c>
      <c r="B773" s="6">
        <v>15640442</v>
      </c>
      <c r="C773" s="6">
        <v>717</v>
      </c>
      <c r="D773" s="5" t="s">
        <v>15</v>
      </c>
      <c r="E773" s="5" t="s">
        <v>23</v>
      </c>
      <c r="F773" s="6">
        <v>31</v>
      </c>
      <c r="G773" s="6">
        <v>4</v>
      </c>
      <c r="H773" s="7">
        <v>129722.57</v>
      </c>
      <c r="I773" s="6">
        <v>1</v>
      </c>
      <c r="J773" s="6">
        <v>0</v>
      </c>
      <c r="K773" s="6">
        <v>0</v>
      </c>
      <c r="L773" s="8">
        <v>41176.6</v>
      </c>
      <c r="M773" s="6">
        <v>0</v>
      </c>
    </row>
    <row r="774" spans="1:13" x14ac:dyDescent="0.35">
      <c r="A774" s="5">
        <v>773</v>
      </c>
      <c r="B774" s="6">
        <v>15639314</v>
      </c>
      <c r="C774" s="6">
        <v>589</v>
      </c>
      <c r="D774" s="5" t="s">
        <v>15</v>
      </c>
      <c r="E774" s="5" t="s">
        <v>23</v>
      </c>
      <c r="F774" s="6">
        <v>32</v>
      </c>
      <c r="G774" s="6">
        <v>2</v>
      </c>
      <c r="H774" s="7">
        <v>0</v>
      </c>
      <c r="I774" s="6">
        <v>2</v>
      </c>
      <c r="J774" s="6">
        <v>0</v>
      </c>
      <c r="K774" s="6">
        <v>1</v>
      </c>
      <c r="L774" s="8">
        <v>9468.64</v>
      </c>
      <c r="M774" s="6">
        <v>0</v>
      </c>
    </row>
    <row r="775" spans="1:13" x14ac:dyDescent="0.35">
      <c r="A775" s="5">
        <v>774</v>
      </c>
      <c r="B775" s="6">
        <v>15685320</v>
      </c>
      <c r="C775" s="6">
        <v>767</v>
      </c>
      <c r="D775" s="5" t="s">
        <v>15</v>
      </c>
      <c r="E775" s="5" t="s">
        <v>23</v>
      </c>
      <c r="F775" s="6">
        <v>36</v>
      </c>
      <c r="G775" s="6">
        <v>3</v>
      </c>
      <c r="H775" s="7">
        <v>139180.20000000001</v>
      </c>
      <c r="I775" s="6">
        <v>1</v>
      </c>
      <c r="J775" s="6">
        <v>0</v>
      </c>
      <c r="K775" s="6">
        <v>0</v>
      </c>
      <c r="L775" s="8">
        <v>123880.19</v>
      </c>
      <c r="M775" s="6">
        <v>0</v>
      </c>
    </row>
    <row r="776" spans="1:13" x14ac:dyDescent="0.35">
      <c r="A776" s="5">
        <v>775</v>
      </c>
      <c r="B776" s="6">
        <v>15789158</v>
      </c>
      <c r="C776" s="6">
        <v>636</v>
      </c>
      <c r="D776" s="5" t="s">
        <v>26</v>
      </c>
      <c r="E776" s="5" t="s">
        <v>23</v>
      </c>
      <c r="F776" s="6">
        <v>49</v>
      </c>
      <c r="G776" s="6">
        <v>6</v>
      </c>
      <c r="H776" s="7">
        <v>113599.74</v>
      </c>
      <c r="I776" s="6">
        <v>2</v>
      </c>
      <c r="J776" s="6">
        <v>1</v>
      </c>
      <c r="K776" s="6">
        <v>0</v>
      </c>
      <c r="L776" s="8">
        <v>158887.09</v>
      </c>
      <c r="M776" s="6">
        <v>1</v>
      </c>
    </row>
    <row r="777" spans="1:13" x14ac:dyDescent="0.35">
      <c r="A777" s="5">
        <v>776</v>
      </c>
      <c r="B777" s="6">
        <v>15752137</v>
      </c>
      <c r="C777" s="6">
        <v>648</v>
      </c>
      <c r="D777" s="5" t="s">
        <v>15</v>
      </c>
      <c r="E777" s="5" t="s">
        <v>23</v>
      </c>
      <c r="F777" s="6">
        <v>33</v>
      </c>
      <c r="G777" s="6">
        <v>7</v>
      </c>
      <c r="H777" s="7">
        <v>134944</v>
      </c>
      <c r="I777" s="6">
        <v>1</v>
      </c>
      <c r="J777" s="6">
        <v>1</v>
      </c>
      <c r="K777" s="6">
        <v>1</v>
      </c>
      <c r="L777" s="8">
        <v>117036.38</v>
      </c>
      <c r="M777" s="6">
        <v>0</v>
      </c>
    </row>
    <row r="778" spans="1:13" x14ac:dyDescent="0.35">
      <c r="A778" s="5">
        <v>777</v>
      </c>
      <c r="B778" s="6">
        <v>15712551</v>
      </c>
      <c r="C778" s="6">
        <v>622</v>
      </c>
      <c r="D778" s="5" t="s">
        <v>26</v>
      </c>
      <c r="E778" s="5" t="s">
        <v>16</v>
      </c>
      <c r="F778" s="6">
        <v>58</v>
      </c>
      <c r="G778" s="6">
        <v>7</v>
      </c>
      <c r="H778" s="7">
        <v>116922.25</v>
      </c>
      <c r="I778" s="6">
        <v>1</v>
      </c>
      <c r="J778" s="6">
        <v>1</v>
      </c>
      <c r="K778" s="6">
        <v>0</v>
      </c>
      <c r="L778" s="8">
        <v>120415.61</v>
      </c>
      <c r="M778" s="6">
        <v>1</v>
      </c>
    </row>
    <row r="779" spans="1:13" x14ac:dyDescent="0.35">
      <c r="A779" s="5">
        <v>778</v>
      </c>
      <c r="B779" s="6">
        <v>15628936</v>
      </c>
      <c r="C779" s="6">
        <v>692</v>
      </c>
      <c r="D779" s="5" t="s">
        <v>18</v>
      </c>
      <c r="E779" s="5" t="s">
        <v>23</v>
      </c>
      <c r="F779" s="6">
        <v>28</v>
      </c>
      <c r="G779" s="6">
        <v>9</v>
      </c>
      <c r="H779" s="7">
        <v>118945.09</v>
      </c>
      <c r="I779" s="6">
        <v>1</v>
      </c>
      <c r="J779" s="6">
        <v>0</v>
      </c>
      <c r="K779" s="6">
        <v>0</v>
      </c>
      <c r="L779" s="8">
        <v>16064.25</v>
      </c>
      <c r="M779" s="6">
        <v>1</v>
      </c>
    </row>
    <row r="780" spans="1:13" x14ac:dyDescent="0.35">
      <c r="A780" s="5">
        <v>779</v>
      </c>
      <c r="B780" s="6">
        <v>15797227</v>
      </c>
      <c r="C780" s="6">
        <v>754</v>
      </c>
      <c r="D780" s="5" t="s">
        <v>15</v>
      </c>
      <c r="E780" s="5" t="s">
        <v>23</v>
      </c>
      <c r="F780" s="6">
        <v>28</v>
      </c>
      <c r="G780" s="6">
        <v>8</v>
      </c>
      <c r="H780" s="7">
        <v>0</v>
      </c>
      <c r="I780" s="6">
        <v>2</v>
      </c>
      <c r="J780" s="6">
        <v>1</v>
      </c>
      <c r="K780" s="6">
        <v>1</v>
      </c>
      <c r="L780" s="8">
        <v>52615.62</v>
      </c>
      <c r="M780" s="6">
        <v>0</v>
      </c>
    </row>
    <row r="781" spans="1:13" x14ac:dyDescent="0.35">
      <c r="A781" s="5">
        <v>780</v>
      </c>
      <c r="B781" s="6">
        <v>15769974</v>
      </c>
      <c r="C781" s="6">
        <v>679</v>
      </c>
      <c r="D781" s="5" t="s">
        <v>18</v>
      </c>
      <c r="E781" s="5" t="s">
        <v>16</v>
      </c>
      <c r="F781" s="6">
        <v>35</v>
      </c>
      <c r="G781" s="6">
        <v>8</v>
      </c>
      <c r="H781" s="7">
        <v>119182.73</v>
      </c>
      <c r="I781" s="6">
        <v>1</v>
      </c>
      <c r="J781" s="6">
        <v>0</v>
      </c>
      <c r="K781" s="6">
        <v>0</v>
      </c>
      <c r="L781" s="8">
        <v>121210.09</v>
      </c>
      <c r="M781" s="6">
        <v>0</v>
      </c>
    </row>
    <row r="782" spans="1:13" x14ac:dyDescent="0.35">
      <c r="A782" s="5">
        <v>781</v>
      </c>
      <c r="B782" s="6">
        <v>15737051</v>
      </c>
      <c r="C782" s="6">
        <v>639</v>
      </c>
      <c r="D782" s="5" t="s">
        <v>15</v>
      </c>
      <c r="E782" s="5" t="s">
        <v>23</v>
      </c>
      <c r="F782" s="6">
        <v>27</v>
      </c>
      <c r="G782" s="6">
        <v>8</v>
      </c>
      <c r="H782" s="7">
        <v>0</v>
      </c>
      <c r="I782" s="6">
        <v>2</v>
      </c>
      <c r="J782" s="6">
        <v>1</v>
      </c>
      <c r="K782" s="6">
        <v>0</v>
      </c>
      <c r="L782" s="8">
        <v>192247.35</v>
      </c>
      <c r="M782" s="6">
        <v>0</v>
      </c>
    </row>
    <row r="783" spans="1:13" x14ac:dyDescent="0.35">
      <c r="A783" s="5">
        <v>782</v>
      </c>
      <c r="B783" s="6">
        <v>15585595</v>
      </c>
      <c r="C783" s="6">
        <v>774</v>
      </c>
      <c r="D783" s="5" t="s">
        <v>15</v>
      </c>
      <c r="E783" s="5" t="s">
        <v>16</v>
      </c>
      <c r="F783" s="6">
        <v>28</v>
      </c>
      <c r="G783" s="6">
        <v>1</v>
      </c>
      <c r="H783" s="7">
        <v>71264.02</v>
      </c>
      <c r="I783" s="6">
        <v>2</v>
      </c>
      <c r="J783" s="6">
        <v>0</v>
      </c>
      <c r="K783" s="6">
        <v>1</v>
      </c>
      <c r="L783" s="8">
        <v>68759.570000000007</v>
      </c>
      <c r="M783" s="6">
        <v>0</v>
      </c>
    </row>
    <row r="784" spans="1:13" x14ac:dyDescent="0.35">
      <c r="A784" s="5">
        <v>783</v>
      </c>
      <c r="B784" s="6">
        <v>15654060</v>
      </c>
      <c r="C784" s="6">
        <v>517</v>
      </c>
      <c r="D784" s="5" t="s">
        <v>15</v>
      </c>
      <c r="E784" s="5" t="s">
        <v>23</v>
      </c>
      <c r="F784" s="6">
        <v>41</v>
      </c>
      <c r="G784" s="6">
        <v>2</v>
      </c>
      <c r="H784" s="7">
        <v>0</v>
      </c>
      <c r="I784" s="6">
        <v>2</v>
      </c>
      <c r="J784" s="6">
        <v>0</v>
      </c>
      <c r="K784" s="6">
        <v>1</v>
      </c>
      <c r="L784" s="8">
        <v>75937.47</v>
      </c>
      <c r="M784" s="6">
        <v>0</v>
      </c>
    </row>
    <row r="785" spans="1:13" x14ac:dyDescent="0.35">
      <c r="A785" s="5">
        <v>784</v>
      </c>
      <c r="B785" s="6">
        <v>15745196</v>
      </c>
      <c r="C785" s="6">
        <v>571</v>
      </c>
      <c r="D785" s="5" t="s">
        <v>15</v>
      </c>
      <c r="E785" s="5" t="s">
        <v>16</v>
      </c>
      <c r="F785" s="6">
        <v>35</v>
      </c>
      <c r="G785" s="6">
        <v>8</v>
      </c>
      <c r="H785" s="7">
        <v>0</v>
      </c>
      <c r="I785" s="6">
        <v>2</v>
      </c>
      <c r="J785" s="6">
        <v>0</v>
      </c>
      <c r="K785" s="6">
        <v>0</v>
      </c>
      <c r="L785" s="8">
        <v>84569.13</v>
      </c>
      <c r="M785" s="6">
        <v>0</v>
      </c>
    </row>
    <row r="786" spans="1:13" x14ac:dyDescent="0.35">
      <c r="A786" s="5">
        <v>785</v>
      </c>
      <c r="B786" s="6">
        <v>15571221</v>
      </c>
      <c r="C786" s="6">
        <v>747</v>
      </c>
      <c r="D786" s="5" t="s">
        <v>26</v>
      </c>
      <c r="E786" s="5" t="s">
        <v>23</v>
      </c>
      <c r="F786" s="6">
        <v>58</v>
      </c>
      <c r="G786" s="6">
        <v>7</v>
      </c>
      <c r="H786" s="7">
        <v>116313.57</v>
      </c>
      <c r="I786" s="6">
        <v>1</v>
      </c>
      <c r="J786" s="6">
        <v>1</v>
      </c>
      <c r="K786" s="6">
        <v>1</v>
      </c>
      <c r="L786" s="8">
        <v>190696.35</v>
      </c>
      <c r="M786" s="6">
        <v>1</v>
      </c>
    </row>
    <row r="787" spans="1:13" x14ac:dyDescent="0.35">
      <c r="A787" s="5">
        <v>786</v>
      </c>
      <c r="B787" s="6">
        <v>15660155</v>
      </c>
      <c r="C787" s="6">
        <v>792</v>
      </c>
      <c r="D787" s="5" t="s">
        <v>18</v>
      </c>
      <c r="E787" s="5" t="s">
        <v>23</v>
      </c>
      <c r="F787" s="6">
        <v>36</v>
      </c>
      <c r="G787" s="6">
        <v>5</v>
      </c>
      <c r="H787" s="7">
        <v>92140.15</v>
      </c>
      <c r="I787" s="6">
        <v>1</v>
      </c>
      <c r="J787" s="6">
        <v>0</v>
      </c>
      <c r="K787" s="6">
        <v>1</v>
      </c>
      <c r="L787" s="8">
        <v>67468.67</v>
      </c>
      <c r="M787" s="6">
        <v>0</v>
      </c>
    </row>
    <row r="788" spans="1:13" x14ac:dyDescent="0.35">
      <c r="A788" s="5">
        <v>787</v>
      </c>
      <c r="B788" s="6">
        <v>15605284</v>
      </c>
      <c r="C788" s="6">
        <v>688</v>
      </c>
      <c r="D788" s="5" t="s">
        <v>15</v>
      </c>
      <c r="E788" s="5" t="s">
        <v>23</v>
      </c>
      <c r="F788" s="6">
        <v>26</v>
      </c>
      <c r="G788" s="6">
        <v>1</v>
      </c>
      <c r="H788" s="7">
        <v>0</v>
      </c>
      <c r="I788" s="6">
        <v>2</v>
      </c>
      <c r="J788" s="6">
        <v>1</v>
      </c>
      <c r="K788" s="6">
        <v>1</v>
      </c>
      <c r="L788" s="8">
        <v>104435.94</v>
      </c>
      <c r="M788" s="6">
        <v>0</v>
      </c>
    </row>
    <row r="789" spans="1:13" x14ac:dyDescent="0.35">
      <c r="A789" s="5">
        <v>788</v>
      </c>
      <c r="B789" s="6">
        <v>15694366</v>
      </c>
      <c r="C789" s="6">
        <v>714</v>
      </c>
      <c r="D789" s="5" t="s">
        <v>26</v>
      </c>
      <c r="E789" s="5" t="s">
        <v>23</v>
      </c>
      <c r="F789" s="6">
        <v>42</v>
      </c>
      <c r="G789" s="6">
        <v>2</v>
      </c>
      <c r="H789" s="7">
        <v>177640.09</v>
      </c>
      <c r="I789" s="6">
        <v>1</v>
      </c>
      <c r="J789" s="6">
        <v>0</v>
      </c>
      <c r="K789" s="6">
        <v>1</v>
      </c>
      <c r="L789" s="8">
        <v>47166.55</v>
      </c>
      <c r="M789" s="6">
        <v>0</v>
      </c>
    </row>
    <row r="790" spans="1:13" x14ac:dyDescent="0.35">
      <c r="A790" s="5">
        <v>789</v>
      </c>
      <c r="B790" s="6">
        <v>15600739</v>
      </c>
      <c r="C790" s="6">
        <v>562</v>
      </c>
      <c r="D790" s="5" t="s">
        <v>18</v>
      </c>
      <c r="E790" s="5" t="s">
        <v>16</v>
      </c>
      <c r="F790" s="6">
        <v>35</v>
      </c>
      <c r="G790" s="6">
        <v>0</v>
      </c>
      <c r="H790" s="7">
        <v>0</v>
      </c>
      <c r="I790" s="6">
        <v>2</v>
      </c>
      <c r="J790" s="6">
        <v>1</v>
      </c>
      <c r="K790" s="6">
        <v>0</v>
      </c>
      <c r="L790" s="8">
        <v>119899.52</v>
      </c>
      <c r="M790" s="6">
        <v>0</v>
      </c>
    </row>
    <row r="791" spans="1:13" x14ac:dyDescent="0.35">
      <c r="A791" s="5">
        <v>790</v>
      </c>
      <c r="B791" s="6">
        <v>15653253</v>
      </c>
      <c r="C791" s="6">
        <v>704</v>
      </c>
      <c r="D791" s="5" t="s">
        <v>18</v>
      </c>
      <c r="E791" s="5" t="s">
        <v>23</v>
      </c>
      <c r="F791" s="6">
        <v>48</v>
      </c>
      <c r="G791" s="6">
        <v>8</v>
      </c>
      <c r="H791" s="7">
        <v>167997.6</v>
      </c>
      <c r="I791" s="6">
        <v>1</v>
      </c>
      <c r="J791" s="6">
        <v>1</v>
      </c>
      <c r="K791" s="6">
        <v>1</v>
      </c>
      <c r="L791" s="8">
        <v>173498.45</v>
      </c>
      <c r="M791" s="6">
        <v>0</v>
      </c>
    </row>
    <row r="792" spans="1:13" x14ac:dyDescent="0.35">
      <c r="A792" s="5">
        <v>791</v>
      </c>
      <c r="B792" s="6">
        <v>15763431</v>
      </c>
      <c r="C792" s="6">
        <v>698</v>
      </c>
      <c r="D792" s="5" t="s">
        <v>15</v>
      </c>
      <c r="E792" s="5" t="s">
        <v>23</v>
      </c>
      <c r="F792" s="6">
        <v>36</v>
      </c>
      <c r="G792" s="6">
        <v>2</v>
      </c>
      <c r="H792" s="7">
        <v>82275.350000000006</v>
      </c>
      <c r="I792" s="6">
        <v>2</v>
      </c>
      <c r="J792" s="6">
        <v>1</v>
      </c>
      <c r="K792" s="6">
        <v>1</v>
      </c>
      <c r="L792" s="8">
        <v>93249.26</v>
      </c>
      <c r="M792" s="6">
        <v>0</v>
      </c>
    </row>
    <row r="793" spans="1:13" x14ac:dyDescent="0.35">
      <c r="A793" s="5">
        <v>792</v>
      </c>
      <c r="B793" s="6">
        <v>15643696</v>
      </c>
      <c r="C793" s="6">
        <v>611</v>
      </c>
      <c r="D793" s="5" t="s">
        <v>15</v>
      </c>
      <c r="E793" s="5" t="s">
        <v>23</v>
      </c>
      <c r="F793" s="6">
        <v>49</v>
      </c>
      <c r="G793" s="6">
        <v>3</v>
      </c>
      <c r="H793" s="7">
        <v>0</v>
      </c>
      <c r="I793" s="6">
        <v>2</v>
      </c>
      <c r="J793" s="6">
        <v>1</v>
      </c>
      <c r="K793" s="6">
        <v>1</v>
      </c>
      <c r="L793" s="8">
        <v>142917.54</v>
      </c>
      <c r="M793" s="6">
        <v>0</v>
      </c>
    </row>
    <row r="794" spans="1:13" x14ac:dyDescent="0.35">
      <c r="A794" s="5">
        <v>793</v>
      </c>
      <c r="B794" s="6">
        <v>15707473</v>
      </c>
      <c r="C794" s="6">
        <v>850</v>
      </c>
      <c r="D794" s="5" t="s">
        <v>26</v>
      </c>
      <c r="E794" s="5" t="s">
        <v>16</v>
      </c>
      <c r="F794" s="6">
        <v>48</v>
      </c>
      <c r="G794" s="6">
        <v>6</v>
      </c>
      <c r="H794" s="7">
        <v>111962.99</v>
      </c>
      <c r="I794" s="6">
        <v>1</v>
      </c>
      <c r="J794" s="6">
        <v>1</v>
      </c>
      <c r="K794" s="6">
        <v>0</v>
      </c>
      <c r="L794" s="8">
        <v>111755.8</v>
      </c>
      <c r="M794" s="6">
        <v>0</v>
      </c>
    </row>
    <row r="795" spans="1:13" x14ac:dyDescent="0.35">
      <c r="A795" s="5">
        <v>794</v>
      </c>
      <c r="B795" s="6">
        <v>15769504</v>
      </c>
      <c r="C795" s="6">
        <v>743</v>
      </c>
      <c r="D795" s="5" t="s">
        <v>26</v>
      </c>
      <c r="E795" s="5" t="s">
        <v>16</v>
      </c>
      <c r="F795" s="6">
        <v>34</v>
      </c>
      <c r="G795" s="6">
        <v>1</v>
      </c>
      <c r="H795" s="7">
        <v>131736.88</v>
      </c>
      <c r="I795" s="6">
        <v>1</v>
      </c>
      <c r="J795" s="6">
        <v>1</v>
      </c>
      <c r="K795" s="6">
        <v>1</v>
      </c>
      <c r="L795" s="8">
        <v>108543.21</v>
      </c>
      <c r="M795" s="6">
        <v>0</v>
      </c>
    </row>
    <row r="796" spans="1:13" x14ac:dyDescent="0.35">
      <c r="A796" s="5">
        <v>795</v>
      </c>
      <c r="B796" s="6">
        <v>15776807</v>
      </c>
      <c r="C796" s="6">
        <v>654</v>
      </c>
      <c r="D796" s="5" t="s">
        <v>15</v>
      </c>
      <c r="E796" s="5" t="s">
        <v>23</v>
      </c>
      <c r="F796" s="6">
        <v>29</v>
      </c>
      <c r="G796" s="6">
        <v>1</v>
      </c>
      <c r="H796" s="7">
        <v>0</v>
      </c>
      <c r="I796" s="6">
        <v>1</v>
      </c>
      <c r="J796" s="6">
        <v>1</v>
      </c>
      <c r="K796" s="6">
        <v>0</v>
      </c>
      <c r="L796" s="8">
        <v>180345.44</v>
      </c>
      <c r="M796" s="6">
        <v>0</v>
      </c>
    </row>
    <row r="797" spans="1:13" x14ac:dyDescent="0.35">
      <c r="A797" s="5">
        <v>796</v>
      </c>
      <c r="B797" s="6">
        <v>15686870</v>
      </c>
      <c r="C797" s="6">
        <v>761</v>
      </c>
      <c r="D797" s="5" t="s">
        <v>26</v>
      </c>
      <c r="E797" s="5" t="s">
        <v>23</v>
      </c>
      <c r="F797" s="6">
        <v>36</v>
      </c>
      <c r="G797" s="6">
        <v>8</v>
      </c>
      <c r="H797" s="7">
        <v>108239.11</v>
      </c>
      <c r="I797" s="6">
        <v>2</v>
      </c>
      <c r="J797" s="6">
        <v>0</v>
      </c>
      <c r="K797" s="6">
        <v>0</v>
      </c>
      <c r="L797" s="8">
        <v>99444.02</v>
      </c>
      <c r="M797" s="6">
        <v>0</v>
      </c>
    </row>
    <row r="798" spans="1:13" x14ac:dyDescent="0.35">
      <c r="A798" s="5">
        <v>797</v>
      </c>
      <c r="B798" s="6">
        <v>15668747</v>
      </c>
      <c r="C798" s="6">
        <v>702</v>
      </c>
      <c r="D798" s="5" t="s">
        <v>15</v>
      </c>
      <c r="E798" s="5" t="s">
        <v>16</v>
      </c>
      <c r="F798" s="6">
        <v>46</v>
      </c>
      <c r="G798" s="6">
        <v>9</v>
      </c>
      <c r="H798" s="7">
        <v>98444.19</v>
      </c>
      <c r="I798" s="6">
        <v>1</v>
      </c>
      <c r="J798" s="6">
        <v>0</v>
      </c>
      <c r="K798" s="6">
        <v>1</v>
      </c>
      <c r="L798" s="8">
        <v>109563.28</v>
      </c>
      <c r="M798" s="6">
        <v>0</v>
      </c>
    </row>
    <row r="799" spans="1:13" x14ac:dyDescent="0.35">
      <c r="A799" s="5">
        <v>798</v>
      </c>
      <c r="B799" s="6">
        <v>15766908</v>
      </c>
      <c r="C799" s="6">
        <v>488</v>
      </c>
      <c r="D799" s="5" t="s">
        <v>26</v>
      </c>
      <c r="E799" s="5" t="s">
        <v>23</v>
      </c>
      <c r="F799" s="6">
        <v>32</v>
      </c>
      <c r="G799" s="6">
        <v>3</v>
      </c>
      <c r="H799" s="7">
        <v>114540.38</v>
      </c>
      <c r="I799" s="6">
        <v>1</v>
      </c>
      <c r="J799" s="6">
        <v>1</v>
      </c>
      <c r="K799" s="6">
        <v>0</v>
      </c>
      <c r="L799" s="8">
        <v>92568.07</v>
      </c>
      <c r="M799" s="6">
        <v>0</v>
      </c>
    </row>
    <row r="800" spans="1:13" x14ac:dyDescent="0.35">
      <c r="A800" s="5">
        <v>799</v>
      </c>
      <c r="B800" s="6">
        <v>15570134</v>
      </c>
      <c r="C800" s="6">
        <v>683</v>
      </c>
      <c r="D800" s="5" t="s">
        <v>15</v>
      </c>
      <c r="E800" s="5" t="s">
        <v>16</v>
      </c>
      <c r="F800" s="6">
        <v>35</v>
      </c>
      <c r="G800" s="6">
        <v>6</v>
      </c>
      <c r="H800" s="7">
        <v>187530.66</v>
      </c>
      <c r="I800" s="6">
        <v>2</v>
      </c>
      <c r="J800" s="6">
        <v>1</v>
      </c>
      <c r="K800" s="6">
        <v>1</v>
      </c>
      <c r="L800" s="8">
        <v>37976.36</v>
      </c>
      <c r="M800" s="6">
        <v>0</v>
      </c>
    </row>
    <row r="801" spans="1:13" x14ac:dyDescent="0.35">
      <c r="A801" s="5">
        <v>800</v>
      </c>
      <c r="B801" s="6">
        <v>15567367</v>
      </c>
      <c r="C801" s="6">
        <v>601</v>
      </c>
      <c r="D801" s="5" t="s">
        <v>26</v>
      </c>
      <c r="E801" s="5" t="s">
        <v>16</v>
      </c>
      <c r="F801" s="6">
        <v>42</v>
      </c>
      <c r="G801" s="6">
        <v>9</v>
      </c>
      <c r="H801" s="7">
        <v>133636.16</v>
      </c>
      <c r="I801" s="6">
        <v>1</v>
      </c>
      <c r="J801" s="6">
        <v>0</v>
      </c>
      <c r="K801" s="6">
        <v>1</v>
      </c>
      <c r="L801" s="8">
        <v>103315.74</v>
      </c>
      <c r="M801" s="6">
        <v>0</v>
      </c>
    </row>
    <row r="802" spans="1:13" x14ac:dyDescent="0.35">
      <c r="A802" s="5">
        <v>801</v>
      </c>
      <c r="B802" s="6">
        <v>15747542</v>
      </c>
      <c r="C802" s="6">
        <v>605</v>
      </c>
      <c r="D802" s="5" t="s">
        <v>15</v>
      </c>
      <c r="E802" s="5" t="s">
        <v>23</v>
      </c>
      <c r="F802" s="6">
        <v>52</v>
      </c>
      <c r="G802" s="6">
        <v>7</v>
      </c>
      <c r="H802" s="7">
        <v>0</v>
      </c>
      <c r="I802" s="6">
        <v>2</v>
      </c>
      <c r="J802" s="6">
        <v>1</v>
      </c>
      <c r="K802" s="6">
        <v>1</v>
      </c>
      <c r="L802" s="8">
        <v>173952.5</v>
      </c>
      <c r="M802" s="6">
        <v>0</v>
      </c>
    </row>
    <row r="803" spans="1:13" x14ac:dyDescent="0.35">
      <c r="A803" s="5">
        <v>802</v>
      </c>
      <c r="B803" s="6">
        <v>15762238</v>
      </c>
      <c r="C803" s="6">
        <v>671</v>
      </c>
      <c r="D803" s="5" t="s">
        <v>26</v>
      </c>
      <c r="E803" s="5" t="s">
        <v>16</v>
      </c>
      <c r="F803" s="6">
        <v>44</v>
      </c>
      <c r="G803" s="6">
        <v>0</v>
      </c>
      <c r="H803" s="7">
        <v>84745.03</v>
      </c>
      <c r="I803" s="6">
        <v>2</v>
      </c>
      <c r="J803" s="6">
        <v>0</v>
      </c>
      <c r="K803" s="6">
        <v>1</v>
      </c>
      <c r="L803" s="8">
        <v>34673.980000000003</v>
      </c>
      <c r="M803" s="6">
        <v>0</v>
      </c>
    </row>
    <row r="804" spans="1:13" x14ac:dyDescent="0.35">
      <c r="A804" s="5">
        <v>803</v>
      </c>
      <c r="B804" s="6">
        <v>15681554</v>
      </c>
      <c r="C804" s="6">
        <v>614</v>
      </c>
      <c r="D804" s="5" t="s">
        <v>26</v>
      </c>
      <c r="E804" s="5" t="s">
        <v>16</v>
      </c>
      <c r="F804" s="6">
        <v>31</v>
      </c>
      <c r="G804" s="6">
        <v>7</v>
      </c>
      <c r="H804" s="7">
        <v>120599.38</v>
      </c>
      <c r="I804" s="6">
        <v>2</v>
      </c>
      <c r="J804" s="6">
        <v>1</v>
      </c>
      <c r="K804" s="6">
        <v>1</v>
      </c>
      <c r="L804" s="8">
        <v>46163.44</v>
      </c>
      <c r="M804" s="6">
        <v>0</v>
      </c>
    </row>
    <row r="805" spans="1:13" x14ac:dyDescent="0.35">
      <c r="A805" s="5">
        <v>804</v>
      </c>
      <c r="B805" s="6">
        <v>15712825</v>
      </c>
      <c r="C805" s="6">
        <v>511</v>
      </c>
      <c r="D805" s="5" t="s">
        <v>18</v>
      </c>
      <c r="E805" s="5" t="s">
        <v>16</v>
      </c>
      <c r="F805" s="6">
        <v>29</v>
      </c>
      <c r="G805" s="6">
        <v>9</v>
      </c>
      <c r="H805" s="7">
        <v>0</v>
      </c>
      <c r="I805" s="6">
        <v>2</v>
      </c>
      <c r="J805" s="6">
        <v>0</v>
      </c>
      <c r="K805" s="6">
        <v>1</v>
      </c>
      <c r="L805" s="8">
        <v>140676.98000000001</v>
      </c>
      <c r="M805" s="6">
        <v>0</v>
      </c>
    </row>
    <row r="806" spans="1:13" x14ac:dyDescent="0.35">
      <c r="A806" s="5">
        <v>805</v>
      </c>
      <c r="B806" s="6">
        <v>15640280</v>
      </c>
      <c r="C806" s="6">
        <v>850</v>
      </c>
      <c r="D806" s="5" t="s">
        <v>15</v>
      </c>
      <c r="E806" s="5" t="s">
        <v>23</v>
      </c>
      <c r="F806" s="6">
        <v>39</v>
      </c>
      <c r="G806" s="6">
        <v>4</v>
      </c>
      <c r="H806" s="7">
        <v>127771.35</v>
      </c>
      <c r="I806" s="6">
        <v>2</v>
      </c>
      <c r="J806" s="6">
        <v>0</v>
      </c>
      <c r="K806" s="6">
        <v>1</v>
      </c>
      <c r="L806" s="8">
        <v>151738.54</v>
      </c>
      <c r="M806" s="6">
        <v>0</v>
      </c>
    </row>
    <row r="807" spans="1:13" x14ac:dyDescent="0.35">
      <c r="A807" s="5">
        <v>806</v>
      </c>
      <c r="B807" s="6">
        <v>15756026</v>
      </c>
      <c r="C807" s="6">
        <v>790</v>
      </c>
      <c r="D807" s="5" t="s">
        <v>18</v>
      </c>
      <c r="E807" s="5" t="s">
        <v>16</v>
      </c>
      <c r="F807" s="6">
        <v>46</v>
      </c>
      <c r="G807" s="6">
        <v>9</v>
      </c>
      <c r="H807" s="7">
        <v>0</v>
      </c>
      <c r="I807" s="6">
        <v>1</v>
      </c>
      <c r="J807" s="6">
        <v>0</v>
      </c>
      <c r="K807" s="6">
        <v>0</v>
      </c>
      <c r="L807" s="8">
        <v>14679.81</v>
      </c>
      <c r="M807" s="6">
        <v>1</v>
      </c>
    </row>
    <row r="808" spans="1:13" x14ac:dyDescent="0.35">
      <c r="A808" s="5">
        <v>807</v>
      </c>
      <c r="B808" s="6">
        <v>15613319</v>
      </c>
      <c r="C808" s="6">
        <v>793</v>
      </c>
      <c r="D808" s="5" t="s">
        <v>15</v>
      </c>
      <c r="E808" s="5" t="s">
        <v>16</v>
      </c>
      <c r="F808" s="6">
        <v>33</v>
      </c>
      <c r="G808" s="6">
        <v>0</v>
      </c>
      <c r="H808" s="7">
        <v>0</v>
      </c>
      <c r="I808" s="6">
        <v>1</v>
      </c>
      <c r="J808" s="6">
        <v>0</v>
      </c>
      <c r="K808" s="6">
        <v>0</v>
      </c>
      <c r="L808" s="8">
        <v>175544.02</v>
      </c>
      <c r="M808" s="6">
        <v>0</v>
      </c>
    </row>
    <row r="809" spans="1:13" x14ac:dyDescent="0.35">
      <c r="A809" s="5">
        <v>808</v>
      </c>
      <c r="B809" s="6">
        <v>15798906</v>
      </c>
      <c r="C809" s="6">
        <v>628</v>
      </c>
      <c r="D809" s="5" t="s">
        <v>15</v>
      </c>
      <c r="E809" s="5" t="s">
        <v>23</v>
      </c>
      <c r="F809" s="6">
        <v>69</v>
      </c>
      <c r="G809" s="6">
        <v>5</v>
      </c>
      <c r="H809" s="7">
        <v>0</v>
      </c>
      <c r="I809" s="6">
        <v>2</v>
      </c>
      <c r="J809" s="6">
        <v>1</v>
      </c>
      <c r="K809" s="6">
        <v>1</v>
      </c>
      <c r="L809" s="8">
        <v>181964.6</v>
      </c>
      <c r="M809" s="6">
        <v>0</v>
      </c>
    </row>
    <row r="810" spans="1:13" x14ac:dyDescent="0.35">
      <c r="A810" s="5">
        <v>809</v>
      </c>
      <c r="B810" s="6">
        <v>15708917</v>
      </c>
      <c r="C810" s="6">
        <v>598</v>
      </c>
      <c r="D810" s="5" t="s">
        <v>26</v>
      </c>
      <c r="E810" s="5" t="s">
        <v>23</v>
      </c>
      <c r="F810" s="6">
        <v>53</v>
      </c>
      <c r="G810" s="6">
        <v>10</v>
      </c>
      <c r="H810" s="7">
        <v>167772.96</v>
      </c>
      <c r="I810" s="6">
        <v>1</v>
      </c>
      <c r="J810" s="6">
        <v>1</v>
      </c>
      <c r="K810" s="6">
        <v>1</v>
      </c>
      <c r="L810" s="8">
        <v>136886.85999999999</v>
      </c>
      <c r="M810" s="6">
        <v>0</v>
      </c>
    </row>
    <row r="811" spans="1:13" x14ac:dyDescent="0.35">
      <c r="A811" s="5">
        <v>810</v>
      </c>
      <c r="B811" s="6">
        <v>15778463</v>
      </c>
      <c r="C811" s="6">
        <v>657</v>
      </c>
      <c r="D811" s="5" t="s">
        <v>15</v>
      </c>
      <c r="E811" s="5" t="s">
        <v>16</v>
      </c>
      <c r="F811" s="6">
        <v>37</v>
      </c>
      <c r="G811" s="6">
        <v>6</v>
      </c>
      <c r="H811" s="7">
        <v>95845.6</v>
      </c>
      <c r="I811" s="6">
        <v>1</v>
      </c>
      <c r="J811" s="6">
        <v>1</v>
      </c>
      <c r="K811" s="6">
        <v>0</v>
      </c>
      <c r="L811" s="8">
        <v>122218.23</v>
      </c>
      <c r="M811" s="6">
        <v>0</v>
      </c>
    </row>
    <row r="812" spans="1:13" x14ac:dyDescent="0.35">
      <c r="A812" s="5">
        <v>811</v>
      </c>
      <c r="B812" s="6">
        <v>15699430</v>
      </c>
      <c r="C812" s="6">
        <v>618</v>
      </c>
      <c r="D812" s="5" t="s">
        <v>15</v>
      </c>
      <c r="E812" s="5" t="s">
        <v>16</v>
      </c>
      <c r="F812" s="6">
        <v>35</v>
      </c>
      <c r="G812" s="6">
        <v>10</v>
      </c>
      <c r="H812" s="7">
        <v>0</v>
      </c>
      <c r="I812" s="6">
        <v>2</v>
      </c>
      <c r="J812" s="6">
        <v>1</v>
      </c>
      <c r="K812" s="6">
        <v>0</v>
      </c>
      <c r="L812" s="8">
        <v>180439.75</v>
      </c>
      <c r="M812" s="6">
        <v>0</v>
      </c>
    </row>
    <row r="813" spans="1:13" x14ac:dyDescent="0.35">
      <c r="A813" s="5">
        <v>812</v>
      </c>
      <c r="B813" s="6">
        <v>15649992</v>
      </c>
      <c r="C813" s="6">
        <v>681</v>
      </c>
      <c r="D813" s="5" t="s">
        <v>18</v>
      </c>
      <c r="E813" s="5" t="s">
        <v>23</v>
      </c>
      <c r="F813" s="6">
        <v>65</v>
      </c>
      <c r="G813" s="6">
        <v>7</v>
      </c>
      <c r="H813" s="7">
        <v>134714.70000000001</v>
      </c>
      <c r="I813" s="6">
        <v>2</v>
      </c>
      <c r="J813" s="6">
        <v>0</v>
      </c>
      <c r="K813" s="6">
        <v>1</v>
      </c>
      <c r="L813" s="8">
        <v>190419.81</v>
      </c>
      <c r="M813" s="6">
        <v>0</v>
      </c>
    </row>
    <row r="814" spans="1:13" x14ac:dyDescent="0.35">
      <c r="A814" s="5">
        <v>813</v>
      </c>
      <c r="B814" s="6">
        <v>15578980</v>
      </c>
      <c r="C814" s="6">
        <v>516</v>
      </c>
      <c r="D814" s="5" t="s">
        <v>18</v>
      </c>
      <c r="E814" s="5" t="s">
        <v>16</v>
      </c>
      <c r="F814" s="6">
        <v>33</v>
      </c>
      <c r="G814" s="6">
        <v>3</v>
      </c>
      <c r="H814" s="7">
        <v>0</v>
      </c>
      <c r="I814" s="6">
        <v>2</v>
      </c>
      <c r="J814" s="6">
        <v>1</v>
      </c>
      <c r="K814" s="6">
        <v>1</v>
      </c>
      <c r="L814" s="8">
        <v>58685.59</v>
      </c>
      <c r="M814" s="6">
        <v>0</v>
      </c>
    </row>
    <row r="815" spans="1:13" x14ac:dyDescent="0.35">
      <c r="A815" s="5">
        <v>814</v>
      </c>
      <c r="B815" s="6">
        <v>15775306</v>
      </c>
      <c r="C815" s="6">
        <v>421</v>
      </c>
      <c r="D815" s="5" t="s">
        <v>26</v>
      </c>
      <c r="E815" s="5" t="s">
        <v>23</v>
      </c>
      <c r="F815" s="6">
        <v>28</v>
      </c>
      <c r="G815" s="6">
        <v>8</v>
      </c>
      <c r="H815" s="7">
        <v>122384.22</v>
      </c>
      <c r="I815" s="6">
        <v>3</v>
      </c>
      <c r="J815" s="6">
        <v>1</v>
      </c>
      <c r="K815" s="6">
        <v>1</v>
      </c>
      <c r="L815" s="8">
        <v>89017.38</v>
      </c>
      <c r="M815" s="6">
        <v>1</v>
      </c>
    </row>
    <row r="816" spans="1:13" x14ac:dyDescent="0.35">
      <c r="A816" s="5">
        <v>815</v>
      </c>
      <c r="B816" s="6">
        <v>15641655</v>
      </c>
      <c r="C816" s="6">
        <v>700</v>
      </c>
      <c r="D816" s="5" t="s">
        <v>15</v>
      </c>
      <c r="E816" s="5" t="s">
        <v>16</v>
      </c>
      <c r="F816" s="6">
        <v>26</v>
      </c>
      <c r="G816" s="6">
        <v>2</v>
      </c>
      <c r="H816" s="7">
        <v>0</v>
      </c>
      <c r="I816" s="6">
        <v>2</v>
      </c>
      <c r="J816" s="6">
        <v>0</v>
      </c>
      <c r="K816" s="6">
        <v>0</v>
      </c>
      <c r="L816" s="8">
        <v>50051.42</v>
      </c>
      <c r="M816" s="6">
        <v>0</v>
      </c>
    </row>
    <row r="817" spans="1:13" x14ac:dyDescent="0.35">
      <c r="A817" s="5">
        <v>816</v>
      </c>
      <c r="B817" s="6">
        <v>15619708</v>
      </c>
      <c r="C817" s="6">
        <v>745</v>
      </c>
      <c r="D817" s="5" t="s">
        <v>15</v>
      </c>
      <c r="E817" s="5" t="s">
        <v>23</v>
      </c>
      <c r="F817" s="6">
        <v>25</v>
      </c>
      <c r="G817" s="6">
        <v>5</v>
      </c>
      <c r="H817" s="7">
        <v>157993.15</v>
      </c>
      <c r="I817" s="6">
        <v>2</v>
      </c>
      <c r="J817" s="6">
        <v>1</v>
      </c>
      <c r="K817" s="6">
        <v>0</v>
      </c>
      <c r="L817" s="8">
        <v>146041.45000000001</v>
      </c>
      <c r="M817" s="6">
        <v>0</v>
      </c>
    </row>
    <row r="818" spans="1:13" x14ac:dyDescent="0.35">
      <c r="A818" s="5">
        <v>817</v>
      </c>
      <c r="B818" s="6">
        <v>15734565</v>
      </c>
      <c r="C818" s="6">
        <v>696</v>
      </c>
      <c r="D818" s="5" t="s">
        <v>15</v>
      </c>
      <c r="E818" s="5" t="s">
        <v>23</v>
      </c>
      <c r="F818" s="6">
        <v>29</v>
      </c>
      <c r="G818" s="6">
        <v>8</v>
      </c>
      <c r="H818" s="7">
        <v>0</v>
      </c>
      <c r="I818" s="6">
        <v>2</v>
      </c>
      <c r="J818" s="6">
        <v>1</v>
      </c>
      <c r="K818" s="6">
        <v>0</v>
      </c>
      <c r="L818" s="8">
        <v>191166.09</v>
      </c>
      <c r="M818" s="6">
        <v>0</v>
      </c>
    </row>
    <row r="819" spans="1:13" x14ac:dyDescent="0.35">
      <c r="A819" s="5">
        <v>818</v>
      </c>
      <c r="B819" s="6">
        <v>15806438</v>
      </c>
      <c r="C819" s="6">
        <v>580</v>
      </c>
      <c r="D819" s="5" t="s">
        <v>26</v>
      </c>
      <c r="E819" s="5" t="s">
        <v>16</v>
      </c>
      <c r="F819" s="6">
        <v>42</v>
      </c>
      <c r="G819" s="6">
        <v>2</v>
      </c>
      <c r="H819" s="7">
        <v>123331.36</v>
      </c>
      <c r="I819" s="6">
        <v>1</v>
      </c>
      <c r="J819" s="6">
        <v>0</v>
      </c>
      <c r="K819" s="6">
        <v>0</v>
      </c>
      <c r="L819" s="8">
        <v>103516.08</v>
      </c>
      <c r="M819" s="6">
        <v>1</v>
      </c>
    </row>
    <row r="820" spans="1:13" x14ac:dyDescent="0.35">
      <c r="A820" s="5">
        <v>819</v>
      </c>
      <c r="B820" s="6">
        <v>15591969</v>
      </c>
      <c r="C820" s="6">
        <v>497</v>
      </c>
      <c r="D820" s="5" t="s">
        <v>18</v>
      </c>
      <c r="E820" s="5" t="s">
        <v>23</v>
      </c>
      <c r="F820" s="6">
        <v>27</v>
      </c>
      <c r="G820" s="6">
        <v>9</v>
      </c>
      <c r="H820" s="7">
        <v>75263.16</v>
      </c>
      <c r="I820" s="6">
        <v>1</v>
      </c>
      <c r="J820" s="6">
        <v>1</v>
      </c>
      <c r="K820" s="6">
        <v>1</v>
      </c>
      <c r="L820" s="8">
        <v>164825.04</v>
      </c>
      <c r="M820" s="6">
        <v>0</v>
      </c>
    </row>
    <row r="821" spans="1:13" x14ac:dyDescent="0.35">
      <c r="A821" s="5">
        <v>820</v>
      </c>
      <c r="B821" s="6">
        <v>15747807</v>
      </c>
      <c r="C821" s="6">
        <v>720</v>
      </c>
      <c r="D821" s="5" t="s">
        <v>15</v>
      </c>
      <c r="E821" s="5" t="s">
        <v>16</v>
      </c>
      <c r="F821" s="6">
        <v>43</v>
      </c>
      <c r="G821" s="6">
        <v>6</v>
      </c>
      <c r="H821" s="7">
        <v>137824.03</v>
      </c>
      <c r="I821" s="6">
        <v>2</v>
      </c>
      <c r="J821" s="6">
        <v>1</v>
      </c>
      <c r="K821" s="6">
        <v>0</v>
      </c>
      <c r="L821" s="8">
        <v>172557.77</v>
      </c>
      <c r="M821" s="6">
        <v>0</v>
      </c>
    </row>
    <row r="822" spans="1:13" x14ac:dyDescent="0.35">
      <c r="A822" s="5">
        <v>821</v>
      </c>
      <c r="B822" s="6">
        <v>15596939</v>
      </c>
      <c r="C822" s="6">
        <v>659</v>
      </c>
      <c r="D822" s="5" t="s">
        <v>26</v>
      </c>
      <c r="E822" s="5" t="s">
        <v>23</v>
      </c>
      <c r="F822" s="6">
        <v>36</v>
      </c>
      <c r="G822" s="6">
        <v>4</v>
      </c>
      <c r="H822" s="7">
        <v>132578.92000000001</v>
      </c>
      <c r="I822" s="6">
        <v>2</v>
      </c>
      <c r="J822" s="6">
        <v>1</v>
      </c>
      <c r="K822" s="6">
        <v>0</v>
      </c>
      <c r="L822" s="8">
        <v>84320.94</v>
      </c>
      <c r="M822" s="6">
        <v>0</v>
      </c>
    </row>
    <row r="823" spans="1:13" x14ac:dyDescent="0.35">
      <c r="A823" s="5">
        <v>822</v>
      </c>
      <c r="B823" s="6">
        <v>15716155</v>
      </c>
      <c r="C823" s="6">
        <v>841</v>
      </c>
      <c r="D823" s="5" t="s">
        <v>15</v>
      </c>
      <c r="E823" s="5" t="s">
        <v>16</v>
      </c>
      <c r="F823" s="6">
        <v>36</v>
      </c>
      <c r="G823" s="6">
        <v>5</v>
      </c>
      <c r="H823" s="7">
        <v>156021.31</v>
      </c>
      <c r="I823" s="6">
        <v>1</v>
      </c>
      <c r="J823" s="6">
        <v>0</v>
      </c>
      <c r="K823" s="6">
        <v>0</v>
      </c>
      <c r="L823" s="8">
        <v>122662.98</v>
      </c>
      <c r="M823" s="6">
        <v>0</v>
      </c>
    </row>
    <row r="824" spans="1:13" x14ac:dyDescent="0.35">
      <c r="A824" s="5">
        <v>823</v>
      </c>
      <c r="B824" s="6">
        <v>15765311</v>
      </c>
      <c r="C824" s="6">
        <v>642</v>
      </c>
      <c r="D824" s="5" t="s">
        <v>18</v>
      </c>
      <c r="E824" s="5" t="s">
        <v>23</v>
      </c>
      <c r="F824" s="6">
        <v>34</v>
      </c>
      <c r="G824" s="6">
        <v>8</v>
      </c>
      <c r="H824" s="7">
        <v>0</v>
      </c>
      <c r="I824" s="6">
        <v>1</v>
      </c>
      <c r="J824" s="6">
        <v>1</v>
      </c>
      <c r="K824" s="6">
        <v>0</v>
      </c>
      <c r="L824" s="8">
        <v>72085.100000000006</v>
      </c>
      <c r="M824" s="6">
        <v>0</v>
      </c>
    </row>
    <row r="825" spans="1:13" x14ac:dyDescent="0.35">
      <c r="A825" s="5">
        <v>824</v>
      </c>
      <c r="B825" s="6">
        <v>15757811</v>
      </c>
      <c r="C825" s="6">
        <v>732</v>
      </c>
      <c r="D825" s="5" t="s">
        <v>18</v>
      </c>
      <c r="E825" s="5" t="s">
        <v>16</v>
      </c>
      <c r="F825" s="6">
        <v>69</v>
      </c>
      <c r="G825" s="6">
        <v>9</v>
      </c>
      <c r="H825" s="7">
        <v>137453.43</v>
      </c>
      <c r="I825" s="6">
        <v>1</v>
      </c>
      <c r="J825" s="6">
        <v>0</v>
      </c>
      <c r="K825" s="6">
        <v>1</v>
      </c>
      <c r="L825" s="8">
        <v>110932.24</v>
      </c>
      <c r="M825" s="6">
        <v>1</v>
      </c>
    </row>
    <row r="826" spans="1:13" x14ac:dyDescent="0.35">
      <c r="A826" s="5">
        <v>825</v>
      </c>
      <c r="B826" s="6">
        <v>15603830</v>
      </c>
      <c r="C826" s="6">
        <v>600</v>
      </c>
      <c r="D826" s="5" t="s">
        <v>18</v>
      </c>
      <c r="E826" s="5" t="s">
        <v>23</v>
      </c>
      <c r="F826" s="6">
        <v>36</v>
      </c>
      <c r="G826" s="6">
        <v>4</v>
      </c>
      <c r="H826" s="7">
        <v>0</v>
      </c>
      <c r="I826" s="6">
        <v>2</v>
      </c>
      <c r="J826" s="6">
        <v>1</v>
      </c>
      <c r="K826" s="6">
        <v>0</v>
      </c>
      <c r="L826" s="8">
        <v>143635.35999999999</v>
      </c>
      <c r="M826" s="6">
        <v>0</v>
      </c>
    </row>
    <row r="827" spans="1:13" x14ac:dyDescent="0.35">
      <c r="A827" s="5">
        <v>826</v>
      </c>
      <c r="B827" s="6">
        <v>15660602</v>
      </c>
      <c r="C827" s="6">
        <v>464</v>
      </c>
      <c r="D827" s="5" t="s">
        <v>26</v>
      </c>
      <c r="E827" s="5" t="s">
        <v>23</v>
      </c>
      <c r="F827" s="6">
        <v>33</v>
      </c>
      <c r="G827" s="6">
        <v>8</v>
      </c>
      <c r="H827" s="7">
        <v>164284.72</v>
      </c>
      <c r="I827" s="6">
        <v>2</v>
      </c>
      <c r="J827" s="6">
        <v>1</v>
      </c>
      <c r="K827" s="6">
        <v>1</v>
      </c>
      <c r="L827" s="8">
        <v>3710.34</v>
      </c>
      <c r="M827" s="6">
        <v>0</v>
      </c>
    </row>
    <row r="828" spans="1:13" x14ac:dyDescent="0.35">
      <c r="A828" s="5">
        <v>827</v>
      </c>
      <c r="B828" s="6">
        <v>15660535</v>
      </c>
      <c r="C828" s="6">
        <v>680</v>
      </c>
      <c r="D828" s="5" t="s">
        <v>15</v>
      </c>
      <c r="E828" s="5" t="s">
        <v>16</v>
      </c>
      <c r="F828" s="6">
        <v>47</v>
      </c>
      <c r="G828" s="6">
        <v>5</v>
      </c>
      <c r="H828" s="7">
        <v>0</v>
      </c>
      <c r="I828" s="6">
        <v>2</v>
      </c>
      <c r="J828" s="6">
        <v>1</v>
      </c>
      <c r="K828" s="6">
        <v>1</v>
      </c>
      <c r="L828" s="8">
        <v>179843.33</v>
      </c>
      <c r="M828" s="6">
        <v>0</v>
      </c>
    </row>
    <row r="829" spans="1:13" x14ac:dyDescent="0.35">
      <c r="A829" s="5">
        <v>828</v>
      </c>
      <c r="B829" s="6">
        <v>15666633</v>
      </c>
      <c r="C829" s="6">
        <v>758</v>
      </c>
      <c r="D829" s="5" t="s">
        <v>18</v>
      </c>
      <c r="E829" s="5" t="s">
        <v>23</v>
      </c>
      <c r="F829" s="6">
        <v>56</v>
      </c>
      <c r="G829" s="6">
        <v>1</v>
      </c>
      <c r="H829" s="7">
        <v>0</v>
      </c>
      <c r="I829" s="6">
        <v>2</v>
      </c>
      <c r="J829" s="6">
        <v>1</v>
      </c>
      <c r="K829" s="6">
        <v>1</v>
      </c>
      <c r="L829" s="8">
        <v>10643.38</v>
      </c>
      <c r="M829" s="6">
        <v>0</v>
      </c>
    </row>
    <row r="830" spans="1:13" x14ac:dyDescent="0.35">
      <c r="A830" s="5">
        <v>829</v>
      </c>
      <c r="B830" s="6">
        <v>15596914</v>
      </c>
      <c r="C830" s="6">
        <v>630</v>
      </c>
      <c r="D830" s="5" t="s">
        <v>26</v>
      </c>
      <c r="E830" s="5" t="s">
        <v>16</v>
      </c>
      <c r="F830" s="6">
        <v>31</v>
      </c>
      <c r="G830" s="6">
        <v>2</v>
      </c>
      <c r="H830" s="7">
        <v>112373.49</v>
      </c>
      <c r="I830" s="6">
        <v>2</v>
      </c>
      <c r="J830" s="6">
        <v>1</v>
      </c>
      <c r="K830" s="6">
        <v>1</v>
      </c>
      <c r="L830" s="8">
        <v>131167.98000000001</v>
      </c>
      <c r="M830" s="6">
        <v>0</v>
      </c>
    </row>
    <row r="831" spans="1:13" x14ac:dyDescent="0.35">
      <c r="A831" s="5">
        <v>830</v>
      </c>
      <c r="B831" s="6">
        <v>15639788</v>
      </c>
      <c r="C831" s="6">
        <v>577</v>
      </c>
      <c r="D831" s="5" t="s">
        <v>15</v>
      </c>
      <c r="E831" s="5" t="s">
        <v>16</v>
      </c>
      <c r="F831" s="6">
        <v>39</v>
      </c>
      <c r="G831" s="6">
        <v>10</v>
      </c>
      <c r="H831" s="7">
        <v>0</v>
      </c>
      <c r="I831" s="6">
        <v>2</v>
      </c>
      <c r="J831" s="6">
        <v>1</v>
      </c>
      <c r="K831" s="6">
        <v>0</v>
      </c>
      <c r="L831" s="8">
        <v>10553.31</v>
      </c>
      <c r="M831" s="6">
        <v>0</v>
      </c>
    </row>
    <row r="832" spans="1:13" x14ac:dyDescent="0.35">
      <c r="A832" s="5">
        <v>831</v>
      </c>
      <c r="B832" s="6">
        <v>15695846</v>
      </c>
      <c r="C832" s="6">
        <v>684</v>
      </c>
      <c r="D832" s="5" t="s">
        <v>15</v>
      </c>
      <c r="E832" s="5" t="s">
        <v>16</v>
      </c>
      <c r="F832" s="6">
        <v>34</v>
      </c>
      <c r="G832" s="6">
        <v>6</v>
      </c>
      <c r="H832" s="7">
        <v>0</v>
      </c>
      <c r="I832" s="6">
        <v>2</v>
      </c>
      <c r="J832" s="6">
        <v>1</v>
      </c>
      <c r="K832" s="6">
        <v>1</v>
      </c>
      <c r="L832" s="8">
        <v>130928.22</v>
      </c>
      <c r="M832" s="6">
        <v>0</v>
      </c>
    </row>
    <row r="833" spans="1:13" x14ac:dyDescent="0.35">
      <c r="A833" s="5">
        <v>832</v>
      </c>
      <c r="B833" s="6">
        <v>15726234</v>
      </c>
      <c r="C833" s="6">
        <v>708</v>
      </c>
      <c r="D833" s="5" t="s">
        <v>18</v>
      </c>
      <c r="E833" s="5" t="s">
        <v>16</v>
      </c>
      <c r="F833" s="6">
        <v>41</v>
      </c>
      <c r="G833" s="6">
        <v>5</v>
      </c>
      <c r="H833" s="7">
        <v>0</v>
      </c>
      <c r="I833" s="6">
        <v>1</v>
      </c>
      <c r="J833" s="6">
        <v>0</v>
      </c>
      <c r="K833" s="6">
        <v>1</v>
      </c>
      <c r="L833" s="8">
        <v>157003.99</v>
      </c>
      <c r="M833" s="6">
        <v>0</v>
      </c>
    </row>
    <row r="834" spans="1:13" x14ac:dyDescent="0.35">
      <c r="A834" s="5">
        <v>833</v>
      </c>
      <c r="B834" s="6">
        <v>15797964</v>
      </c>
      <c r="C834" s="6">
        <v>732</v>
      </c>
      <c r="D834" s="5" t="s">
        <v>26</v>
      </c>
      <c r="E834" s="5" t="s">
        <v>16</v>
      </c>
      <c r="F834" s="6">
        <v>29</v>
      </c>
      <c r="G834" s="6">
        <v>1</v>
      </c>
      <c r="H834" s="7">
        <v>154333.82</v>
      </c>
      <c r="I834" s="6">
        <v>1</v>
      </c>
      <c r="J834" s="6">
        <v>1</v>
      </c>
      <c r="K834" s="6">
        <v>1</v>
      </c>
      <c r="L834" s="8">
        <v>138527.56</v>
      </c>
      <c r="M834" s="6">
        <v>0</v>
      </c>
    </row>
    <row r="835" spans="1:13" x14ac:dyDescent="0.35">
      <c r="A835" s="5">
        <v>834</v>
      </c>
      <c r="B835" s="6">
        <v>15625881</v>
      </c>
      <c r="C835" s="6">
        <v>634</v>
      </c>
      <c r="D835" s="5" t="s">
        <v>26</v>
      </c>
      <c r="E835" s="5" t="s">
        <v>23</v>
      </c>
      <c r="F835" s="6">
        <v>37</v>
      </c>
      <c r="G835" s="6">
        <v>3</v>
      </c>
      <c r="H835" s="7">
        <v>111432.77</v>
      </c>
      <c r="I835" s="6">
        <v>2</v>
      </c>
      <c r="J835" s="6">
        <v>1</v>
      </c>
      <c r="K835" s="6">
        <v>1</v>
      </c>
      <c r="L835" s="8">
        <v>167032.49</v>
      </c>
      <c r="M835" s="6">
        <v>0</v>
      </c>
    </row>
    <row r="836" spans="1:13" x14ac:dyDescent="0.35">
      <c r="A836" s="5">
        <v>835</v>
      </c>
      <c r="B836" s="6">
        <v>15780628</v>
      </c>
      <c r="C836" s="6">
        <v>633</v>
      </c>
      <c r="D836" s="5" t="s">
        <v>15</v>
      </c>
      <c r="E836" s="5" t="s">
        <v>16</v>
      </c>
      <c r="F836" s="6">
        <v>30</v>
      </c>
      <c r="G836" s="6">
        <v>6</v>
      </c>
      <c r="H836" s="7">
        <v>0</v>
      </c>
      <c r="I836" s="6">
        <v>2</v>
      </c>
      <c r="J836" s="6">
        <v>0</v>
      </c>
      <c r="K836" s="6">
        <v>0</v>
      </c>
      <c r="L836" s="8">
        <v>41642.29</v>
      </c>
      <c r="M836" s="6">
        <v>0</v>
      </c>
    </row>
    <row r="837" spans="1:13" x14ac:dyDescent="0.35">
      <c r="A837" s="5">
        <v>836</v>
      </c>
      <c r="B837" s="6">
        <v>15575883</v>
      </c>
      <c r="C837" s="6">
        <v>559</v>
      </c>
      <c r="D837" s="5" t="s">
        <v>15</v>
      </c>
      <c r="E837" s="5" t="s">
        <v>23</v>
      </c>
      <c r="F837" s="6">
        <v>34</v>
      </c>
      <c r="G837" s="6">
        <v>2</v>
      </c>
      <c r="H837" s="7">
        <v>137390.10999999999</v>
      </c>
      <c r="I837" s="6">
        <v>2</v>
      </c>
      <c r="J837" s="6">
        <v>1</v>
      </c>
      <c r="K837" s="6">
        <v>0</v>
      </c>
      <c r="L837" s="8">
        <v>9677</v>
      </c>
      <c r="M837" s="6">
        <v>0</v>
      </c>
    </row>
    <row r="838" spans="1:13" x14ac:dyDescent="0.35">
      <c r="A838" s="5">
        <v>837</v>
      </c>
      <c r="B838" s="6">
        <v>15585036</v>
      </c>
      <c r="C838" s="6">
        <v>694</v>
      </c>
      <c r="D838" s="5" t="s">
        <v>18</v>
      </c>
      <c r="E838" s="5" t="s">
        <v>16</v>
      </c>
      <c r="F838" s="6">
        <v>37</v>
      </c>
      <c r="G838" s="6">
        <v>3</v>
      </c>
      <c r="H838" s="7">
        <v>0</v>
      </c>
      <c r="I838" s="6">
        <v>2</v>
      </c>
      <c r="J838" s="6">
        <v>1</v>
      </c>
      <c r="K838" s="6">
        <v>1</v>
      </c>
      <c r="L838" s="8">
        <v>147012.22</v>
      </c>
      <c r="M838" s="6">
        <v>0</v>
      </c>
    </row>
    <row r="839" spans="1:13" x14ac:dyDescent="0.35">
      <c r="A839" s="5">
        <v>838</v>
      </c>
      <c r="B839" s="6">
        <v>15589488</v>
      </c>
      <c r="C839" s="6">
        <v>686</v>
      </c>
      <c r="D839" s="5" t="s">
        <v>26</v>
      </c>
      <c r="E839" s="5" t="s">
        <v>16</v>
      </c>
      <c r="F839" s="6">
        <v>56</v>
      </c>
      <c r="G839" s="6">
        <v>5</v>
      </c>
      <c r="H839" s="7">
        <v>111642.08</v>
      </c>
      <c r="I839" s="6">
        <v>1</v>
      </c>
      <c r="J839" s="6">
        <v>1</v>
      </c>
      <c r="K839" s="6">
        <v>1</v>
      </c>
      <c r="L839" s="8">
        <v>80553.87</v>
      </c>
      <c r="M839" s="6">
        <v>0</v>
      </c>
    </row>
    <row r="840" spans="1:13" x14ac:dyDescent="0.35">
      <c r="A840" s="5">
        <v>839</v>
      </c>
      <c r="B840" s="6">
        <v>15585888</v>
      </c>
      <c r="C840" s="6">
        <v>553</v>
      </c>
      <c r="D840" s="5" t="s">
        <v>18</v>
      </c>
      <c r="E840" s="5" t="s">
        <v>16</v>
      </c>
      <c r="F840" s="6">
        <v>48</v>
      </c>
      <c r="G840" s="6">
        <v>3</v>
      </c>
      <c r="H840" s="7">
        <v>0</v>
      </c>
      <c r="I840" s="6">
        <v>1</v>
      </c>
      <c r="J840" s="6">
        <v>0</v>
      </c>
      <c r="K840" s="6">
        <v>1</v>
      </c>
      <c r="L840" s="8">
        <v>30730.95</v>
      </c>
      <c r="M840" s="6">
        <v>1</v>
      </c>
    </row>
    <row r="841" spans="1:13" x14ac:dyDescent="0.35">
      <c r="A841" s="5">
        <v>840</v>
      </c>
      <c r="B841" s="6">
        <v>15727915</v>
      </c>
      <c r="C841" s="6">
        <v>507</v>
      </c>
      <c r="D841" s="5" t="s">
        <v>15</v>
      </c>
      <c r="E841" s="5" t="s">
        <v>23</v>
      </c>
      <c r="F841" s="6">
        <v>36</v>
      </c>
      <c r="G841" s="6">
        <v>4</v>
      </c>
      <c r="H841" s="7">
        <v>83543.37</v>
      </c>
      <c r="I841" s="6">
        <v>1</v>
      </c>
      <c r="J841" s="6">
        <v>0</v>
      </c>
      <c r="K841" s="6">
        <v>0</v>
      </c>
      <c r="L841" s="8">
        <v>140134.43</v>
      </c>
      <c r="M841" s="6">
        <v>0</v>
      </c>
    </row>
    <row r="842" spans="1:13" x14ac:dyDescent="0.35">
      <c r="A842" s="5">
        <v>841</v>
      </c>
      <c r="B842" s="6">
        <v>15707567</v>
      </c>
      <c r="C842" s="6">
        <v>732</v>
      </c>
      <c r="D842" s="5" t="s">
        <v>26</v>
      </c>
      <c r="E842" s="5" t="s">
        <v>23</v>
      </c>
      <c r="F842" s="6">
        <v>50</v>
      </c>
      <c r="G842" s="6">
        <v>6</v>
      </c>
      <c r="H842" s="7">
        <v>145338.76</v>
      </c>
      <c r="I842" s="6">
        <v>1</v>
      </c>
      <c r="J842" s="6">
        <v>0</v>
      </c>
      <c r="K842" s="6">
        <v>0</v>
      </c>
      <c r="L842" s="8">
        <v>91936.1</v>
      </c>
      <c r="M842" s="6">
        <v>1</v>
      </c>
    </row>
    <row r="843" spans="1:13" x14ac:dyDescent="0.35">
      <c r="A843" s="5">
        <v>842</v>
      </c>
      <c r="B843" s="6">
        <v>15737792</v>
      </c>
      <c r="C843" s="6">
        <v>818</v>
      </c>
      <c r="D843" s="5" t="s">
        <v>15</v>
      </c>
      <c r="E843" s="5" t="s">
        <v>16</v>
      </c>
      <c r="F843" s="6">
        <v>31</v>
      </c>
      <c r="G843" s="6">
        <v>1</v>
      </c>
      <c r="H843" s="7">
        <v>186796.37</v>
      </c>
      <c r="I843" s="6">
        <v>1</v>
      </c>
      <c r="J843" s="6">
        <v>0</v>
      </c>
      <c r="K843" s="6">
        <v>0</v>
      </c>
      <c r="L843" s="8">
        <v>178252.63</v>
      </c>
      <c r="M843" s="6">
        <v>0</v>
      </c>
    </row>
    <row r="844" spans="1:13" x14ac:dyDescent="0.35">
      <c r="A844" s="5">
        <v>843</v>
      </c>
      <c r="B844" s="6">
        <v>15599433</v>
      </c>
      <c r="C844" s="6">
        <v>660</v>
      </c>
      <c r="D844" s="5" t="s">
        <v>26</v>
      </c>
      <c r="E844" s="5" t="s">
        <v>23</v>
      </c>
      <c r="F844" s="6">
        <v>35</v>
      </c>
      <c r="G844" s="6">
        <v>8</v>
      </c>
      <c r="H844" s="7">
        <v>58641.43</v>
      </c>
      <c r="I844" s="6">
        <v>1</v>
      </c>
      <c r="J844" s="6">
        <v>0</v>
      </c>
      <c r="K844" s="6">
        <v>1</v>
      </c>
      <c r="L844" s="8">
        <v>198674.08</v>
      </c>
      <c r="M844" s="6">
        <v>0</v>
      </c>
    </row>
    <row r="845" spans="1:13" x14ac:dyDescent="0.35">
      <c r="A845" s="5">
        <v>844</v>
      </c>
      <c r="B845" s="6">
        <v>15672012</v>
      </c>
      <c r="C845" s="6">
        <v>773</v>
      </c>
      <c r="D845" s="5" t="s">
        <v>18</v>
      </c>
      <c r="E845" s="5" t="s">
        <v>16</v>
      </c>
      <c r="F845" s="6">
        <v>41</v>
      </c>
      <c r="G845" s="6">
        <v>5</v>
      </c>
      <c r="H845" s="7">
        <v>0</v>
      </c>
      <c r="I845" s="6">
        <v>1</v>
      </c>
      <c r="J845" s="6">
        <v>1</v>
      </c>
      <c r="K845" s="6">
        <v>0</v>
      </c>
      <c r="L845" s="8">
        <v>28266.9</v>
      </c>
      <c r="M845" s="6">
        <v>1</v>
      </c>
    </row>
    <row r="846" spans="1:13" x14ac:dyDescent="0.35">
      <c r="A846" s="5">
        <v>845</v>
      </c>
      <c r="B846" s="6">
        <v>15806983</v>
      </c>
      <c r="C846" s="6">
        <v>640</v>
      </c>
      <c r="D846" s="5" t="s">
        <v>15</v>
      </c>
      <c r="E846" s="5" t="s">
        <v>23</v>
      </c>
      <c r="F846" s="6">
        <v>44</v>
      </c>
      <c r="G846" s="6">
        <v>3</v>
      </c>
      <c r="H846" s="7">
        <v>137148.68</v>
      </c>
      <c r="I846" s="6">
        <v>1</v>
      </c>
      <c r="J846" s="6">
        <v>1</v>
      </c>
      <c r="K846" s="6">
        <v>0</v>
      </c>
      <c r="L846" s="8">
        <v>92381.01</v>
      </c>
      <c r="M846" s="6">
        <v>0</v>
      </c>
    </row>
    <row r="847" spans="1:13" x14ac:dyDescent="0.35">
      <c r="A847" s="5">
        <v>846</v>
      </c>
      <c r="B847" s="6">
        <v>15592222</v>
      </c>
      <c r="C847" s="6">
        <v>505</v>
      </c>
      <c r="D847" s="5" t="s">
        <v>15</v>
      </c>
      <c r="E847" s="5" t="s">
        <v>23</v>
      </c>
      <c r="F847" s="6">
        <v>49</v>
      </c>
      <c r="G847" s="6">
        <v>7</v>
      </c>
      <c r="H847" s="7">
        <v>80001.23</v>
      </c>
      <c r="I847" s="6">
        <v>1</v>
      </c>
      <c r="J847" s="6">
        <v>0</v>
      </c>
      <c r="K847" s="6">
        <v>0</v>
      </c>
      <c r="L847" s="8">
        <v>135180.10999999999</v>
      </c>
      <c r="M847" s="6">
        <v>0</v>
      </c>
    </row>
    <row r="848" spans="1:13" x14ac:dyDescent="0.35">
      <c r="A848" s="5">
        <v>847</v>
      </c>
      <c r="B848" s="6">
        <v>15608968</v>
      </c>
      <c r="C848" s="6">
        <v>714</v>
      </c>
      <c r="D848" s="5" t="s">
        <v>26</v>
      </c>
      <c r="E848" s="5" t="s">
        <v>23</v>
      </c>
      <c r="F848" s="6">
        <v>21</v>
      </c>
      <c r="G848" s="6">
        <v>6</v>
      </c>
      <c r="H848" s="7">
        <v>86402.52</v>
      </c>
      <c r="I848" s="6">
        <v>2</v>
      </c>
      <c r="J848" s="6">
        <v>0</v>
      </c>
      <c r="K848" s="6">
        <v>0</v>
      </c>
      <c r="L848" s="8">
        <v>27330.59</v>
      </c>
      <c r="M848" s="6">
        <v>0</v>
      </c>
    </row>
    <row r="849" spans="1:13" x14ac:dyDescent="0.35">
      <c r="A849" s="5">
        <v>848</v>
      </c>
      <c r="B849" s="6">
        <v>15586959</v>
      </c>
      <c r="C849" s="6">
        <v>468</v>
      </c>
      <c r="D849" s="5" t="s">
        <v>15</v>
      </c>
      <c r="E849" s="5" t="s">
        <v>16</v>
      </c>
      <c r="F849" s="6">
        <v>42</v>
      </c>
      <c r="G849" s="6">
        <v>5</v>
      </c>
      <c r="H849" s="7">
        <v>0</v>
      </c>
      <c r="I849" s="6">
        <v>2</v>
      </c>
      <c r="J849" s="6">
        <v>1</v>
      </c>
      <c r="K849" s="6">
        <v>0</v>
      </c>
      <c r="L849" s="8">
        <v>125305.34</v>
      </c>
      <c r="M849" s="6">
        <v>0</v>
      </c>
    </row>
    <row r="850" spans="1:13" x14ac:dyDescent="0.35">
      <c r="A850" s="5">
        <v>849</v>
      </c>
      <c r="B850" s="6">
        <v>15646558</v>
      </c>
      <c r="C850" s="6">
        <v>611</v>
      </c>
      <c r="D850" s="5" t="s">
        <v>18</v>
      </c>
      <c r="E850" s="5" t="s">
        <v>23</v>
      </c>
      <c r="F850" s="6">
        <v>51</v>
      </c>
      <c r="G850" s="6">
        <v>1</v>
      </c>
      <c r="H850" s="7">
        <v>122874.74</v>
      </c>
      <c r="I850" s="6">
        <v>1</v>
      </c>
      <c r="J850" s="6">
        <v>1</v>
      </c>
      <c r="K850" s="6">
        <v>1</v>
      </c>
      <c r="L850" s="8">
        <v>149648.45000000001</v>
      </c>
      <c r="M850" s="6">
        <v>0</v>
      </c>
    </row>
    <row r="851" spans="1:13" x14ac:dyDescent="0.35">
      <c r="A851" s="5">
        <v>850</v>
      </c>
      <c r="B851" s="6">
        <v>15725811</v>
      </c>
      <c r="C851" s="6">
        <v>705</v>
      </c>
      <c r="D851" s="5" t="s">
        <v>15</v>
      </c>
      <c r="E851" s="5" t="s">
        <v>23</v>
      </c>
      <c r="F851" s="6">
        <v>25</v>
      </c>
      <c r="G851" s="6">
        <v>0</v>
      </c>
      <c r="H851" s="7">
        <v>97544.29</v>
      </c>
      <c r="I851" s="6">
        <v>1</v>
      </c>
      <c r="J851" s="6">
        <v>0</v>
      </c>
      <c r="K851" s="6">
        <v>1</v>
      </c>
      <c r="L851" s="8">
        <v>59887.15</v>
      </c>
      <c r="M851" s="6">
        <v>0</v>
      </c>
    </row>
    <row r="852" spans="1:13" x14ac:dyDescent="0.35">
      <c r="A852" s="5">
        <v>851</v>
      </c>
      <c r="B852" s="6">
        <v>15572265</v>
      </c>
      <c r="C852" s="6">
        <v>646</v>
      </c>
      <c r="D852" s="5" t="s">
        <v>26</v>
      </c>
      <c r="E852" s="5" t="s">
        <v>23</v>
      </c>
      <c r="F852" s="6">
        <v>46</v>
      </c>
      <c r="G852" s="6">
        <v>1</v>
      </c>
      <c r="H852" s="7">
        <v>170826.55</v>
      </c>
      <c r="I852" s="6">
        <v>2</v>
      </c>
      <c r="J852" s="6">
        <v>1</v>
      </c>
      <c r="K852" s="6">
        <v>0</v>
      </c>
      <c r="L852" s="8">
        <v>45041.32</v>
      </c>
      <c r="M852" s="6">
        <v>0</v>
      </c>
    </row>
    <row r="853" spans="1:13" x14ac:dyDescent="0.35">
      <c r="A853" s="5">
        <v>852</v>
      </c>
      <c r="B853" s="6">
        <v>15794048</v>
      </c>
      <c r="C853" s="6">
        <v>667</v>
      </c>
      <c r="D853" s="5" t="s">
        <v>26</v>
      </c>
      <c r="E853" s="5" t="s">
        <v>16</v>
      </c>
      <c r="F853" s="6">
        <v>48</v>
      </c>
      <c r="G853" s="6">
        <v>1</v>
      </c>
      <c r="H853" s="7">
        <v>97133.92</v>
      </c>
      <c r="I853" s="6">
        <v>2</v>
      </c>
      <c r="J853" s="6">
        <v>0</v>
      </c>
      <c r="K853" s="6">
        <v>0</v>
      </c>
      <c r="L853" s="8">
        <v>113316.77</v>
      </c>
      <c r="M853" s="6">
        <v>1</v>
      </c>
    </row>
    <row r="854" spans="1:13" x14ac:dyDescent="0.35">
      <c r="A854" s="5">
        <v>853</v>
      </c>
      <c r="B854" s="6">
        <v>15677610</v>
      </c>
      <c r="C854" s="6">
        <v>511</v>
      </c>
      <c r="D854" s="5" t="s">
        <v>26</v>
      </c>
      <c r="E854" s="5" t="s">
        <v>16</v>
      </c>
      <c r="F854" s="6">
        <v>41</v>
      </c>
      <c r="G854" s="6">
        <v>8</v>
      </c>
      <c r="H854" s="7">
        <v>153895.65</v>
      </c>
      <c r="I854" s="6">
        <v>1</v>
      </c>
      <c r="J854" s="6">
        <v>1</v>
      </c>
      <c r="K854" s="6">
        <v>1</v>
      </c>
      <c r="L854" s="8">
        <v>39087.42</v>
      </c>
      <c r="M854" s="6">
        <v>0</v>
      </c>
    </row>
    <row r="855" spans="1:13" x14ac:dyDescent="0.35">
      <c r="A855" s="5">
        <v>854</v>
      </c>
      <c r="B855" s="6">
        <v>15745012</v>
      </c>
      <c r="C855" s="6">
        <v>653</v>
      </c>
      <c r="D855" s="5" t="s">
        <v>15</v>
      </c>
      <c r="E855" s="5" t="s">
        <v>16</v>
      </c>
      <c r="F855" s="6">
        <v>43</v>
      </c>
      <c r="G855" s="6">
        <v>6</v>
      </c>
      <c r="H855" s="7">
        <v>0</v>
      </c>
      <c r="I855" s="6">
        <v>2</v>
      </c>
      <c r="J855" s="6">
        <v>1</v>
      </c>
      <c r="K855" s="6">
        <v>1</v>
      </c>
      <c r="L855" s="8">
        <v>7330.59</v>
      </c>
      <c r="M855" s="6">
        <v>0</v>
      </c>
    </row>
    <row r="856" spans="1:13" x14ac:dyDescent="0.35">
      <c r="A856" s="5">
        <v>855</v>
      </c>
      <c r="B856" s="6">
        <v>15601589</v>
      </c>
      <c r="C856" s="6">
        <v>675</v>
      </c>
      <c r="D856" s="5" t="s">
        <v>15</v>
      </c>
      <c r="E856" s="5" t="s">
        <v>16</v>
      </c>
      <c r="F856" s="6">
        <v>57</v>
      </c>
      <c r="G856" s="6">
        <v>8</v>
      </c>
      <c r="H856" s="7">
        <v>0</v>
      </c>
      <c r="I856" s="6">
        <v>2</v>
      </c>
      <c r="J856" s="6">
        <v>0</v>
      </c>
      <c r="K856" s="6">
        <v>1</v>
      </c>
      <c r="L856" s="8">
        <v>95463.29</v>
      </c>
      <c r="M856" s="6">
        <v>0</v>
      </c>
    </row>
    <row r="857" spans="1:13" x14ac:dyDescent="0.35">
      <c r="A857" s="5">
        <v>856</v>
      </c>
      <c r="B857" s="6">
        <v>15686436</v>
      </c>
      <c r="C857" s="6">
        <v>523</v>
      </c>
      <c r="D857" s="5" t="s">
        <v>18</v>
      </c>
      <c r="E857" s="5" t="s">
        <v>23</v>
      </c>
      <c r="F857" s="6">
        <v>32</v>
      </c>
      <c r="G857" s="6">
        <v>4</v>
      </c>
      <c r="H857" s="7">
        <v>0</v>
      </c>
      <c r="I857" s="6">
        <v>2</v>
      </c>
      <c r="J857" s="6">
        <v>1</v>
      </c>
      <c r="K857" s="6">
        <v>0</v>
      </c>
      <c r="L857" s="8">
        <v>167848.02</v>
      </c>
      <c r="M857" s="6">
        <v>0</v>
      </c>
    </row>
    <row r="858" spans="1:13" x14ac:dyDescent="0.35">
      <c r="A858" s="5">
        <v>857</v>
      </c>
      <c r="B858" s="6">
        <v>15693864</v>
      </c>
      <c r="C858" s="6">
        <v>567</v>
      </c>
      <c r="D858" s="5" t="s">
        <v>26</v>
      </c>
      <c r="E858" s="5" t="s">
        <v>16</v>
      </c>
      <c r="F858" s="6">
        <v>49</v>
      </c>
      <c r="G858" s="6">
        <v>5</v>
      </c>
      <c r="H858" s="7">
        <v>134956.01999999999</v>
      </c>
      <c r="I858" s="6">
        <v>1</v>
      </c>
      <c r="J858" s="6">
        <v>1</v>
      </c>
      <c r="K858" s="6">
        <v>0</v>
      </c>
      <c r="L858" s="8">
        <v>93953.84</v>
      </c>
      <c r="M858" s="6">
        <v>1</v>
      </c>
    </row>
    <row r="859" spans="1:13" x14ac:dyDescent="0.35">
      <c r="A859" s="5">
        <v>858</v>
      </c>
      <c r="B859" s="6">
        <v>15760550</v>
      </c>
      <c r="C859" s="6">
        <v>741</v>
      </c>
      <c r="D859" s="5" t="s">
        <v>18</v>
      </c>
      <c r="E859" s="5" t="s">
        <v>23</v>
      </c>
      <c r="F859" s="6">
        <v>39</v>
      </c>
      <c r="G859" s="6">
        <v>7</v>
      </c>
      <c r="H859" s="7">
        <v>143637.57999999999</v>
      </c>
      <c r="I859" s="6">
        <v>2</v>
      </c>
      <c r="J859" s="6">
        <v>0</v>
      </c>
      <c r="K859" s="6">
        <v>1</v>
      </c>
      <c r="L859" s="8">
        <v>174227.66</v>
      </c>
      <c r="M859" s="6">
        <v>0</v>
      </c>
    </row>
    <row r="860" spans="1:13" x14ac:dyDescent="0.35">
      <c r="A860" s="5">
        <v>859</v>
      </c>
      <c r="B860" s="6">
        <v>15686137</v>
      </c>
      <c r="C860" s="6">
        <v>456</v>
      </c>
      <c r="D860" s="5" t="s">
        <v>18</v>
      </c>
      <c r="E860" s="5" t="s">
        <v>23</v>
      </c>
      <c r="F860" s="6">
        <v>32</v>
      </c>
      <c r="G860" s="6">
        <v>9</v>
      </c>
      <c r="H860" s="7">
        <v>147506.25</v>
      </c>
      <c r="I860" s="6">
        <v>1</v>
      </c>
      <c r="J860" s="6">
        <v>1</v>
      </c>
      <c r="K860" s="6">
        <v>1</v>
      </c>
      <c r="L860" s="8">
        <v>135399.21</v>
      </c>
      <c r="M860" s="6">
        <v>0</v>
      </c>
    </row>
    <row r="861" spans="1:13" x14ac:dyDescent="0.35">
      <c r="A861" s="5">
        <v>860</v>
      </c>
      <c r="B861" s="6">
        <v>15809087</v>
      </c>
      <c r="C861" s="6">
        <v>598</v>
      </c>
      <c r="D861" s="5" t="s">
        <v>15</v>
      </c>
      <c r="E861" s="5" t="s">
        <v>23</v>
      </c>
      <c r="F861" s="6">
        <v>64</v>
      </c>
      <c r="G861" s="6">
        <v>1</v>
      </c>
      <c r="H861" s="7">
        <v>0</v>
      </c>
      <c r="I861" s="6">
        <v>2</v>
      </c>
      <c r="J861" s="6">
        <v>1</v>
      </c>
      <c r="K861" s="6">
        <v>0</v>
      </c>
      <c r="L861" s="8">
        <v>195635.3</v>
      </c>
      <c r="M861" s="6">
        <v>1</v>
      </c>
    </row>
    <row r="862" spans="1:13" x14ac:dyDescent="0.35">
      <c r="A862" s="5">
        <v>861</v>
      </c>
      <c r="B862" s="6">
        <v>15807663</v>
      </c>
      <c r="C862" s="6">
        <v>667</v>
      </c>
      <c r="D862" s="5" t="s">
        <v>15</v>
      </c>
      <c r="E862" s="5" t="s">
        <v>23</v>
      </c>
      <c r="F862" s="6">
        <v>43</v>
      </c>
      <c r="G862" s="6">
        <v>8</v>
      </c>
      <c r="H862" s="7">
        <v>190227.46</v>
      </c>
      <c r="I862" s="6">
        <v>1</v>
      </c>
      <c r="J862" s="6">
        <v>1</v>
      </c>
      <c r="K862" s="6">
        <v>0</v>
      </c>
      <c r="L862" s="8">
        <v>97508.04</v>
      </c>
      <c r="M862" s="6">
        <v>1</v>
      </c>
    </row>
    <row r="863" spans="1:13" x14ac:dyDescent="0.35">
      <c r="A863" s="5">
        <v>862</v>
      </c>
      <c r="B863" s="6">
        <v>15809100</v>
      </c>
      <c r="C863" s="6">
        <v>548</v>
      </c>
      <c r="D863" s="5" t="s">
        <v>15</v>
      </c>
      <c r="E863" s="5" t="s">
        <v>16</v>
      </c>
      <c r="F863" s="6">
        <v>32</v>
      </c>
      <c r="G863" s="6">
        <v>2</v>
      </c>
      <c r="H863" s="7">
        <v>172448.77</v>
      </c>
      <c r="I863" s="6">
        <v>1</v>
      </c>
      <c r="J863" s="6">
        <v>1</v>
      </c>
      <c r="K863" s="6">
        <v>0</v>
      </c>
      <c r="L863" s="8">
        <v>188083.77</v>
      </c>
      <c r="M863" s="6">
        <v>1</v>
      </c>
    </row>
    <row r="864" spans="1:13" x14ac:dyDescent="0.35">
      <c r="A864" s="5">
        <v>863</v>
      </c>
      <c r="B864" s="6">
        <v>15794916</v>
      </c>
      <c r="C864" s="6">
        <v>725</v>
      </c>
      <c r="D864" s="5" t="s">
        <v>15</v>
      </c>
      <c r="E864" s="5" t="s">
        <v>23</v>
      </c>
      <c r="F864" s="6">
        <v>41</v>
      </c>
      <c r="G864" s="6">
        <v>7</v>
      </c>
      <c r="H864" s="7">
        <v>113980.21</v>
      </c>
      <c r="I864" s="6">
        <v>1</v>
      </c>
      <c r="J864" s="6">
        <v>1</v>
      </c>
      <c r="K864" s="6">
        <v>1</v>
      </c>
      <c r="L864" s="8">
        <v>116704.25</v>
      </c>
      <c r="M864" s="6">
        <v>0</v>
      </c>
    </row>
    <row r="865" spans="1:13" x14ac:dyDescent="0.35">
      <c r="A865" s="5">
        <v>864</v>
      </c>
      <c r="B865" s="6">
        <v>15614215</v>
      </c>
      <c r="C865" s="6">
        <v>717</v>
      </c>
      <c r="D865" s="5" t="s">
        <v>15</v>
      </c>
      <c r="E865" s="5" t="s">
        <v>23</v>
      </c>
      <c r="F865" s="6">
        <v>53</v>
      </c>
      <c r="G865" s="6">
        <v>6</v>
      </c>
      <c r="H865" s="7">
        <v>0</v>
      </c>
      <c r="I865" s="6">
        <v>2</v>
      </c>
      <c r="J865" s="6">
        <v>0</v>
      </c>
      <c r="K865" s="6">
        <v>1</v>
      </c>
      <c r="L865" s="8">
        <v>97614.87</v>
      </c>
      <c r="M865" s="6">
        <v>0</v>
      </c>
    </row>
    <row r="866" spans="1:13" x14ac:dyDescent="0.35">
      <c r="A866" s="5">
        <v>865</v>
      </c>
      <c r="B866" s="6">
        <v>15805449</v>
      </c>
      <c r="C866" s="6">
        <v>594</v>
      </c>
      <c r="D866" s="5" t="s">
        <v>15</v>
      </c>
      <c r="E866" s="5" t="s">
        <v>23</v>
      </c>
      <c r="F866" s="6">
        <v>38</v>
      </c>
      <c r="G866" s="6">
        <v>4</v>
      </c>
      <c r="H866" s="7">
        <v>0</v>
      </c>
      <c r="I866" s="6">
        <v>2</v>
      </c>
      <c r="J866" s="6">
        <v>0</v>
      </c>
      <c r="K866" s="6">
        <v>0</v>
      </c>
      <c r="L866" s="8">
        <v>186884.04</v>
      </c>
      <c r="M866" s="6">
        <v>0</v>
      </c>
    </row>
    <row r="867" spans="1:13" x14ac:dyDescent="0.35">
      <c r="A867" s="5">
        <v>866</v>
      </c>
      <c r="B867" s="6">
        <v>15686983</v>
      </c>
      <c r="C867" s="6">
        <v>678</v>
      </c>
      <c r="D867" s="5" t="s">
        <v>26</v>
      </c>
      <c r="E867" s="5" t="s">
        <v>16</v>
      </c>
      <c r="F867" s="6">
        <v>25</v>
      </c>
      <c r="G867" s="6">
        <v>10</v>
      </c>
      <c r="H867" s="7">
        <v>76968.12</v>
      </c>
      <c r="I867" s="6">
        <v>2</v>
      </c>
      <c r="J867" s="6">
        <v>0</v>
      </c>
      <c r="K867" s="6">
        <v>1</v>
      </c>
      <c r="L867" s="8">
        <v>131501.72</v>
      </c>
      <c r="M867" s="6">
        <v>0</v>
      </c>
    </row>
    <row r="868" spans="1:13" x14ac:dyDescent="0.35">
      <c r="A868" s="5">
        <v>867</v>
      </c>
      <c r="B868" s="6">
        <v>15808017</v>
      </c>
      <c r="C868" s="6">
        <v>545</v>
      </c>
      <c r="D868" s="5" t="s">
        <v>15</v>
      </c>
      <c r="E868" s="5" t="s">
        <v>23</v>
      </c>
      <c r="F868" s="6">
        <v>38</v>
      </c>
      <c r="G868" s="6">
        <v>1</v>
      </c>
      <c r="H868" s="7">
        <v>88293.13</v>
      </c>
      <c r="I868" s="6">
        <v>2</v>
      </c>
      <c r="J868" s="6">
        <v>1</v>
      </c>
      <c r="K868" s="6">
        <v>1</v>
      </c>
      <c r="L868" s="8">
        <v>24302.95</v>
      </c>
      <c r="M868" s="6">
        <v>0</v>
      </c>
    </row>
    <row r="869" spans="1:13" x14ac:dyDescent="0.35">
      <c r="A869" s="5">
        <v>868</v>
      </c>
      <c r="B869" s="6">
        <v>15756804</v>
      </c>
      <c r="C869" s="6">
        <v>636</v>
      </c>
      <c r="D869" s="5" t="s">
        <v>15</v>
      </c>
      <c r="E869" s="5" t="s">
        <v>16</v>
      </c>
      <c r="F869" s="6">
        <v>48</v>
      </c>
      <c r="G869" s="6">
        <v>1</v>
      </c>
      <c r="H869" s="7">
        <v>170833.46</v>
      </c>
      <c r="I869" s="6">
        <v>1</v>
      </c>
      <c r="J869" s="6">
        <v>1</v>
      </c>
      <c r="K869" s="6">
        <v>0</v>
      </c>
      <c r="L869" s="8">
        <v>110510.28</v>
      </c>
      <c r="M869" s="6">
        <v>1</v>
      </c>
    </row>
    <row r="870" spans="1:13" x14ac:dyDescent="0.35">
      <c r="A870" s="5">
        <v>869</v>
      </c>
      <c r="B870" s="6">
        <v>15646810</v>
      </c>
      <c r="C870" s="6">
        <v>603</v>
      </c>
      <c r="D870" s="5" t="s">
        <v>26</v>
      </c>
      <c r="E870" s="5" t="s">
        <v>23</v>
      </c>
      <c r="F870" s="6">
        <v>44</v>
      </c>
      <c r="G870" s="6">
        <v>6</v>
      </c>
      <c r="H870" s="7">
        <v>108122.39</v>
      </c>
      <c r="I870" s="6">
        <v>2</v>
      </c>
      <c r="J870" s="6">
        <v>1</v>
      </c>
      <c r="K870" s="6">
        <v>0</v>
      </c>
      <c r="L870" s="8">
        <v>108488.33</v>
      </c>
      <c r="M870" s="6">
        <v>1</v>
      </c>
    </row>
    <row r="871" spans="1:13" x14ac:dyDescent="0.35">
      <c r="A871" s="5">
        <v>870</v>
      </c>
      <c r="B871" s="6">
        <v>15710424</v>
      </c>
      <c r="C871" s="6">
        <v>435</v>
      </c>
      <c r="D871" s="5" t="s">
        <v>15</v>
      </c>
      <c r="E871" s="5" t="s">
        <v>23</v>
      </c>
      <c r="F871" s="6">
        <v>36</v>
      </c>
      <c r="G871" s="6">
        <v>4</v>
      </c>
      <c r="H871" s="7">
        <v>0</v>
      </c>
      <c r="I871" s="6">
        <v>1</v>
      </c>
      <c r="J871" s="6">
        <v>1</v>
      </c>
      <c r="K871" s="6">
        <v>1</v>
      </c>
      <c r="L871" s="8">
        <v>197015.2</v>
      </c>
      <c r="M871" s="6">
        <v>0</v>
      </c>
    </row>
    <row r="872" spans="1:13" x14ac:dyDescent="0.35">
      <c r="A872" s="5">
        <v>871</v>
      </c>
      <c r="B872" s="6">
        <v>15799422</v>
      </c>
      <c r="C872" s="6">
        <v>535</v>
      </c>
      <c r="D872" s="5" t="s">
        <v>15</v>
      </c>
      <c r="E872" s="5" t="s">
        <v>16</v>
      </c>
      <c r="F872" s="6">
        <v>40</v>
      </c>
      <c r="G872" s="6">
        <v>8</v>
      </c>
      <c r="H872" s="7">
        <v>0</v>
      </c>
      <c r="I872" s="6">
        <v>1</v>
      </c>
      <c r="J872" s="6">
        <v>1</v>
      </c>
      <c r="K872" s="6">
        <v>1</v>
      </c>
      <c r="L872" s="8">
        <v>27689.77</v>
      </c>
      <c r="M872" s="6">
        <v>0</v>
      </c>
    </row>
    <row r="873" spans="1:13" x14ac:dyDescent="0.35">
      <c r="A873" s="5">
        <v>872</v>
      </c>
      <c r="B873" s="6">
        <v>15692750</v>
      </c>
      <c r="C873" s="6">
        <v>629</v>
      </c>
      <c r="D873" s="5" t="s">
        <v>26</v>
      </c>
      <c r="E873" s="5" t="s">
        <v>16</v>
      </c>
      <c r="F873" s="6">
        <v>45</v>
      </c>
      <c r="G873" s="6">
        <v>7</v>
      </c>
      <c r="H873" s="7">
        <v>129818.39</v>
      </c>
      <c r="I873" s="6">
        <v>3</v>
      </c>
      <c r="J873" s="6">
        <v>1</v>
      </c>
      <c r="K873" s="6">
        <v>0</v>
      </c>
      <c r="L873" s="8">
        <v>9217.5499999999993</v>
      </c>
      <c r="M873" s="6">
        <v>1</v>
      </c>
    </row>
    <row r="874" spans="1:13" x14ac:dyDescent="0.35">
      <c r="A874" s="5">
        <v>873</v>
      </c>
      <c r="B874" s="6">
        <v>15794549</v>
      </c>
      <c r="C874" s="6">
        <v>722</v>
      </c>
      <c r="D874" s="5" t="s">
        <v>15</v>
      </c>
      <c r="E874" s="5" t="s">
        <v>16</v>
      </c>
      <c r="F874" s="6">
        <v>35</v>
      </c>
      <c r="G874" s="6">
        <v>2</v>
      </c>
      <c r="H874" s="7">
        <v>163943.89000000001</v>
      </c>
      <c r="I874" s="6">
        <v>2</v>
      </c>
      <c r="J874" s="6">
        <v>1</v>
      </c>
      <c r="K874" s="6">
        <v>1</v>
      </c>
      <c r="L874" s="8">
        <v>15068.18</v>
      </c>
      <c r="M874" s="6">
        <v>0</v>
      </c>
    </row>
    <row r="875" spans="1:13" x14ac:dyDescent="0.35">
      <c r="A875" s="5">
        <v>874</v>
      </c>
      <c r="B875" s="6">
        <v>15803764</v>
      </c>
      <c r="C875" s="6">
        <v>561</v>
      </c>
      <c r="D875" s="5" t="s">
        <v>15</v>
      </c>
      <c r="E875" s="5" t="s">
        <v>23</v>
      </c>
      <c r="F875" s="6">
        <v>28</v>
      </c>
      <c r="G875" s="6">
        <v>7</v>
      </c>
      <c r="H875" s="7">
        <v>0</v>
      </c>
      <c r="I875" s="6">
        <v>2</v>
      </c>
      <c r="J875" s="6">
        <v>1</v>
      </c>
      <c r="K875" s="6">
        <v>0</v>
      </c>
      <c r="L875" s="8">
        <v>7797.01</v>
      </c>
      <c r="M875" s="6">
        <v>0</v>
      </c>
    </row>
    <row r="876" spans="1:13" x14ac:dyDescent="0.35">
      <c r="A876" s="5">
        <v>875</v>
      </c>
      <c r="B876" s="6">
        <v>15674840</v>
      </c>
      <c r="C876" s="6">
        <v>645</v>
      </c>
      <c r="D876" s="5" t="s">
        <v>15</v>
      </c>
      <c r="E876" s="5" t="s">
        <v>16</v>
      </c>
      <c r="F876" s="6">
        <v>38</v>
      </c>
      <c r="G876" s="6">
        <v>5</v>
      </c>
      <c r="H876" s="7">
        <v>101430.3</v>
      </c>
      <c r="I876" s="6">
        <v>2</v>
      </c>
      <c r="J876" s="6">
        <v>0</v>
      </c>
      <c r="K876" s="6">
        <v>1</v>
      </c>
      <c r="L876" s="8">
        <v>4400.32</v>
      </c>
      <c r="M876" s="6">
        <v>0</v>
      </c>
    </row>
    <row r="877" spans="1:13" x14ac:dyDescent="0.35">
      <c r="A877" s="5">
        <v>876</v>
      </c>
      <c r="B877" s="6">
        <v>15653762</v>
      </c>
      <c r="C877" s="6">
        <v>501</v>
      </c>
      <c r="D877" s="5" t="s">
        <v>15</v>
      </c>
      <c r="E877" s="5" t="s">
        <v>16</v>
      </c>
      <c r="F877" s="6">
        <v>39</v>
      </c>
      <c r="G877" s="6">
        <v>9</v>
      </c>
      <c r="H877" s="7">
        <v>117301.66</v>
      </c>
      <c r="I877" s="6">
        <v>1</v>
      </c>
      <c r="J877" s="6">
        <v>0</v>
      </c>
      <c r="K877" s="6">
        <v>0</v>
      </c>
      <c r="L877" s="8">
        <v>182025.95</v>
      </c>
      <c r="M877" s="6">
        <v>0</v>
      </c>
    </row>
    <row r="878" spans="1:13" x14ac:dyDescent="0.35">
      <c r="A878" s="5">
        <v>877</v>
      </c>
      <c r="B878" s="6">
        <v>15581229</v>
      </c>
      <c r="C878" s="6">
        <v>502</v>
      </c>
      <c r="D878" s="5" t="s">
        <v>26</v>
      </c>
      <c r="E878" s="5" t="s">
        <v>16</v>
      </c>
      <c r="F878" s="6">
        <v>32</v>
      </c>
      <c r="G878" s="6">
        <v>1</v>
      </c>
      <c r="H878" s="7">
        <v>173340.83</v>
      </c>
      <c r="I878" s="6">
        <v>1</v>
      </c>
      <c r="J878" s="6">
        <v>0</v>
      </c>
      <c r="K878" s="6">
        <v>1</v>
      </c>
      <c r="L878" s="8">
        <v>122763.95</v>
      </c>
      <c r="M878" s="6">
        <v>0</v>
      </c>
    </row>
    <row r="879" spans="1:13" x14ac:dyDescent="0.35">
      <c r="A879" s="5">
        <v>878</v>
      </c>
      <c r="B879" s="6">
        <v>15800228</v>
      </c>
      <c r="C879" s="6">
        <v>652</v>
      </c>
      <c r="D879" s="5" t="s">
        <v>18</v>
      </c>
      <c r="E879" s="5" t="s">
        <v>16</v>
      </c>
      <c r="F879" s="6">
        <v>42</v>
      </c>
      <c r="G879" s="6">
        <v>4</v>
      </c>
      <c r="H879" s="7">
        <v>0</v>
      </c>
      <c r="I879" s="6">
        <v>2</v>
      </c>
      <c r="J879" s="6">
        <v>1</v>
      </c>
      <c r="K879" s="6">
        <v>1</v>
      </c>
      <c r="L879" s="8">
        <v>38152.01</v>
      </c>
      <c r="M879" s="6">
        <v>0</v>
      </c>
    </row>
    <row r="880" spans="1:13" x14ac:dyDescent="0.35">
      <c r="A880" s="5">
        <v>879</v>
      </c>
      <c r="B880" s="6">
        <v>15656333</v>
      </c>
      <c r="C880" s="6">
        <v>574</v>
      </c>
      <c r="D880" s="5" t="s">
        <v>15</v>
      </c>
      <c r="E880" s="5" t="s">
        <v>16</v>
      </c>
      <c r="F880" s="6">
        <v>33</v>
      </c>
      <c r="G880" s="6">
        <v>3</v>
      </c>
      <c r="H880" s="7">
        <v>134348.57</v>
      </c>
      <c r="I880" s="6">
        <v>1</v>
      </c>
      <c r="J880" s="6">
        <v>1</v>
      </c>
      <c r="K880" s="6">
        <v>0</v>
      </c>
      <c r="L880" s="8">
        <v>63163.99</v>
      </c>
      <c r="M880" s="6">
        <v>0</v>
      </c>
    </row>
    <row r="881" spans="1:13" x14ac:dyDescent="0.35">
      <c r="A881" s="5">
        <v>880</v>
      </c>
      <c r="B881" s="6">
        <v>15697497</v>
      </c>
      <c r="C881" s="6">
        <v>518</v>
      </c>
      <c r="D881" s="5" t="s">
        <v>15</v>
      </c>
      <c r="E881" s="5" t="s">
        <v>16</v>
      </c>
      <c r="F881" s="6">
        <v>45</v>
      </c>
      <c r="G881" s="6">
        <v>9</v>
      </c>
      <c r="H881" s="7">
        <v>105525.65</v>
      </c>
      <c r="I881" s="6">
        <v>2</v>
      </c>
      <c r="J881" s="6">
        <v>1</v>
      </c>
      <c r="K881" s="6">
        <v>1</v>
      </c>
      <c r="L881" s="8">
        <v>73418.289999999994</v>
      </c>
      <c r="M881" s="6">
        <v>0</v>
      </c>
    </row>
    <row r="882" spans="1:13" x14ac:dyDescent="0.35">
      <c r="A882" s="5">
        <v>881</v>
      </c>
      <c r="B882" s="6">
        <v>15585362</v>
      </c>
      <c r="C882" s="6">
        <v>749</v>
      </c>
      <c r="D882" s="5" t="s">
        <v>15</v>
      </c>
      <c r="E882" s="5" t="s">
        <v>16</v>
      </c>
      <c r="F882" s="6">
        <v>60</v>
      </c>
      <c r="G882" s="6">
        <v>6</v>
      </c>
      <c r="H882" s="7">
        <v>0</v>
      </c>
      <c r="I882" s="6">
        <v>1</v>
      </c>
      <c r="J882" s="6">
        <v>1</v>
      </c>
      <c r="K882" s="6">
        <v>0</v>
      </c>
      <c r="L882" s="8">
        <v>17978.68</v>
      </c>
      <c r="M882" s="6">
        <v>1</v>
      </c>
    </row>
    <row r="883" spans="1:13" x14ac:dyDescent="0.35">
      <c r="A883" s="5">
        <v>882</v>
      </c>
      <c r="B883" s="6">
        <v>15571928</v>
      </c>
      <c r="C883" s="6">
        <v>679</v>
      </c>
      <c r="D883" s="5" t="s">
        <v>15</v>
      </c>
      <c r="E883" s="5" t="s">
        <v>16</v>
      </c>
      <c r="F883" s="6">
        <v>43</v>
      </c>
      <c r="G883" s="6">
        <v>4</v>
      </c>
      <c r="H883" s="7">
        <v>0</v>
      </c>
      <c r="I883" s="6">
        <v>3</v>
      </c>
      <c r="J883" s="6">
        <v>1</v>
      </c>
      <c r="K883" s="6">
        <v>0</v>
      </c>
      <c r="L883" s="8">
        <v>115136.51</v>
      </c>
      <c r="M883" s="6">
        <v>1</v>
      </c>
    </row>
    <row r="884" spans="1:13" x14ac:dyDescent="0.35">
      <c r="A884" s="5">
        <v>883</v>
      </c>
      <c r="B884" s="6">
        <v>15785519</v>
      </c>
      <c r="C884" s="6">
        <v>565</v>
      </c>
      <c r="D884" s="5" t="s">
        <v>15</v>
      </c>
      <c r="E884" s="5" t="s">
        <v>23</v>
      </c>
      <c r="F884" s="6">
        <v>36</v>
      </c>
      <c r="G884" s="6">
        <v>6</v>
      </c>
      <c r="H884" s="7">
        <v>106192.1</v>
      </c>
      <c r="I884" s="6">
        <v>1</v>
      </c>
      <c r="J884" s="6">
        <v>1</v>
      </c>
      <c r="K884" s="6">
        <v>0</v>
      </c>
      <c r="L884" s="8">
        <v>149575.59</v>
      </c>
      <c r="M884" s="6">
        <v>0</v>
      </c>
    </row>
    <row r="885" spans="1:13" x14ac:dyDescent="0.35">
      <c r="A885" s="5">
        <v>884</v>
      </c>
      <c r="B885" s="6">
        <v>15743007</v>
      </c>
      <c r="C885" s="6">
        <v>643</v>
      </c>
      <c r="D885" s="5" t="s">
        <v>15</v>
      </c>
      <c r="E885" s="5" t="s">
        <v>16</v>
      </c>
      <c r="F885" s="6">
        <v>45</v>
      </c>
      <c r="G885" s="6">
        <v>4</v>
      </c>
      <c r="H885" s="7">
        <v>45144.43</v>
      </c>
      <c r="I885" s="6">
        <v>1</v>
      </c>
      <c r="J885" s="6">
        <v>1</v>
      </c>
      <c r="K885" s="6">
        <v>0</v>
      </c>
      <c r="L885" s="8">
        <v>60917.24</v>
      </c>
      <c r="M885" s="6">
        <v>1</v>
      </c>
    </row>
    <row r="886" spans="1:13" x14ac:dyDescent="0.35">
      <c r="A886" s="5">
        <v>885</v>
      </c>
      <c r="B886" s="6">
        <v>15777211</v>
      </c>
      <c r="C886" s="6">
        <v>515</v>
      </c>
      <c r="D886" s="5" t="s">
        <v>15</v>
      </c>
      <c r="E886" s="5" t="s">
        <v>23</v>
      </c>
      <c r="F886" s="6">
        <v>65</v>
      </c>
      <c r="G886" s="6">
        <v>7</v>
      </c>
      <c r="H886" s="7">
        <v>92113.61</v>
      </c>
      <c r="I886" s="6">
        <v>1</v>
      </c>
      <c r="J886" s="6">
        <v>1</v>
      </c>
      <c r="K886" s="6">
        <v>1</v>
      </c>
      <c r="L886" s="8">
        <v>142548.32999999999</v>
      </c>
      <c r="M886" s="6">
        <v>0</v>
      </c>
    </row>
    <row r="887" spans="1:13" x14ac:dyDescent="0.35">
      <c r="A887" s="5">
        <v>886</v>
      </c>
      <c r="B887" s="6">
        <v>15721935</v>
      </c>
      <c r="C887" s="6">
        <v>521</v>
      </c>
      <c r="D887" s="5" t="s">
        <v>15</v>
      </c>
      <c r="E887" s="5" t="s">
        <v>23</v>
      </c>
      <c r="F887" s="6">
        <v>25</v>
      </c>
      <c r="G887" s="6">
        <v>7</v>
      </c>
      <c r="H887" s="7">
        <v>0</v>
      </c>
      <c r="I887" s="6">
        <v>2</v>
      </c>
      <c r="J887" s="6">
        <v>1</v>
      </c>
      <c r="K887" s="6">
        <v>1</v>
      </c>
      <c r="L887" s="8">
        <v>157878.67000000001</v>
      </c>
      <c r="M887" s="6">
        <v>0</v>
      </c>
    </row>
    <row r="888" spans="1:13" x14ac:dyDescent="0.35">
      <c r="A888" s="5">
        <v>887</v>
      </c>
      <c r="B888" s="6">
        <v>15591711</v>
      </c>
      <c r="C888" s="6">
        <v>739</v>
      </c>
      <c r="D888" s="5" t="s">
        <v>18</v>
      </c>
      <c r="E888" s="5" t="s">
        <v>23</v>
      </c>
      <c r="F888" s="6">
        <v>38</v>
      </c>
      <c r="G888" s="6">
        <v>0</v>
      </c>
      <c r="H888" s="7">
        <v>128366.44</v>
      </c>
      <c r="I888" s="6">
        <v>1</v>
      </c>
      <c r="J888" s="6">
        <v>1</v>
      </c>
      <c r="K888" s="6">
        <v>0</v>
      </c>
      <c r="L888" s="8">
        <v>12796.43</v>
      </c>
      <c r="M888" s="6">
        <v>0</v>
      </c>
    </row>
    <row r="889" spans="1:13" x14ac:dyDescent="0.35">
      <c r="A889" s="5">
        <v>888</v>
      </c>
      <c r="B889" s="6">
        <v>15625021</v>
      </c>
      <c r="C889" s="6">
        <v>585</v>
      </c>
      <c r="D889" s="5" t="s">
        <v>15</v>
      </c>
      <c r="E889" s="5" t="s">
        <v>23</v>
      </c>
      <c r="F889" s="6">
        <v>42</v>
      </c>
      <c r="G889" s="6">
        <v>2</v>
      </c>
      <c r="H889" s="7">
        <v>0</v>
      </c>
      <c r="I889" s="6">
        <v>2</v>
      </c>
      <c r="J889" s="6">
        <v>1</v>
      </c>
      <c r="K889" s="6">
        <v>1</v>
      </c>
      <c r="L889" s="8">
        <v>18657.77</v>
      </c>
      <c r="M889" s="6">
        <v>0</v>
      </c>
    </row>
    <row r="890" spans="1:13" x14ac:dyDescent="0.35">
      <c r="A890" s="5">
        <v>889</v>
      </c>
      <c r="B890" s="6">
        <v>15702968</v>
      </c>
      <c r="C890" s="6">
        <v>733</v>
      </c>
      <c r="D890" s="5" t="s">
        <v>26</v>
      </c>
      <c r="E890" s="5" t="s">
        <v>23</v>
      </c>
      <c r="F890" s="6">
        <v>74</v>
      </c>
      <c r="G890" s="6">
        <v>3</v>
      </c>
      <c r="H890" s="7">
        <v>106545.53</v>
      </c>
      <c r="I890" s="6">
        <v>1</v>
      </c>
      <c r="J890" s="6">
        <v>1</v>
      </c>
      <c r="K890" s="6">
        <v>1</v>
      </c>
      <c r="L890" s="8">
        <v>134589.57999999999</v>
      </c>
      <c r="M890" s="6">
        <v>0</v>
      </c>
    </row>
    <row r="891" spans="1:13" x14ac:dyDescent="0.35">
      <c r="A891" s="5">
        <v>890</v>
      </c>
      <c r="B891" s="6">
        <v>15600462</v>
      </c>
      <c r="C891" s="6">
        <v>542</v>
      </c>
      <c r="D891" s="5" t="s">
        <v>15</v>
      </c>
      <c r="E891" s="5" t="s">
        <v>16</v>
      </c>
      <c r="F891" s="6">
        <v>43</v>
      </c>
      <c r="G891" s="6">
        <v>8</v>
      </c>
      <c r="H891" s="7">
        <v>145618.37</v>
      </c>
      <c r="I891" s="6">
        <v>1</v>
      </c>
      <c r="J891" s="6">
        <v>0</v>
      </c>
      <c r="K891" s="6">
        <v>1</v>
      </c>
      <c r="L891" s="8">
        <v>10350.74</v>
      </c>
      <c r="M891" s="6">
        <v>0</v>
      </c>
    </row>
    <row r="892" spans="1:13" x14ac:dyDescent="0.35">
      <c r="A892" s="5">
        <v>891</v>
      </c>
      <c r="B892" s="6">
        <v>15768104</v>
      </c>
      <c r="C892" s="6">
        <v>788</v>
      </c>
      <c r="D892" s="5" t="s">
        <v>18</v>
      </c>
      <c r="E892" s="5" t="s">
        <v>23</v>
      </c>
      <c r="F892" s="6">
        <v>37</v>
      </c>
      <c r="G892" s="6">
        <v>8</v>
      </c>
      <c r="H892" s="7">
        <v>141541.25</v>
      </c>
      <c r="I892" s="6">
        <v>1</v>
      </c>
      <c r="J892" s="6">
        <v>0</v>
      </c>
      <c r="K892" s="6">
        <v>0</v>
      </c>
      <c r="L892" s="8">
        <v>66013.27</v>
      </c>
      <c r="M892" s="6">
        <v>0</v>
      </c>
    </row>
    <row r="893" spans="1:13" x14ac:dyDescent="0.35">
      <c r="A893" s="5">
        <v>892</v>
      </c>
      <c r="B893" s="6">
        <v>15780140</v>
      </c>
      <c r="C893" s="6">
        <v>435</v>
      </c>
      <c r="D893" s="5" t="s">
        <v>26</v>
      </c>
      <c r="E893" s="5" t="s">
        <v>23</v>
      </c>
      <c r="F893" s="6">
        <v>32</v>
      </c>
      <c r="G893" s="6">
        <v>2</v>
      </c>
      <c r="H893" s="7">
        <v>57017.06</v>
      </c>
      <c r="I893" s="6">
        <v>2</v>
      </c>
      <c r="J893" s="6">
        <v>1</v>
      </c>
      <c r="K893" s="6">
        <v>1</v>
      </c>
      <c r="L893" s="8">
        <v>5907.11</v>
      </c>
      <c r="M893" s="6">
        <v>0</v>
      </c>
    </row>
    <row r="894" spans="1:13" x14ac:dyDescent="0.35">
      <c r="A894" s="5">
        <v>893</v>
      </c>
      <c r="B894" s="6">
        <v>15585255</v>
      </c>
      <c r="C894" s="6">
        <v>577</v>
      </c>
      <c r="D894" s="5" t="s">
        <v>15</v>
      </c>
      <c r="E894" s="5" t="s">
        <v>23</v>
      </c>
      <c r="F894" s="6">
        <v>42</v>
      </c>
      <c r="G894" s="6">
        <v>9</v>
      </c>
      <c r="H894" s="7">
        <v>0</v>
      </c>
      <c r="I894" s="6">
        <v>1</v>
      </c>
      <c r="J894" s="6">
        <v>1</v>
      </c>
      <c r="K894" s="6">
        <v>0</v>
      </c>
      <c r="L894" s="8">
        <v>74077.91</v>
      </c>
      <c r="M894" s="6">
        <v>0</v>
      </c>
    </row>
    <row r="895" spans="1:13" x14ac:dyDescent="0.35">
      <c r="A895" s="5">
        <v>894</v>
      </c>
      <c r="B895" s="6">
        <v>15772781</v>
      </c>
      <c r="C895" s="6">
        <v>703</v>
      </c>
      <c r="D895" s="5" t="s">
        <v>15</v>
      </c>
      <c r="E895" s="5" t="s">
        <v>16</v>
      </c>
      <c r="F895" s="6">
        <v>51</v>
      </c>
      <c r="G895" s="6">
        <v>3</v>
      </c>
      <c r="H895" s="7">
        <v>0</v>
      </c>
      <c r="I895" s="6">
        <v>3</v>
      </c>
      <c r="J895" s="6">
        <v>1</v>
      </c>
      <c r="K895" s="6">
        <v>1</v>
      </c>
      <c r="L895" s="8">
        <v>77294.559999999998</v>
      </c>
      <c r="M895" s="6">
        <v>1</v>
      </c>
    </row>
    <row r="896" spans="1:13" x14ac:dyDescent="0.35">
      <c r="A896" s="5">
        <v>895</v>
      </c>
      <c r="B896" s="6">
        <v>15669987</v>
      </c>
      <c r="C896" s="6">
        <v>728</v>
      </c>
      <c r="D896" s="5" t="s">
        <v>26</v>
      </c>
      <c r="E896" s="5" t="s">
        <v>16</v>
      </c>
      <c r="F896" s="6">
        <v>35</v>
      </c>
      <c r="G896" s="6">
        <v>8</v>
      </c>
      <c r="H896" s="7">
        <v>125884.95</v>
      </c>
      <c r="I896" s="6">
        <v>2</v>
      </c>
      <c r="J896" s="6">
        <v>1</v>
      </c>
      <c r="K896" s="6">
        <v>0</v>
      </c>
      <c r="L896" s="8">
        <v>54359.02</v>
      </c>
      <c r="M896" s="6">
        <v>1</v>
      </c>
    </row>
    <row r="897" spans="1:13" x14ac:dyDescent="0.35">
      <c r="A897" s="5">
        <v>896</v>
      </c>
      <c r="B897" s="6">
        <v>15697000</v>
      </c>
      <c r="C897" s="6">
        <v>728</v>
      </c>
      <c r="D897" s="5" t="s">
        <v>26</v>
      </c>
      <c r="E897" s="5" t="s">
        <v>23</v>
      </c>
      <c r="F897" s="6">
        <v>32</v>
      </c>
      <c r="G897" s="6">
        <v>5</v>
      </c>
      <c r="H897" s="7">
        <v>61825.5</v>
      </c>
      <c r="I897" s="6">
        <v>1</v>
      </c>
      <c r="J897" s="6">
        <v>1</v>
      </c>
      <c r="K897" s="6">
        <v>1</v>
      </c>
      <c r="L897" s="8">
        <v>156124.93</v>
      </c>
      <c r="M897" s="6">
        <v>0</v>
      </c>
    </row>
    <row r="898" spans="1:13" x14ac:dyDescent="0.35">
      <c r="A898" s="5">
        <v>897</v>
      </c>
      <c r="B898" s="6">
        <v>15733119</v>
      </c>
      <c r="C898" s="6">
        <v>718</v>
      </c>
      <c r="D898" s="5" t="s">
        <v>15</v>
      </c>
      <c r="E898" s="5" t="s">
        <v>23</v>
      </c>
      <c r="F898" s="6">
        <v>35</v>
      </c>
      <c r="G898" s="6">
        <v>8</v>
      </c>
      <c r="H898" s="7">
        <v>0</v>
      </c>
      <c r="I898" s="6">
        <v>2</v>
      </c>
      <c r="J898" s="6">
        <v>1</v>
      </c>
      <c r="K898" s="6">
        <v>0</v>
      </c>
      <c r="L898" s="8">
        <v>94820.85</v>
      </c>
      <c r="M898" s="6">
        <v>0</v>
      </c>
    </row>
    <row r="899" spans="1:13" x14ac:dyDescent="0.35">
      <c r="A899" s="5">
        <v>898</v>
      </c>
      <c r="B899" s="6">
        <v>15782390</v>
      </c>
      <c r="C899" s="6">
        <v>621</v>
      </c>
      <c r="D899" s="5" t="s">
        <v>15</v>
      </c>
      <c r="E899" s="5" t="s">
        <v>16</v>
      </c>
      <c r="F899" s="6">
        <v>40</v>
      </c>
      <c r="G899" s="6">
        <v>6</v>
      </c>
      <c r="H899" s="7">
        <v>0</v>
      </c>
      <c r="I899" s="6">
        <v>1</v>
      </c>
      <c r="J899" s="6">
        <v>1</v>
      </c>
      <c r="K899" s="6">
        <v>0</v>
      </c>
      <c r="L899" s="8">
        <v>155155.25</v>
      </c>
      <c r="M899" s="6">
        <v>0</v>
      </c>
    </row>
    <row r="900" spans="1:13" x14ac:dyDescent="0.35">
      <c r="A900" s="5">
        <v>899</v>
      </c>
      <c r="B900" s="6">
        <v>15654700</v>
      </c>
      <c r="C900" s="6">
        <v>523</v>
      </c>
      <c r="D900" s="5" t="s">
        <v>15</v>
      </c>
      <c r="E900" s="5" t="s">
        <v>16</v>
      </c>
      <c r="F900" s="6">
        <v>40</v>
      </c>
      <c r="G900" s="6">
        <v>2</v>
      </c>
      <c r="H900" s="7">
        <v>102967.41</v>
      </c>
      <c r="I900" s="6">
        <v>1</v>
      </c>
      <c r="J900" s="6">
        <v>1</v>
      </c>
      <c r="K900" s="6">
        <v>0</v>
      </c>
      <c r="L900" s="8">
        <v>128702.1</v>
      </c>
      <c r="M900" s="6">
        <v>1</v>
      </c>
    </row>
    <row r="901" spans="1:13" x14ac:dyDescent="0.35">
      <c r="A901" s="5">
        <v>900</v>
      </c>
      <c r="B901" s="6">
        <v>15632210</v>
      </c>
      <c r="C901" s="6">
        <v>657</v>
      </c>
      <c r="D901" s="5" t="s">
        <v>26</v>
      </c>
      <c r="E901" s="5" t="s">
        <v>23</v>
      </c>
      <c r="F901" s="6">
        <v>25</v>
      </c>
      <c r="G901" s="6">
        <v>2</v>
      </c>
      <c r="H901" s="7">
        <v>171770.55</v>
      </c>
      <c r="I901" s="6">
        <v>1</v>
      </c>
      <c r="J901" s="6">
        <v>1</v>
      </c>
      <c r="K901" s="6">
        <v>0</v>
      </c>
      <c r="L901" s="8">
        <v>22745.5</v>
      </c>
      <c r="M901" s="6">
        <v>0</v>
      </c>
    </row>
    <row r="902" spans="1:13" x14ac:dyDescent="0.35">
      <c r="A902" s="5">
        <v>901</v>
      </c>
      <c r="B902" s="6">
        <v>15642041</v>
      </c>
      <c r="C902" s="6">
        <v>727</v>
      </c>
      <c r="D902" s="5" t="s">
        <v>26</v>
      </c>
      <c r="E902" s="5" t="s">
        <v>23</v>
      </c>
      <c r="F902" s="6">
        <v>40</v>
      </c>
      <c r="G902" s="6">
        <v>1</v>
      </c>
      <c r="H902" s="7">
        <v>93051.64</v>
      </c>
      <c r="I902" s="6">
        <v>2</v>
      </c>
      <c r="J902" s="6">
        <v>1</v>
      </c>
      <c r="K902" s="6">
        <v>0</v>
      </c>
      <c r="L902" s="8">
        <v>71865.31</v>
      </c>
      <c r="M902" s="6">
        <v>1</v>
      </c>
    </row>
    <row r="903" spans="1:13" x14ac:dyDescent="0.35">
      <c r="A903" s="5">
        <v>902</v>
      </c>
      <c r="B903" s="6">
        <v>15709737</v>
      </c>
      <c r="C903" s="6">
        <v>643</v>
      </c>
      <c r="D903" s="5" t="s">
        <v>15</v>
      </c>
      <c r="E903" s="5" t="s">
        <v>23</v>
      </c>
      <c r="F903" s="6">
        <v>36</v>
      </c>
      <c r="G903" s="6">
        <v>7</v>
      </c>
      <c r="H903" s="7">
        <v>161064.64000000001</v>
      </c>
      <c r="I903" s="6">
        <v>2</v>
      </c>
      <c r="J903" s="6">
        <v>0</v>
      </c>
      <c r="K903" s="6">
        <v>1</v>
      </c>
      <c r="L903" s="8">
        <v>84294.82</v>
      </c>
      <c r="M903" s="6">
        <v>0</v>
      </c>
    </row>
    <row r="904" spans="1:13" x14ac:dyDescent="0.35">
      <c r="A904" s="5">
        <v>903</v>
      </c>
      <c r="B904" s="6">
        <v>15792388</v>
      </c>
      <c r="C904" s="6">
        <v>645</v>
      </c>
      <c r="D904" s="5" t="s">
        <v>15</v>
      </c>
      <c r="E904" s="5" t="s">
        <v>16</v>
      </c>
      <c r="F904" s="6">
        <v>48</v>
      </c>
      <c r="G904" s="6">
        <v>7</v>
      </c>
      <c r="H904" s="7">
        <v>90612.34</v>
      </c>
      <c r="I904" s="6">
        <v>1</v>
      </c>
      <c r="J904" s="6">
        <v>1</v>
      </c>
      <c r="K904" s="6">
        <v>1</v>
      </c>
      <c r="L904" s="8">
        <v>149139.13</v>
      </c>
      <c r="M904" s="6">
        <v>0</v>
      </c>
    </row>
    <row r="905" spans="1:13" x14ac:dyDescent="0.35">
      <c r="A905" s="5">
        <v>904</v>
      </c>
      <c r="B905" s="6">
        <v>15786014</v>
      </c>
      <c r="C905" s="6">
        <v>568</v>
      </c>
      <c r="D905" s="5" t="s">
        <v>15</v>
      </c>
      <c r="E905" s="5" t="s">
        <v>23</v>
      </c>
      <c r="F905" s="6">
        <v>28</v>
      </c>
      <c r="G905" s="6">
        <v>5</v>
      </c>
      <c r="H905" s="7">
        <v>145105.64000000001</v>
      </c>
      <c r="I905" s="6">
        <v>2</v>
      </c>
      <c r="J905" s="6">
        <v>1</v>
      </c>
      <c r="K905" s="6">
        <v>0</v>
      </c>
      <c r="L905" s="8">
        <v>185489.11</v>
      </c>
      <c r="M905" s="6">
        <v>0</v>
      </c>
    </row>
    <row r="906" spans="1:13" x14ac:dyDescent="0.35">
      <c r="A906" s="5">
        <v>905</v>
      </c>
      <c r="B906" s="6">
        <v>15794580</v>
      </c>
      <c r="C906" s="6">
        <v>599</v>
      </c>
      <c r="D906" s="5" t="s">
        <v>15</v>
      </c>
      <c r="E906" s="5" t="s">
        <v>23</v>
      </c>
      <c r="F906" s="6">
        <v>58</v>
      </c>
      <c r="G906" s="6">
        <v>4</v>
      </c>
      <c r="H906" s="7">
        <v>0</v>
      </c>
      <c r="I906" s="6">
        <v>1</v>
      </c>
      <c r="J906" s="6">
        <v>0</v>
      </c>
      <c r="K906" s="6">
        <v>0</v>
      </c>
      <c r="L906" s="8">
        <v>176407.15</v>
      </c>
      <c r="M906" s="6">
        <v>1</v>
      </c>
    </row>
    <row r="907" spans="1:13" x14ac:dyDescent="0.35">
      <c r="A907" s="5">
        <v>906</v>
      </c>
      <c r="B907" s="6">
        <v>15675964</v>
      </c>
      <c r="C907" s="6">
        <v>672</v>
      </c>
      <c r="D907" s="5" t="s">
        <v>15</v>
      </c>
      <c r="E907" s="5" t="s">
        <v>16</v>
      </c>
      <c r="F907" s="6">
        <v>45</v>
      </c>
      <c r="G907" s="6">
        <v>9</v>
      </c>
      <c r="H907" s="7">
        <v>0</v>
      </c>
      <c r="I907" s="6">
        <v>1</v>
      </c>
      <c r="J907" s="6">
        <v>1</v>
      </c>
      <c r="K907" s="6">
        <v>1</v>
      </c>
      <c r="L907" s="8">
        <v>92027.69</v>
      </c>
      <c r="M907" s="6">
        <v>1</v>
      </c>
    </row>
    <row r="908" spans="1:13" x14ac:dyDescent="0.35">
      <c r="A908" s="5">
        <v>907</v>
      </c>
      <c r="B908" s="6">
        <v>15814275</v>
      </c>
      <c r="C908" s="6">
        <v>685</v>
      </c>
      <c r="D908" s="5" t="s">
        <v>15</v>
      </c>
      <c r="E908" s="5" t="s">
        <v>23</v>
      </c>
      <c r="F908" s="6">
        <v>33</v>
      </c>
      <c r="G908" s="6">
        <v>6</v>
      </c>
      <c r="H908" s="7">
        <v>174912.72</v>
      </c>
      <c r="I908" s="6">
        <v>1</v>
      </c>
      <c r="J908" s="6">
        <v>1</v>
      </c>
      <c r="K908" s="6">
        <v>1</v>
      </c>
      <c r="L908" s="8">
        <v>43932.54</v>
      </c>
      <c r="M908" s="6">
        <v>0</v>
      </c>
    </row>
    <row r="909" spans="1:13" x14ac:dyDescent="0.35">
      <c r="A909" s="5">
        <v>908</v>
      </c>
      <c r="B909" s="6">
        <v>15724848</v>
      </c>
      <c r="C909" s="6">
        <v>516</v>
      </c>
      <c r="D909" s="5" t="s">
        <v>15</v>
      </c>
      <c r="E909" s="5" t="s">
        <v>16</v>
      </c>
      <c r="F909" s="6">
        <v>46</v>
      </c>
      <c r="G909" s="6">
        <v>1</v>
      </c>
      <c r="H909" s="7">
        <v>104947.72</v>
      </c>
      <c r="I909" s="6">
        <v>1</v>
      </c>
      <c r="J909" s="6">
        <v>1</v>
      </c>
      <c r="K909" s="6">
        <v>0</v>
      </c>
      <c r="L909" s="8">
        <v>115789.25</v>
      </c>
      <c r="M909" s="6">
        <v>1</v>
      </c>
    </row>
    <row r="910" spans="1:13" x14ac:dyDescent="0.35">
      <c r="A910" s="5">
        <v>909</v>
      </c>
      <c r="B910" s="6">
        <v>15754713</v>
      </c>
      <c r="C910" s="6">
        <v>685</v>
      </c>
      <c r="D910" s="5" t="s">
        <v>18</v>
      </c>
      <c r="E910" s="5" t="s">
        <v>23</v>
      </c>
      <c r="F910" s="6">
        <v>31</v>
      </c>
      <c r="G910" s="6">
        <v>10</v>
      </c>
      <c r="H910" s="7">
        <v>135213.71</v>
      </c>
      <c r="I910" s="6">
        <v>1</v>
      </c>
      <c r="J910" s="6">
        <v>1</v>
      </c>
      <c r="K910" s="6">
        <v>1</v>
      </c>
      <c r="L910" s="8">
        <v>125777.28</v>
      </c>
      <c r="M910" s="6">
        <v>0</v>
      </c>
    </row>
    <row r="911" spans="1:13" x14ac:dyDescent="0.35">
      <c r="A911" s="5">
        <v>910</v>
      </c>
      <c r="B911" s="6">
        <v>15693814</v>
      </c>
      <c r="C911" s="6">
        <v>806</v>
      </c>
      <c r="D911" s="5" t="s">
        <v>18</v>
      </c>
      <c r="E911" s="5" t="s">
        <v>23</v>
      </c>
      <c r="F911" s="6">
        <v>25</v>
      </c>
      <c r="G911" s="6">
        <v>7</v>
      </c>
      <c r="H911" s="7">
        <v>0</v>
      </c>
      <c r="I911" s="6">
        <v>2</v>
      </c>
      <c r="J911" s="6">
        <v>1</v>
      </c>
      <c r="K911" s="6">
        <v>0</v>
      </c>
      <c r="L911" s="8">
        <v>18461.900000000001</v>
      </c>
      <c r="M911" s="6">
        <v>0</v>
      </c>
    </row>
    <row r="912" spans="1:13" x14ac:dyDescent="0.35">
      <c r="A912" s="5">
        <v>911</v>
      </c>
      <c r="B912" s="6">
        <v>15599660</v>
      </c>
      <c r="C912" s="6">
        <v>604</v>
      </c>
      <c r="D912" s="5" t="s">
        <v>15</v>
      </c>
      <c r="E912" s="5" t="s">
        <v>23</v>
      </c>
      <c r="F912" s="6">
        <v>36</v>
      </c>
      <c r="G912" s="6">
        <v>6</v>
      </c>
      <c r="H912" s="7">
        <v>116229.85</v>
      </c>
      <c r="I912" s="6">
        <v>2</v>
      </c>
      <c r="J912" s="6">
        <v>1</v>
      </c>
      <c r="K912" s="6">
        <v>1</v>
      </c>
      <c r="L912" s="8">
        <v>79633.38</v>
      </c>
      <c r="M912" s="6">
        <v>0</v>
      </c>
    </row>
    <row r="913" spans="1:13" x14ac:dyDescent="0.35">
      <c r="A913" s="5">
        <v>912</v>
      </c>
      <c r="B913" s="6">
        <v>15746490</v>
      </c>
      <c r="C913" s="6">
        <v>648</v>
      </c>
      <c r="D913" s="5" t="s">
        <v>18</v>
      </c>
      <c r="E913" s="5" t="s">
        <v>16</v>
      </c>
      <c r="F913" s="6">
        <v>53</v>
      </c>
      <c r="G913" s="6">
        <v>6</v>
      </c>
      <c r="H913" s="7">
        <v>111201.41</v>
      </c>
      <c r="I913" s="6">
        <v>1</v>
      </c>
      <c r="J913" s="6">
        <v>1</v>
      </c>
      <c r="K913" s="6">
        <v>1</v>
      </c>
      <c r="L913" s="8">
        <v>121542.29</v>
      </c>
      <c r="M913" s="6">
        <v>0</v>
      </c>
    </row>
    <row r="914" spans="1:13" x14ac:dyDescent="0.35">
      <c r="A914" s="5">
        <v>913</v>
      </c>
      <c r="B914" s="6">
        <v>15566091</v>
      </c>
      <c r="C914" s="6">
        <v>545</v>
      </c>
      <c r="D914" s="5" t="s">
        <v>18</v>
      </c>
      <c r="E914" s="5" t="s">
        <v>16</v>
      </c>
      <c r="F914" s="6">
        <v>32</v>
      </c>
      <c r="G914" s="6">
        <v>4</v>
      </c>
      <c r="H914" s="7">
        <v>0</v>
      </c>
      <c r="I914" s="6">
        <v>1</v>
      </c>
      <c r="J914" s="6">
        <v>1</v>
      </c>
      <c r="K914" s="6">
        <v>0</v>
      </c>
      <c r="L914" s="8">
        <v>94739.199999999997</v>
      </c>
      <c r="M914" s="6">
        <v>0</v>
      </c>
    </row>
    <row r="915" spans="1:13" x14ac:dyDescent="0.35">
      <c r="A915" s="5">
        <v>914</v>
      </c>
      <c r="B915" s="6">
        <v>15655961</v>
      </c>
      <c r="C915" s="6">
        <v>756</v>
      </c>
      <c r="D915" s="5" t="s">
        <v>26</v>
      </c>
      <c r="E915" s="5" t="s">
        <v>23</v>
      </c>
      <c r="F915" s="6">
        <v>27</v>
      </c>
      <c r="G915" s="6">
        <v>1</v>
      </c>
      <c r="H915" s="7">
        <v>131899</v>
      </c>
      <c r="I915" s="6">
        <v>1</v>
      </c>
      <c r="J915" s="6">
        <v>1</v>
      </c>
      <c r="K915" s="6">
        <v>0</v>
      </c>
      <c r="L915" s="8">
        <v>93302.29</v>
      </c>
      <c r="M915" s="6">
        <v>0</v>
      </c>
    </row>
    <row r="916" spans="1:13" x14ac:dyDescent="0.35">
      <c r="A916" s="5">
        <v>915</v>
      </c>
      <c r="B916" s="6">
        <v>15710404</v>
      </c>
      <c r="C916" s="6">
        <v>569</v>
      </c>
      <c r="D916" s="5" t="s">
        <v>15</v>
      </c>
      <c r="E916" s="5" t="s">
        <v>23</v>
      </c>
      <c r="F916" s="6">
        <v>35</v>
      </c>
      <c r="G916" s="6">
        <v>10</v>
      </c>
      <c r="H916" s="7">
        <v>124525.52</v>
      </c>
      <c r="I916" s="6">
        <v>1</v>
      </c>
      <c r="J916" s="6">
        <v>1</v>
      </c>
      <c r="K916" s="6">
        <v>1</v>
      </c>
      <c r="L916" s="8">
        <v>193793.78</v>
      </c>
      <c r="M916" s="6">
        <v>0</v>
      </c>
    </row>
    <row r="917" spans="1:13" x14ac:dyDescent="0.35">
      <c r="A917" s="5">
        <v>916</v>
      </c>
      <c r="B917" s="6">
        <v>15775625</v>
      </c>
      <c r="C917" s="6">
        <v>596</v>
      </c>
      <c r="D917" s="5" t="s">
        <v>15</v>
      </c>
      <c r="E917" s="5" t="s">
        <v>23</v>
      </c>
      <c r="F917" s="6">
        <v>47</v>
      </c>
      <c r="G917" s="6">
        <v>6</v>
      </c>
      <c r="H917" s="7">
        <v>0</v>
      </c>
      <c r="I917" s="6">
        <v>1</v>
      </c>
      <c r="J917" s="6">
        <v>1</v>
      </c>
      <c r="K917" s="6">
        <v>0</v>
      </c>
      <c r="L917" s="8">
        <v>74835.649999999994</v>
      </c>
      <c r="M917" s="6">
        <v>0</v>
      </c>
    </row>
    <row r="918" spans="1:13" x14ac:dyDescent="0.35">
      <c r="A918" s="5">
        <v>917</v>
      </c>
      <c r="B918" s="6">
        <v>15792328</v>
      </c>
      <c r="C918" s="6">
        <v>475</v>
      </c>
      <c r="D918" s="5" t="s">
        <v>15</v>
      </c>
      <c r="E918" s="5" t="s">
        <v>23</v>
      </c>
      <c r="F918" s="6">
        <v>39</v>
      </c>
      <c r="G918" s="6">
        <v>6</v>
      </c>
      <c r="H918" s="7">
        <v>0</v>
      </c>
      <c r="I918" s="6">
        <v>1</v>
      </c>
      <c r="J918" s="6">
        <v>1</v>
      </c>
      <c r="K918" s="6">
        <v>1</v>
      </c>
      <c r="L918" s="8">
        <v>56999.9</v>
      </c>
      <c r="M918" s="6">
        <v>1</v>
      </c>
    </row>
    <row r="919" spans="1:13" x14ac:dyDescent="0.35">
      <c r="A919" s="5">
        <v>918</v>
      </c>
      <c r="B919" s="6">
        <v>15719856</v>
      </c>
      <c r="C919" s="6">
        <v>646</v>
      </c>
      <c r="D919" s="5" t="s">
        <v>15</v>
      </c>
      <c r="E919" s="5" t="s">
        <v>16</v>
      </c>
      <c r="F919" s="6">
        <v>45</v>
      </c>
      <c r="G919" s="6">
        <v>3</v>
      </c>
      <c r="H919" s="7">
        <v>47134.75</v>
      </c>
      <c r="I919" s="6">
        <v>1</v>
      </c>
      <c r="J919" s="6">
        <v>1</v>
      </c>
      <c r="K919" s="6">
        <v>1</v>
      </c>
      <c r="L919" s="8">
        <v>57236.44</v>
      </c>
      <c r="M919" s="6">
        <v>0</v>
      </c>
    </row>
    <row r="920" spans="1:13" x14ac:dyDescent="0.35">
      <c r="A920" s="5">
        <v>919</v>
      </c>
      <c r="B920" s="6">
        <v>15593773</v>
      </c>
      <c r="C920" s="6">
        <v>784</v>
      </c>
      <c r="D920" s="5" t="s">
        <v>18</v>
      </c>
      <c r="E920" s="5" t="s">
        <v>23</v>
      </c>
      <c r="F920" s="6">
        <v>35</v>
      </c>
      <c r="G920" s="6">
        <v>3</v>
      </c>
      <c r="H920" s="7">
        <v>0</v>
      </c>
      <c r="I920" s="6">
        <v>2</v>
      </c>
      <c r="J920" s="6">
        <v>0</v>
      </c>
      <c r="K920" s="6">
        <v>0</v>
      </c>
      <c r="L920" s="8">
        <v>81483.64</v>
      </c>
      <c r="M920" s="6">
        <v>0</v>
      </c>
    </row>
    <row r="921" spans="1:13" x14ac:dyDescent="0.35">
      <c r="A921" s="5">
        <v>920</v>
      </c>
      <c r="B921" s="6">
        <v>15733114</v>
      </c>
      <c r="C921" s="6">
        <v>552</v>
      </c>
      <c r="D921" s="5" t="s">
        <v>18</v>
      </c>
      <c r="E921" s="5" t="s">
        <v>23</v>
      </c>
      <c r="F921" s="6">
        <v>45</v>
      </c>
      <c r="G921" s="6">
        <v>9</v>
      </c>
      <c r="H921" s="7">
        <v>0</v>
      </c>
      <c r="I921" s="6">
        <v>2</v>
      </c>
      <c r="J921" s="6">
        <v>1</v>
      </c>
      <c r="K921" s="6">
        <v>0</v>
      </c>
      <c r="L921" s="8">
        <v>26752.560000000001</v>
      </c>
      <c r="M921" s="6">
        <v>0</v>
      </c>
    </row>
    <row r="922" spans="1:13" x14ac:dyDescent="0.35">
      <c r="A922" s="5">
        <v>921</v>
      </c>
      <c r="B922" s="6">
        <v>15797748</v>
      </c>
      <c r="C922" s="6">
        <v>729</v>
      </c>
      <c r="D922" s="5" t="s">
        <v>15</v>
      </c>
      <c r="E922" s="5" t="s">
        <v>23</v>
      </c>
      <c r="F922" s="6">
        <v>44</v>
      </c>
      <c r="G922" s="6">
        <v>5</v>
      </c>
      <c r="H922" s="7">
        <v>0</v>
      </c>
      <c r="I922" s="6">
        <v>2</v>
      </c>
      <c r="J922" s="6">
        <v>0</v>
      </c>
      <c r="K922" s="6">
        <v>1</v>
      </c>
      <c r="L922" s="8">
        <v>9200.5400000000009</v>
      </c>
      <c r="M922" s="6">
        <v>0</v>
      </c>
    </row>
    <row r="923" spans="1:13" x14ac:dyDescent="0.35">
      <c r="A923" s="5">
        <v>922</v>
      </c>
      <c r="B923" s="6">
        <v>15743411</v>
      </c>
      <c r="C923" s="6">
        <v>609</v>
      </c>
      <c r="D923" s="5" t="s">
        <v>18</v>
      </c>
      <c r="E923" s="5" t="s">
        <v>23</v>
      </c>
      <c r="F923" s="6">
        <v>61</v>
      </c>
      <c r="G923" s="6">
        <v>1</v>
      </c>
      <c r="H923" s="7">
        <v>0</v>
      </c>
      <c r="I923" s="6">
        <v>1</v>
      </c>
      <c r="J923" s="6">
        <v>1</v>
      </c>
      <c r="K923" s="6">
        <v>0</v>
      </c>
      <c r="L923" s="8">
        <v>22447.85</v>
      </c>
      <c r="M923" s="6">
        <v>1</v>
      </c>
    </row>
    <row r="924" spans="1:13" x14ac:dyDescent="0.35">
      <c r="A924" s="5">
        <v>923</v>
      </c>
      <c r="B924" s="6">
        <v>15753337</v>
      </c>
      <c r="C924" s="6">
        <v>555</v>
      </c>
      <c r="D924" s="5" t="s">
        <v>15</v>
      </c>
      <c r="E924" s="5" t="s">
        <v>23</v>
      </c>
      <c r="F924" s="6">
        <v>51</v>
      </c>
      <c r="G924" s="6">
        <v>5</v>
      </c>
      <c r="H924" s="7">
        <v>0</v>
      </c>
      <c r="I924" s="6">
        <v>3</v>
      </c>
      <c r="J924" s="6">
        <v>1</v>
      </c>
      <c r="K924" s="6">
        <v>0</v>
      </c>
      <c r="L924" s="8">
        <v>189122.89</v>
      </c>
      <c r="M924" s="6">
        <v>1</v>
      </c>
    </row>
    <row r="925" spans="1:13" x14ac:dyDescent="0.35">
      <c r="A925" s="5">
        <v>924</v>
      </c>
      <c r="B925" s="6">
        <v>15601026</v>
      </c>
      <c r="C925" s="6">
        <v>572</v>
      </c>
      <c r="D925" s="5" t="s">
        <v>26</v>
      </c>
      <c r="E925" s="5" t="s">
        <v>16</v>
      </c>
      <c r="F925" s="6">
        <v>19</v>
      </c>
      <c r="G925" s="6">
        <v>1</v>
      </c>
      <c r="H925" s="7">
        <v>138657.07999999999</v>
      </c>
      <c r="I925" s="6">
        <v>1</v>
      </c>
      <c r="J925" s="6">
        <v>1</v>
      </c>
      <c r="K925" s="6">
        <v>1</v>
      </c>
      <c r="L925" s="8">
        <v>16161.82</v>
      </c>
      <c r="M925" s="6">
        <v>0</v>
      </c>
    </row>
    <row r="926" spans="1:13" x14ac:dyDescent="0.35">
      <c r="A926" s="5">
        <v>925</v>
      </c>
      <c r="B926" s="6">
        <v>15658485</v>
      </c>
      <c r="C926" s="6">
        <v>785</v>
      </c>
      <c r="D926" s="5" t="s">
        <v>15</v>
      </c>
      <c r="E926" s="5" t="s">
        <v>16</v>
      </c>
      <c r="F926" s="6">
        <v>34</v>
      </c>
      <c r="G926" s="6">
        <v>9</v>
      </c>
      <c r="H926" s="7">
        <v>70302.48</v>
      </c>
      <c r="I926" s="6">
        <v>1</v>
      </c>
      <c r="J926" s="6">
        <v>1</v>
      </c>
      <c r="K926" s="6">
        <v>1</v>
      </c>
      <c r="L926" s="8">
        <v>68600.36</v>
      </c>
      <c r="M926" s="6">
        <v>0</v>
      </c>
    </row>
    <row r="927" spans="1:13" x14ac:dyDescent="0.35">
      <c r="A927" s="5">
        <v>926</v>
      </c>
      <c r="B927" s="6">
        <v>15636731</v>
      </c>
      <c r="C927" s="6">
        <v>714</v>
      </c>
      <c r="D927" s="5" t="s">
        <v>26</v>
      </c>
      <c r="E927" s="5" t="s">
        <v>16</v>
      </c>
      <c r="F927" s="6">
        <v>36</v>
      </c>
      <c r="G927" s="6">
        <v>1</v>
      </c>
      <c r="H927" s="7">
        <v>101609.01</v>
      </c>
      <c r="I927" s="6">
        <v>2</v>
      </c>
      <c r="J927" s="6">
        <v>1</v>
      </c>
      <c r="K927" s="6">
        <v>1</v>
      </c>
      <c r="L927" s="8">
        <v>447.73</v>
      </c>
      <c r="M927" s="6">
        <v>0</v>
      </c>
    </row>
    <row r="928" spans="1:13" x14ac:dyDescent="0.35">
      <c r="A928" s="5">
        <v>927</v>
      </c>
      <c r="B928" s="6">
        <v>15628303</v>
      </c>
      <c r="C928" s="6">
        <v>738</v>
      </c>
      <c r="D928" s="5" t="s">
        <v>18</v>
      </c>
      <c r="E928" s="5" t="s">
        <v>23</v>
      </c>
      <c r="F928" s="6">
        <v>35</v>
      </c>
      <c r="G928" s="6">
        <v>3</v>
      </c>
      <c r="H928" s="7">
        <v>0</v>
      </c>
      <c r="I928" s="6">
        <v>1</v>
      </c>
      <c r="J928" s="6">
        <v>1</v>
      </c>
      <c r="K928" s="6">
        <v>1</v>
      </c>
      <c r="L928" s="8">
        <v>15650.73</v>
      </c>
      <c r="M928" s="6">
        <v>0</v>
      </c>
    </row>
    <row r="929" spans="1:13" x14ac:dyDescent="0.35">
      <c r="A929" s="5">
        <v>928</v>
      </c>
      <c r="B929" s="6">
        <v>15633461</v>
      </c>
      <c r="C929" s="6">
        <v>639</v>
      </c>
      <c r="D929" s="5" t="s">
        <v>26</v>
      </c>
      <c r="E929" s="5" t="s">
        <v>23</v>
      </c>
      <c r="F929" s="6">
        <v>38</v>
      </c>
      <c r="G929" s="6">
        <v>5</v>
      </c>
      <c r="H929" s="7">
        <v>130170.82</v>
      </c>
      <c r="I929" s="6">
        <v>1</v>
      </c>
      <c r="J929" s="6">
        <v>1</v>
      </c>
      <c r="K929" s="6">
        <v>1</v>
      </c>
      <c r="L929" s="8">
        <v>149599.62</v>
      </c>
      <c r="M929" s="6">
        <v>0</v>
      </c>
    </row>
    <row r="930" spans="1:13" x14ac:dyDescent="0.35">
      <c r="A930" s="5">
        <v>929</v>
      </c>
      <c r="B930" s="6">
        <v>15677135</v>
      </c>
      <c r="C930" s="6">
        <v>520</v>
      </c>
      <c r="D930" s="5" t="s">
        <v>26</v>
      </c>
      <c r="E930" s="5" t="s">
        <v>23</v>
      </c>
      <c r="F930" s="6">
        <v>61</v>
      </c>
      <c r="G930" s="6">
        <v>8</v>
      </c>
      <c r="H930" s="7">
        <v>133802.29</v>
      </c>
      <c r="I930" s="6">
        <v>2</v>
      </c>
      <c r="J930" s="6">
        <v>1</v>
      </c>
      <c r="K930" s="6">
        <v>1</v>
      </c>
      <c r="L930" s="8">
        <v>90304.01</v>
      </c>
      <c r="M930" s="6">
        <v>0</v>
      </c>
    </row>
    <row r="931" spans="1:13" x14ac:dyDescent="0.35">
      <c r="A931" s="5">
        <v>930</v>
      </c>
      <c r="B931" s="6">
        <v>15590876</v>
      </c>
      <c r="C931" s="6">
        <v>764</v>
      </c>
      <c r="D931" s="5" t="s">
        <v>15</v>
      </c>
      <c r="E931" s="5" t="s">
        <v>16</v>
      </c>
      <c r="F931" s="6">
        <v>24</v>
      </c>
      <c r="G931" s="6">
        <v>7</v>
      </c>
      <c r="H931" s="7">
        <v>106234.02</v>
      </c>
      <c r="I931" s="6">
        <v>1</v>
      </c>
      <c r="J931" s="6">
        <v>0</v>
      </c>
      <c r="K931" s="6">
        <v>0</v>
      </c>
      <c r="L931" s="8">
        <v>115676.38</v>
      </c>
      <c r="M931" s="6">
        <v>0</v>
      </c>
    </row>
    <row r="932" spans="1:13" x14ac:dyDescent="0.35">
      <c r="A932" s="5">
        <v>931</v>
      </c>
      <c r="B932" s="6">
        <v>15790782</v>
      </c>
      <c r="C932" s="6">
        <v>661</v>
      </c>
      <c r="D932" s="5" t="s">
        <v>18</v>
      </c>
      <c r="E932" s="5" t="s">
        <v>23</v>
      </c>
      <c r="F932" s="6">
        <v>39</v>
      </c>
      <c r="G932" s="6">
        <v>6</v>
      </c>
      <c r="H932" s="7">
        <v>132628.98000000001</v>
      </c>
      <c r="I932" s="6">
        <v>1</v>
      </c>
      <c r="J932" s="6">
        <v>0</v>
      </c>
      <c r="K932" s="6">
        <v>0</v>
      </c>
      <c r="L932" s="8">
        <v>38812.67</v>
      </c>
      <c r="M932" s="6">
        <v>0</v>
      </c>
    </row>
    <row r="933" spans="1:13" x14ac:dyDescent="0.35">
      <c r="A933" s="5">
        <v>932</v>
      </c>
      <c r="B933" s="6">
        <v>15700476</v>
      </c>
      <c r="C933" s="6">
        <v>564</v>
      </c>
      <c r="D933" s="5" t="s">
        <v>26</v>
      </c>
      <c r="E933" s="5" t="s">
        <v>23</v>
      </c>
      <c r="F933" s="6">
        <v>41</v>
      </c>
      <c r="G933" s="6">
        <v>9</v>
      </c>
      <c r="H933" s="7">
        <v>103522.75</v>
      </c>
      <c r="I933" s="6">
        <v>2</v>
      </c>
      <c r="J933" s="6">
        <v>1</v>
      </c>
      <c r="K933" s="6">
        <v>1</v>
      </c>
      <c r="L933" s="8">
        <v>34338.21</v>
      </c>
      <c r="M933" s="6">
        <v>0</v>
      </c>
    </row>
    <row r="934" spans="1:13" x14ac:dyDescent="0.35">
      <c r="A934" s="5">
        <v>933</v>
      </c>
      <c r="B934" s="6">
        <v>15634141</v>
      </c>
      <c r="C934" s="6">
        <v>708</v>
      </c>
      <c r="D934" s="5" t="s">
        <v>26</v>
      </c>
      <c r="E934" s="5" t="s">
        <v>16</v>
      </c>
      <c r="F934" s="6">
        <v>42</v>
      </c>
      <c r="G934" s="6">
        <v>8</v>
      </c>
      <c r="H934" s="7">
        <v>192390.52</v>
      </c>
      <c r="I934" s="6">
        <v>2</v>
      </c>
      <c r="J934" s="6">
        <v>1</v>
      </c>
      <c r="K934" s="6">
        <v>0</v>
      </c>
      <c r="L934" s="8">
        <v>823.36</v>
      </c>
      <c r="M934" s="6">
        <v>0</v>
      </c>
    </row>
    <row r="935" spans="1:13" x14ac:dyDescent="0.35">
      <c r="A935" s="5">
        <v>934</v>
      </c>
      <c r="B935" s="6">
        <v>15737795</v>
      </c>
      <c r="C935" s="6">
        <v>512</v>
      </c>
      <c r="D935" s="5" t="s">
        <v>18</v>
      </c>
      <c r="E935" s="5" t="s">
        <v>23</v>
      </c>
      <c r="F935" s="6">
        <v>36</v>
      </c>
      <c r="G935" s="6">
        <v>1</v>
      </c>
      <c r="H935" s="7">
        <v>0</v>
      </c>
      <c r="I935" s="6">
        <v>1</v>
      </c>
      <c r="J935" s="6">
        <v>0</v>
      </c>
      <c r="K935" s="6">
        <v>1</v>
      </c>
      <c r="L935" s="8">
        <v>135482.26</v>
      </c>
      <c r="M935" s="6">
        <v>1</v>
      </c>
    </row>
    <row r="936" spans="1:13" x14ac:dyDescent="0.35">
      <c r="A936" s="5">
        <v>935</v>
      </c>
      <c r="B936" s="6">
        <v>15790299</v>
      </c>
      <c r="C936" s="6">
        <v>592</v>
      </c>
      <c r="D936" s="5" t="s">
        <v>18</v>
      </c>
      <c r="E936" s="5" t="s">
        <v>23</v>
      </c>
      <c r="F936" s="6">
        <v>37</v>
      </c>
      <c r="G936" s="6">
        <v>9</v>
      </c>
      <c r="H936" s="7">
        <v>0</v>
      </c>
      <c r="I936" s="6">
        <v>3</v>
      </c>
      <c r="J936" s="6">
        <v>1</v>
      </c>
      <c r="K936" s="6">
        <v>1</v>
      </c>
      <c r="L936" s="8">
        <v>10656.89</v>
      </c>
      <c r="M936" s="6">
        <v>0</v>
      </c>
    </row>
    <row r="937" spans="1:13" x14ac:dyDescent="0.35">
      <c r="A937" s="5">
        <v>936</v>
      </c>
      <c r="B937" s="6">
        <v>15675316</v>
      </c>
      <c r="C937" s="6">
        <v>619</v>
      </c>
      <c r="D937" s="5" t="s">
        <v>15</v>
      </c>
      <c r="E937" s="5" t="s">
        <v>16</v>
      </c>
      <c r="F937" s="6">
        <v>38</v>
      </c>
      <c r="G937" s="6">
        <v>3</v>
      </c>
      <c r="H937" s="7">
        <v>0</v>
      </c>
      <c r="I937" s="6">
        <v>2</v>
      </c>
      <c r="J937" s="6">
        <v>0</v>
      </c>
      <c r="K937" s="6">
        <v>1</v>
      </c>
      <c r="L937" s="8">
        <v>116467.35</v>
      </c>
      <c r="M937" s="6">
        <v>0</v>
      </c>
    </row>
    <row r="938" spans="1:13" x14ac:dyDescent="0.35">
      <c r="A938" s="5">
        <v>937</v>
      </c>
      <c r="B938" s="6">
        <v>15613630</v>
      </c>
      <c r="C938" s="6">
        <v>775</v>
      </c>
      <c r="D938" s="5" t="s">
        <v>15</v>
      </c>
      <c r="E938" s="5" t="s">
        <v>23</v>
      </c>
      <c r="F938" s="6">
        <v>52</v>
      </c>
      <c r="G938" s="6">
        <v>8</v>
      </c>
      <c r="H938" s="7">
        <v>109922.61</v>
      </c>
      <c r="I938" s="6">
        <v>1</v>
      </c>
      <c r="J938" s="6">
        <v>1</v>
      </c>
      <c r="K938" s="6">
        <v>1</v>
      </c>
      <c r="L938" s="8">
        <v>96823.32</v>
      </c>
      <c r="M938" s="6">
        <v>1</v>
      </c>
    </row>
    <row r="939" spans="1:13" x14ac:dyDescent="0.35">
      <c r="A939" s="5">
        <v>938</v>
      </c>
      <c r="B939" s="6">
        <v>15662100</v>
      </c>
      <c r="C939" s="6">
        <v>850</v>
      </c>
      <c r="D939" s="5" t="s">
        <v>26</v>
      </c>
      <c r="E939" s="5" t="s">
        <v>16</v>
      </c>
      <c r="F939" s="6">
        <v>44</v>
      </c>
      <c r="G939" s="6">
        <v>5</v>
      </c>
      <c r="H939" s="7">
        <v>128605.32</v>
      </c>
      <c r="I939" s="6">
        <v>1</v>
      </c>
      <c r="J939" s="6">
        <v>0</v>
      </c>
      <c r="K939" s="6">
        <v>1</v>
      </c>
      <c r="L939" s="8">
        <v>171096.2</v>
      </c>
      <c r="M939" s="6">
        <v>0</v>
      </c>
    </row>
    <row r="940" spans="1:13" x14ac:dyDescent="0.35">
      <c r="A940" s="5">
        <v>939</v>
      </c>
      <c r="B940" s="6">
        <v>15668032</v>
      </c>
      <c r="C940" s="6">
        <v>577</v>
      </c>
      <c r="D940" s="5" t="s">
        <v>15</v>
      </c>
      <c r="E940" s="5" t="s">
        <v>16</v>
      </c>
      <c r="F940" s="6">
        <v>37</v>
      </c>
      <c r="G940" s="6">
        <v>4</v>
      </c>
      <c r="H940" s="7">
        <v>0</v>
      </c>
      <c r="I940" s="6">
        <v>1</v>
      </c>
      <c r="J940" s="6">
        <v>1</v>
      </c>
      <c r="K940" s="6">
        <v>1</v>
      </c>
      <c r="L940" s="8">
        <v>79881.39</v>
      </c>
      <c r="M940" s="6">
        <v>0</v>
      </c>
    </row>
    <row r="941" spans="1:13" x14ac:dyDescent="0.35">
      <c r="A941" s="5">
        <v>940</v>
      </c>
      <c r="B941" s="6">
        <v>15599289</v>
      </c>
      <c r="C941" s="6">
        <v>724</v>
      </c>
      <c r="D941" s="5" t="s">
        <v>15</v>
      </c>
      <c r="E941" s="5" t="s">
        <v>16</v>
      </c>
      <c r="F941" s="6">
        <v>37</v>
      </c>
      <c r="G941" s="6">
        <v>10</v>
      </c>
      <c r="H941" s="7">
        <v>68598.559999999998</v>
      </c>
      <c r="I941" s="6">
        <v>1</v>
      </c>
      <c r="J941" s="6">
        <v>1</v>
      </c>
      <c r="K941" s="6">
        <v>0</v>
      </c>
      <c r="L941" s="8">
        <v>157862.82</v>
      </c>
      <c r="M941" s="6">
        <v>0</v>
      </c>
    </row>
    <row r="942" spans="1:13" x14ac:dyDescent="0.35">
      <c r="A942" s="5">
        <v>941</v>
      </c>
      <c r="B942" s="6">
        <v>15754084</v>
      </c>
      <c r="C942" s="6">
        <v>710</v>
      </c>
      <c r="D942" s="5" t="s">
        <v>18</v>
      </c>
      <c r="E942" s="5" t="s">
        <v>23</v>
      </c>
      <c r="F942" s="6">
        <v>35</v>
      </c>
      <c r="G942" s="6">
        <v>1</v>
      </c>
      <c r="H942" s="7">
        <v>106518.52</v>
      </c>
      <c r="I942" s="6">
        <v>1</v>
      </c>
      <c r="J942" s="6">
        <v>1</v>
      </c>
      <c r="K942" s="6">
        <v>1</v>
      </c>
      <c r="L942" s="8">
        <v>127951.81</v>
      </c>
      <c r="M942" s="6">
        <v>0</v>
      </c>
    </row>
    <row r="943" spans="1:13" x14ac:dyDescent="0.35">
      <c r="A943" s="5">
        <v>942</v>
      </c>
      <c r="B943" s="6">
        <v>15676521</v>
      </c>
      <c r="C943" s="6">
        <v>696</v>
      </c>
      <c r="D943" s="5" t="s">
        <v>15</v>
      </c>
      <c r="E943" s="5" t="s">
        <v>16</v>
      </c>
      <c r="F943" s="6">
        <v>31</v>
      </c>
      <c r="G943" s="6">
        <v>8</v>
      </c>
      <c r="H943" s="7">
        <v>0</v>
      </c>
      <c r="I943" s="6">
        <v>2</v>
      </c>
      <c r="J943" s="6">
        <v>0</v>
      </c>
      <c r="K943" s="6">
        <v>0</v>
      </c>
      <c r="L943" s="8">
        <v>191074.11</v>
      </c>
      <c r="M943" s="6">
        <v>0</v>
      </c>
    </row>
    <row r="944" spans="1:13" x14ac:dyDescent="0.35">
      <c r="A944" s="5">
        <v>943</v>
      </c>
      <c r="B944" s="6">
        <v>15804586</v>
      </c>
      <c r="C944" s="6">
        <v>376</v>
      </c>
      <c r="D944" s="5" t="s">
        <v>15</v>
      </c>
      <c r="E944" s="5" t="s">
        <v>16</v>
      </c>
      <c r="F944" s="6">
        <v>46</v>
      </c>
      <c r="G944" s="6">
        <v>6</v>
      </c>
      <c r="H944" s="7">
        <v>0</v>
      </c>
      <c r="I944" s="6">
        <v>1</v>
      </c>
      <c r="J944" s="6">
        <v>1</v>
      </c>
      <c r="K944" s="6">
        <v>0</v>
      </c>
      <c r="L944" s="8">
        <v>157333.69</v>
      </c>
      <c r="M944" s="6">
        <v>1</v>
      </c>
    </row>
    <row r="945" spans="1:13" x14ac:dyDescent="0.35">
      <c r="A945" s="5">
        <v>944</v>
      </c>
      <c r="B945" s="6">
        <v>15781465</v>
      </c>
      <c r="C945" s="6">
        <v>675</v>
      </c>
      <c r="D945" s="5" t="s">
        <v>26</v>
      </c>
      <c r="E945" s="5" t="s">
        <v>16</v>
      </c>
      <c r="F945" s="6">
        <v>29</v>
      </c>
      <c r="G945" s="6">
        <v>8</v>
      </c>
      <c r="H945" s="7">
        <v>121326.42</v>
      </c>
      <c r="I945" s="6">
        <v>1</v>
      </c>
      <c r="J945" s="6">
        <v>1</v>
      </c>
      <c r="K945" s="6">
        <v>0</v>
      </c>
      <c r="L945" s="8">
        <v>133457.51999999999</v>
      </c>
      <c r="M945" s="6">
        <v>0</v>
      </c>
    </row>
    <row r="946" spans="1:13" x14ac:dyDescent="0.35">
      <c r="A946" s="5">
        <v>945</v>
      </c>
      <c r="B946" s="6">
        <v>15729362</v>
      </c>
      <c r="C946" s="6">
        <v>745</v>
      </c>
      <c r="D946" s="5" t="s">
        <v>15</v>
      </c>
      <c r="E946" s="5" t="s">
        <v>23</v>
      </c>
      <c r="F946" s="6">
        <v>36</v>
      </c>
      <c r="G946" s="6">
        <v>8</v>
      </c>
      <c r="H946" s="7">
        <v>67226.37</v>
      </c>
      <c r="I946" s="6">
        <v>1</v>
      </c>
      <c r="J946" s="6">
        <v>1</v>
      </c>
      <c r="K946" s="6">
        <v>0</v>
      </c>
      <c r="L946" s="8">
        <v>130789.6</v>
      </c>
      <c r="M946" s="6">
        <v>0</v>
      </c>
    </row>
    <row r="947" spans="1:13" x14ac:dyDescent="0.35">
      <c r="A947" s="5">
        <v>946</v>
      </c>
      <c r="B947" s="6">
        <v>15709295</v>
      </c>
      <c r="C947" s="6">
        <v>697</v>
      </c>
      <c r="D947" s="5" t="s">
        <v>18</v>
      </c>
      <c r="E947" s="5" t="s">
        <v>16</v>
      </c>
      <c r="F947" s="6">
        <v>25</v>
      </c>
      <c r="G947" s="6">
        <v>5</v>
      </c>
      <c r="H947" s="7">
        <v>82931.850000000006</v>
      </c>
      <c r="I947" s="6">
        <v>2</v>
      </c>
      <c r="J947" s="6">
        <v>1</v>
      </c>
      <c r="K947" s="6">
        <v>1</v>
      </c>
      <c r="L947" s="8">
        <v>128373.88</v>
      </c>
      <c r="M947" s="6">
        <v>0</v>
      </c>
    </row>
    <row r="948" spans="1:13" x14ac:dyDescent="0.35">
      <c r="A948" s="5">
        <v>947</v>
      </c>
      <c r="B948" s="6">
        <v>15745324</v>
      </c>
      <c r="C948" s="6">
        <v>599</v>
      </c>
      <c r="D948" s="5" t="s">
        <v>18</v>
      </c>
      <c r="E948" s="5" t="s">
        <v>16</v>
      </c>
      <c r="F948" s="6">
        <v>39</v>
      </c>
      <c r="G948" s="6">
        <v>4</v>
      </c>
      <c r="H948" s="7">
        <v>0</v>
      </c>
      <c r="I948" s="6">
        <v>1</v>
      </c>
      <c r="J948" s="6">
        <v>1</v>
      </c>
      <c r="K948" s="6">
        <v>0</v>
      </c>
      <c r="L948" s="8">
        <v>194273.2</v>
      </c>
      <c r="M948" s="6">
        <v>1</v>
      </c>
    </row>
    <row r="949" spans="1:13" x14ac:dyDescent="0.35">
      <c r="A949" s="5">
        <v>948</v>
      </c>
      <c r="B949" s="6">
        <v>15741336</v>
      </c>
      <c r="C949" s="6">
        <v>715</v>
      </c>
      <c r="D949" s="5" t="s">
        <v>15</v>
      </c>
      <c r="E949" s="5" t="s">
        <v>16</v>
      </c>
      <c r="F949" s="6">
        <v>38</v>
      </c>
      <c r="G949" s="6">
        <v>5</v>
      </c>
      <c r="H949" s="7">
        <v>118590.41</v>
      </c>
      <c r="I949" s="6">
        <v>1</v>
      </c>
      <c r="J949" s="6">
        <v>1</v>
      </c>
      <c r="K949" s="6">
        <v>1</v>
      </c>
      <c r="L949" s="8">
        <v>5684.17</v>
      </c>
      <c r="M949" s="6">
        <v>1</v>
      </c>
    </row>
    <row r="950" spans="1:13" x14ac:dyDescent="0.35">
      <c r="A950" s="5">
        <v>949</v>
      </c>
      <c r="B950" s="6">
        <v>15783659</v>
      </c>
      <c r="C950" s="6">
        <v>659</v>
      </c>
      <c r="D950" s="5" t="s">
        <v>15</v>
      </c>
      <c r="E950" s="5" t="s">
        <v>23</v>
      </c>
      <c r="F950" s="6">
        <v>67</v>
      </c>
      <c r="G950" s="6">
        <v>4</v>
      </c>
      <c r="H950" s="7">
        <v>145981.87</v>
      </c>
      <c r="I950" s="6">
        <v>1</v>
      </c>
      <c r="J950" s="6">
        <v>1</v>
      </c>
      <c r="K950" s="6">
        <v>1</v>
      </c>
      <c r="L950" s="8">
        <v>131043.2</v>
      </c>
      <c r="M950" s="6">
        <v>0</v>
      </c>
    </row>
    <row r="951" spans="1:13" x14ac:dyDescent="0.35">
      <c r="A951" s="5">
        <v>950</v>
      </c>
      <c r="B951" s="6">
        <v>15620981</v>
      </c>
      <c r="C951" s="6">
        <v>684</v>
      </c>
      <c r="D951" s="5" t="s">
        <v>15</v>
      </c>
      <c r="E951" s="5" t="s">
        <v>16</v>
      </c>
      <c r="F951" s="6">
        <v>48</v>
      </c>
      <c r="G951" s="6">
        <v>3</v>
      </c>
      <c r="H951" s="7">
        <v>73309.38</v>
      </c>
      <c r="I951" s="6">
        <v>1</v>
      </c>
      <c r="J951" s="6">
        <v>0</v>
      </c>
      <c r="K951" s="6">
        <v>0</v>
      </c>
      <c r="L951" s="8">
        <v>21228.34</v>
      </c>
      <c r="M951" s="6">
        <v>1</v>
      </c>
    </row>
    <row r="952" spans="1:13" x14ac:dyDescent="0.35">
      <c r="A952" s="5">
        <v>951</v>
      </c>
      <c r="B952" s="6">
        <v>15630328</v>
      </c>
      <c r="C952" s="6">
        <v>635</v>
      </c>
      <c r="D952" s="5" t="s">
        <v>15</v>
      </c>
      <c r="E952" s="5" t="s">
        <v>16</v>
      </c>
      <c r="F952" s="6">
        <v>48</v>
      </c>
      <c r="G952" s="6">
        <v>8</v>
      </c>
      <c r="H952" s="7">
        <v>130796.33</v>
      </c>
      <c r="I952" s="6">
        <v>2</v>
      </c>
      <c r="J952" s="6">
        <v>1</v>
      </c>
      <c r="K952" s="6">
        <v>1</v>
      </c>
      <c r="L952" s="8">
        <v>43250.3</v>
      </c>
      <c r="M952" s="6">
        <v>0</v>
      </c>
    </row>
    <row r="953" spans="1:13" x14ac:dyDescent="0.35">
      <c r="A953" s="5">
        <v>952</v>
      </c>
      <c r="B953" s="6">
        <v>15785899</v>
      </c>
      <c r="C953" s="6">
        <v>789</v>
      </c>
      <c r="D953" s="5" t="s">
        <v>26</v>
      </c>
      <c r="E953" s="5" t="s">
        <v>23</v>
      </c>
      <c r="F953" s="6">
        <v>33</v>
      </c>
      <c r="G953" s="6">
        <v>8</v>
      </c>
      <c r="H953" s="7">
        <v>151607.56</v>
      </c>
      <c r="I953" s="6">
        <v>1</v>
      </c>
      <c r="J953" s="6">
        <v>1</v>
      </c>
      <c r="K953" s="6">
        <v>0</v>
      </c>
      <c r="L953" s="8">
        <v>4389.3999999999996</v>
      </c>
      <c r="M953" s="6">
        <v>0</v>
      </c>
    </row>
    <row r="954" spans="1:13" x14ac:dyDescent="0.35">
      <c r="A954" s="5">
        <v>953</v>
      </c>
      <c r="B954" s="6">
        <v>15606149</v>
      </c>
      <c r="C954" s="6">
        <v>571</v>
      </c>
      <c r="D954" s="5" t="s">
        <v>26</v>
      </c>
      <c r="E954" s="5" t="s">
        <v>16</v>
      </c>
      <c r="F954" s="6">
        <v>66</v>
      </c>
      <c r="G954" s="6">
        <v>9</v>
      </c>
      <c r="H954" s="7">
        <v>111577.01</v>
      </c>
      <c r="I954" s="6">
        <v>1</v>
      </c>
      <c r="J954" s="6">
        <v>0</v>
      </c>
      <c r="K954" s="6">
        <v>1</v>
      </c>
      <c r="L954" s="8">
        <v>189271.9</v>
      </c>
      <c r="M954" s="6">
        <v>0</v>
      </c>
    </row>
    <row r="955" spans="1:13" x14ac:dyDescent="0.35">
      <c r="A955" s="5">
        <v>954</v>
      </c>
      <c r="B955" s="6">
        <v>15671139</v>
      </c>
      <c r="C955" s="6">
        <v>694</v>
      </c>
      <c r="D955" s="5" t="s">
        <v>18</v>
      </c>
      <c r="E955" s="5" t="s">
        <v>23</v>
      </c>
      <c r="F955" s="6">
        <v>39</v>
      </c>
      <c r="G955" s="6">
        <v>0</v>
      </c>
      <c r="H955" s="7">
        <v>107042.74</v>
      </c>
      <c r="I955" s="6">
        <v>1</v>
      </c>
      <c r="J955" s="6">
        <v>1</v>
      </c>
      <c r="K955" s="6">
        <v>1</v>
      </c>
      <c r="L955" s="8">
        <v>102284.2</v>
      </c>
      <c r="M955" s="6">
        <v>0</v>
      </c>
    </row>
    <row r="956" spans="1:13" x14ac:dyDescent="0.35">
      <c r="A956" s="5">
        <v>955</v>
      </c>
      <c r="B956" s="6">
        <v>15660429</v>
      </c>
      <c r="C956" s="6">
        <v>665</v>
      </c>
      <c r="D956" s="5" t="s">
        <v>18</v>
      </c>
      <c r="E956" s="5" t="s">
        <v>16</v>
      </c>
      <c r="F956" s="6">
        <v>42</v>
      </c>
      <c r="G956" s="6">
        <v>2</v>
      </c>
      <c r="H956" s="7">
        <v>156371.60999999999</v>
      </c>
      <c r="I956" s="6">
        <v>2</v>
      </c>
      <c r="J956" s="6">
        <v>0</v>
      </c>
      <c r="K956" s="6">
        <v>1</v>
      </c>
      <c r="L956" s="8">
        <v>156774.94</v>
      </c>
      <c r="M956" s="6">
        <v>1</v>
      </c>
    </row>
    <row r="957" spans="1:13" x14ac:dyDescent="0.35">
      <c r="A957" s="5">
        <v>956</v>
      </c>
      <c r="B957" s="6">
        <v>15571002</v>
      </c>
      <c r="C957" s="6">
        <v>706</v>
      </c>
      <c r="D957" s="5" t="s">
        <v>15</v>
      </c>
      <c r="E957" s="5" t="s">
        <v>16</v>
      </c>
      <c r="F957" s="6">
        <v>44</v>
      </c>
      <c r="G957" s="6">
        <v>4</v>
      </c>
      <c r="H957" s="7">
        <v>129605.99</v>
      </c>
      <c r="I957" s="6">
        <v>1</v>
      </c>
      <c r="J957" s="6">
        <v>0</v>
      </c>
      <c r="K957" s="6">
        <v>0</v>
      </c>
      <c r="L957" s="8">
        <v>69865.490000000005</v>
      </c>
      <c r="M957" s="6">
        <v>0</v>
      </c>
    </row>
    <row r="958" spans="1:13" x14ac:dyDescent="0.35">
      <c r="A958" s="5">
        <v>957</v>
      </c>
      <c r="B958" s="6">
        <v>15631681</v>
      </c>
      <c r="C958" s="6">
        <v>807</v>
      </c>
      <c r="D958" s="5" t="s">
        <v>18</v>
      </c>
      <c r="E958" s="5" t="s">
        <v>16</v>
      </c>
      <c r="F958" s="6">
        <v>43</v>
      </c>
      <c r="G958" s="6">
        <v>0</v>
      </c>
      <c r="H958" s="7">
        <v>0</v>
      </c>
      <c r="I958" s="6">
        <v>2</v>
      </c>
      <c r="J958" s="6">
        <v>0</v>
      </c>
      <c r="K958" s="6">
        <v>1</v>
      </c>
      <c r="L958" s="8">
        <v>85523.24</v>
      </c>
      <c r="M958" s="6">
        <v>0</v>
      </c>
    </row>
    <row r="959" spans="1:13" x14ac:dyDescent="0.35">
      <c r="A959" s="5">
        <v>958</v>
      </c>
      <c r="B959" s="6">
        <v>15731522</v>
      </c>
      <c r="C959" s="6">
        <v>771</v>
      </c>
      <c r="D959" s="5" t="s">
        <v>18</v>
      </c>
      <c r="E959" s="5" t="s">
        <v>16</v>
      </c>
      <c r="F959" s="6">
        <v>67</v>
      </c>
      <c r="G959" s="6">
        <v>8</v>
      </c>
      <c r="H959" s="7">
        <v>0</v>
      </c>
      <c r="I959" s="6">
        <v>2</v>
      </c>
      <c r="J959" s="6">
        <v>1</v>
      </c>
      <c r="K959" s="6">
        <v>1</v>
      </c>
      <c r="L959" s="8">
        <v>51219.8</v>
      </c>
      <c r="M959" s="6">
        <v>0</v>
      </c>
    </row>
    <row r="960" spans="1:13" x14ac:dyDescent="0.35">
      <c r="A960" s="5">
        <v>959</v>
      </c>
      <c r="B960" s="6">
        <v>15619529</v>
      </c>
      <c r="C960" s="6">
        <v>531</v>
      </c>
      <c r="D960" s="5" t="s">
        <v>18</v>
      </c>
      <c r="E960" s="5" t="s">
        <v>23</v>
      </c>
      <c r="F960" s="6">
        <v>27</v>
      </c>
      <c r="G960" s="6">
        <v>8</v>
      </c>
      <c r="H960" s="7">
        <v>132576.25</v>
      </c>
      <c r="I960" s="6">
        <v>1</v>
      </c>
      <c r="J960" s="6">
        <v>0</v>
      </c>
      <c r="K960" s="6">
        <v>0</v>
      </c>
      <c r="L960" s="8">
        <v>7222.92</v>
      </c>
      <c r="M960" s="6">
        <v>0</v>
      </c>
    </row>
    <row r="961" spans="1:13" x14ac:dyDescent="0.35">
      <c r="A961" s="5">
        <v>960</v>
      </c>
      <c r="B961" s="6">
        <v>15628034</v>
      </c>
      <c r="C961" s="6">
        <v>629</v>
      </c>
      <c r="D961" s="5" t="s">
        <v>15</v>
      </c>
      <c r="E961" s="5" t="s">
        <v>16</v>
      </c>
      <c r="F961" s="6">
        <v>37</v>
      </c>
      <c r="G961" s="6">
        <v>6</v>
      </c>
      <c r="H961" s="7">
        <v>129101.3</v>
      </c>
      <c r="I961" s="6">
        <v>1</v>
      </c>
      <c r="J961" s="6">
        <v>1</v>
      </c>
      <c r="K961" s="6">
        <v>1</v>
      </c>
      <c r="L961" s="8">
        <v>23971.33</v>
      </c>
      <c r="M961" s="6">
        <v>0</v>
      </c>
    </row>
    <row r="962" spans="1:13" x14ac:dyDescent="0.35">
      <c r="A962" s="5">
        <v>961</v>
      </c>
      <c r="B962" s="6">
        <v>15686164</v>
      </c>
      <c r="C962" s="6">
        <v>850</v>
      </c>
      <c r="D962" s="5" t="s">
        <v>26</v>
      </c>
      <c r="E962" s="5" t="s">
        <v>16</v>
      </c>
      <c r="F962" s="6">
        <v>31</v>
      </c>
      <c r="G962" s="6">
        <v>1</v>
      </c>
      <c r="H962" s="7">
        <v>108822.39999999999</v>
      </c>
      <c r="I962" s="6">
        <v>1</v>
      </c>
      <c r="J962" s="6">
        <v>1</v>
      </c>
      <c r="K962" s="6">
        <v>1</v>
      </c>
      <c r="L962" s="8">
        <v>132173.31</v>
      </c>
      <c r="M962" s="6">
        <v>0</v>
      </c>
    </row>
    <row r="963" spans="1:13" x14ac:dyDescent="0.35">
      <c r="A963" s="5">
        <v>962</v>
      </c>
      <c r="B963" s="6">
        <v>15582797</v>
      </c>
      <c r="C963" s="6">
        <v>685</v>
      </c>
      <c r="D963" s="5" t="s">
        <v>18</v>
      </c>
      <c r="E963" s="5" t="s">
        <v>23</v>
      </c>
      <c r="F963" s="6">
        <v>35</v>
      </c>
      <c r="G963" s="6">
        <v>4</v>
      </c>
      <c r="H963" s="7">
        <v>137948.51</v>
      </c>
      <c r="I963" s="6">
        <v>1</v>
      </c>
      <c r="J963" s="6">
        <v>1</v>
      </c>
      <c r="K963" s="6">
        <v>0</v>
      </c>
      <c r="L963" s="8">
        <v>113639.64</v>
      </c>
      <c r="M963" s="6">
        <v>0</v>
      </c>
    </row>
    <row r="964" spans="1:13" x14ac:dyDescent="0.35">
      <c r="A964" s="5">
        <v>963</v>
      </c>
      <c r="B964" s="6">
        <v>15753831</v>
      </c>
      <c r="C964" s="6">
        <v>642</v>
      </c>
      <c r="D964" s="5" t="s">
        <v>18</v>
      </c>
      <c r="E964" s="5" t="s">
        <v>23</v>
      </c>
      <c r="F964" s="6">
        <v>32</v>
      </c>
      <c r="G964" s="6">
        <v>7</v>
      </c>
      <c r="H964" s="7">
        <v>100433.8</v>
      </c>
      <c r="I964" s="6">
        <v>1</v>
      </c>
      <c r="J964" s="6">
        <v>1</v>
      </c>
      <c r="K964" s="6">
        <v>1</v>
      </c>
      <c r="L964" s="8">
        <v>39768.589999999997</v>
      </c>
      <c r="M964" s="6">
        <v>0</v>
      </c>
    </row>
    <row r="965" spans="1:13" x14ac:dyDescent="0.35">
      <c r="A965" s="5">
        <v>964</v>
      </c>
      <c r="B965" s="6">
        <v>15731815</v>
      </c>
      <c r="C965" s="6">
        <v>529</v>
      </c>
      <c r="D965" s="5" t="s">
        <v>18</v>
      </c>
      <c r="E965" s="5" t="s">
        <v>23</v>
      </c>
      <c r="F965" s="6">
        <v>63</v>
      </c>
      <c r="G965" s="6">
        <v>4</v>
      </c>
      <c r="H965" s="7">
        <v>96134.11</v>
      </c>
      <c r="I965" s="6">
        <v>3</v>
      </c>
      <c r="J965" s="6">
        <v>1</v>
      </c>
      <c r="K965" s="6">
        <v>0</v>
      </c>
      <c r="L965" s="8">
        <v>108732.96</v>
      </c>
      <c r="M965" s="6">
        <v>1</v>
      </c>
    </row>
    <row r="966" spans="1:13" x14ac:dyDescent="0.35">
      <c r="A966" s="5">
        <v>965</v>
      </c>
      <c r="B966" s="6">
        <v>15580956</v>
      </c>
      <c r="C966" s="6">
        <v>683</v>
      </c>
      <c r="D966" s="5" t="s">
        <v>26</v>
      </c>
      <c r="E966" s="5" t="s">
        <v>16</v>
      </c>
      <c r="F966" s="6">
        <v>43</v>
      </c>
      <c r="G966" s="6">
        <v>4</v>
      </c>
      <c r="H966" s="7">
        <v>115888.04</v>
      </c>
      <c r="I966" s="6">
        <v>1</v>
      </c>
      <c r="J966" s="6">
        <v>1</v>
      </c>
      <c r="K966" s="6">
        <v>1</v>
      </c>
      <c r="L966" s="8">
        <v>117349.19</v>
      </c>
      <c r="M966" s="6">
        <v>1</v>
      </c>
    </row>
    <row r="967" spans="1:13" x14ac:dyDescent="0.35">
      <c r="A967" s="5">
        <v>966</v>
      </c>
      <c r="B967" s="6">
        <v>15602084</v>
      </c>
      <c r="C967" s="6">
        <v>663</v>
      </c>
      <c r="D967" s="5" t="s">
        <v>15</v>
      </c>
      <c r="E967" s="5" t="s">
        <v>16</v>
      </c>
      <c r="F967" s="6">
        <v>42</v>
      </c>
      <c r="G967" s="6">
        <v>5</v>
      </c>
      <c r="H967" s="7">
        <v>124626.07</v>
      </c>
      <c r="I967" s="6">
        <v>1</v>
      </c>
      <c r="J967" s="6">
        <v>1</v>
      </c>
      <c r="K967" s="6">
        <v>1</v>
      </c>
      <c r="L967" s="8">
        <v>78004.5</v>
      </c>
      <c r="M967" s="6">
        <v>0</v>
      </c>
    </row>
    <row r="968" spans="1:13" x14ac:dyDescent="0.35">
      <c r="A968" s="5">
        <v>967</v>
      </c>
      <c r="B968" s="6">
        <v>15589805</v>
      </c>
      <c r="C968" s="6">
        <v>563</v>
      </c>
      <c r="D968" s="5" t="s">
        <v>15</v>
      </c>
      <c r="E968" s="5" t="s">
        <v>16</v>
      </c>
      <c r="F968" s="6">
        <v>34</v>
      </c>
      <c r="G968" s="6">
        <v>6</v>
      </c>
      <c r="H968" s="7">
        <v>139810.34</v>
      </c>
      <c r="I968" s="6">
        <v>1</v>
      </c>
      <c r="J968" s="6">
        <v>1</v>
      </c>
      <c r="K968" s="6">
        <v>1</v>
      </c>
      <c r="L968" s="8">
        <v>152417.79</v>
      </c>
      <c r="M968" s="6">
        <v>0</v>
      </c>
    </row>
    <row r="969" spans="1:13" x14ac:dyDescent="0.35">
      <c r="A969" s="5">
        <v>968</v>
      </c>
      <c r="B969" s="6">
        <v>15720893</v>
      </c>
      <c r="C969" s="6">
        <v>637</v>
      </c>
      <c r="D969" s="5" t="s">
        <v>18</v>
      </c>
      <c r="E969" s="5" t="s">
        <v>16</v>
      </c>
      <c r="F969" s="6">
        <v>34</v>
      </c>
      <c r="G969" s="6">
        <v>9</v>
      </c>
      <c r="H969" s="7">
        <v>0</v>
      </c>
      <c r="I969" s="6">
        <v>2</v>
      </c>
      <c r="J969" s="6">
        <v>0</v>
      </c>
      <c r="K969" s="6">
        <v>0</v>
      </c>
      <c r="L969" s="8">
        <v>26057.08</v>
      </c>
      <c r="M969" s="6">
        <v>0</v>
      </c>
    </row>
    <row r="970" spans="1:13" x14ac:dyDescent="0.35">
      <c r="A970" s="5">
        <v>969</v>
      </c>
      <c r="B970" s="6">
        <v>15641009</v>
      </c>
      <c r="C970" s="6">
        <v>544</v>
      </c>
      <c r="D970" s="5" t="s">
        <v>15</v>
      </c>
      <c r="E970" s="5" t="s">
        <v>23</v>
      </c>
      <c r="F970" s="6">
        <v>37</v>
      </c>
      <c r="G970" s="6">
        <v>3</v>
      </c>
      <c r="H970" s="7">
        <v>84496.71</v>
      </c>
      <c r="I970" s="6">
        <v>1</v>
      </c>
      <c r="J970" s="6">
        <v>0</v>
      </c>
      <c r="K970" s="6">
        <v>0</v>
      </c>
      <c r="L970" s="8">
        <v>79972.09</v>
      </c>
      <c r="M970" s="6">
        <v>0</v>
      </c>
    </row>
    <row r="971" spans="1:13" x14ac:dyDescent="0.35">
      <c r="A971" s="5">
        <v>970</v>
      </c>
      <c r="B971" s="6">
        <v>15605926</v>
      </c>
      <c r="C971" s="6">
        <v>649</v>
      </c>
      <c r="D971" s="5" t="s">
        <v>26</v>
      </c>
      <c r="E971" s="5" t="s">
        <v>23</v>
      </c>
      <c r="F971" s="6">
        <v>70</v>
      </c>
      <c r="G971" s="6">
        <v>9</v>
      </c>
      <c r="H971" s="7">
        <v>116854.71</v>
      </c>
      <c r="I971" s="6">
        <v>2</v>
      </c>
      <c r="J971" s="6">
        <v>0</v>
      </c>
      <c r="K971" s="6">
        <v>1</v>
      </c>
      <c r="L971" s="8">
        <v>107125.79</v>
      </c>
      <c r="M971" s="6">
        <v>0</v>
      </c>
    </row>
    <row r="972" spans="1:13" x14ac:dyDescent="0.35">
      <c r="A972" s="5">
        <v>971</v>
      </c>
      <c r="B972" s="6">
        <v>15805955</v>
      </c>
      <c r="C972" s="6">
        <v>638</v>
      </c>
      <c r="D972" s="5" t="s">
        <v>15</v>
      </c>
      <c r="E972" s="5" t="s">
        <v>16</v>
      </c>
      <c r="F972" s="6">
        <v>48</v>
      </c>
      <c r="G972" s="6">
        <v>10</v>
      </c>
      <c r="H972" s="7">
        <v>138333.03</v>
      </c>
      <c r="I972" s="6">
        <v>1</v>
      </c>
      <c r="J972" s="6">
        <v>1</v>
      </c>
      <c r="K972" s="6">
        <v>1</v>
      </c>
      <c r="L972" s="8">
        <v>47679.14</v>
      </c>
      <c r="M972" s="6">
        <v>0</v>
      </c>
    </row>
    <row r="973" spans="1:13" x14ac:dyDescent="0.35">
      <c r="A973" s="5">
        <v>972</v>
      </c>
      <c r="B973" s="6">
        <v>15801488</v>
      </c>
      <c r="C973" s="6">
        <v>723</v>
      </c>
      <c r="D973" s="5" t="s">
        <v>15</v>
      </c>
      <c r="E973" s="5" t="s">
        <v>23</v>
      </c>
      <c r="F973" s="6">
        <v>25</v>
      </c>
      <c r="G973" s="6">
        <v>3</v>
      </c>
      <c r="H973" s="7">
        <v>0</v>
      </c>
      <c r="I973" s="6">
        <v>2</v>
      </c>
      <c r="J973" s="6">
        <v>1</v>
      </c>
      <c r="K973" s="6">
        <v>1</v>
      </c>
      <c r="L973" s="8">
        <v>134509.47</v>
      </c>
      <c r="M973" s="6">
        <v>0</v>
      </c>
    </row>
    <row r="974" spans="1:13" x14ac:dyDescent="0.35">
      <c r="A974" s="5">
        <v>973</v>
      </c>
      <c r="B974" s="6">
        <v>15605918</v>
      </c>
      <c r="C974" s="6">
        <v>635</v>
      </c>
      <c r="D974" s="5" t="s">
        <v>26</v>
      </c>
      <c r="E974" s="5" t="s">
        <v>23</v>
      </c>
      <c r="F974" s="6">
        <v>43</v>
      </c>
      <c r="G974" s="6">
        <v>5</v>
      </c>
      <c r="H974" s="7">
        <v>78992.75</v>
      </c>
      <c r="I974" s="6">
        <v>2</v>
      </c>
      <c r="J974" s="6">
        <v>0</v>
      </c>
      <c r="K974" s="6">
        <v>0</v>
      </c>
      <c r="L974" s="8">
        <v>153265.31</v>
      </c>
      <c r="M974" s="6">
        <v>0</v>
      </c>
    </row>
    <row r="975" spans="1:13" x14ac:dyDescent="0.35">
      <c r="A975" s="5">
        <v>974</v>
      </c>
      <c r="B975" s="6">
        <v>15779711</v>
      </c>
      <c r="C975" s="6">
        <v>750</v>
      </c>
      <c r="D975" s="5" t="s">
        <v>18</v>
      </c>
      <c r="E975" s="5" t="s">
        <v>16</v>
      </c>
      <c r="F975" s="6">
        <v>38</v>
      </c>
      <c r="G975" s="6">
        <v>7</v>
      </c>
      <c r="H975" s="7">
        <v>97257.41</v>
      </c>
      <c r="I975" s="6">
        <v>2</v>
      </c>
      <c r="J975" s="6">
        <v>0</v>
      </c>
      <c r="K975" s="6">
        <v>1</v>
      </c>
      <c r="L975" s="8">
        <v>179883.04</v>
      </c>
      <c r="M975" s="6">
        <v>0</v>
      </c>
    </row>
    <row r="976" spans="1:13" x14ac:dyDescent="0.35">
      <c r="A976" s="5">
        <v>975</v>
      </c>
      <c r="B976" s="6">
        <v>15705620</v>
      </c>
      <c r="C976" s="6">
        <v>730</v>
      </c>
      <c r="D976" s="5" t="s">
        <v>15</v>
      </c>
      <c r="E976" s="5" t="s">
        <v>23</v>
      </c>
      <c r="F976" s="6">
        <v>34</v>
      </c>
      <c r="G976" s="6">
        <v>5</v>
      </c>
      <c r="H976" s="7">
        <v>122453.37</v>
      </c>
      <c r="I976" s="6">
        <v>2</v>
      </c>
      <c r="J976" s="6">
        <v>1</v>
      </c>
      <c r="K976" s="6">
        <v>0</v>
      </c>
      <c r="L976" s="8">
        <v>138882.98000000001</v>
      </c>
      <c r="M976" s="6">
        <v>0</v>
      </c>
    </row>
    <row r="977" spans="1:13" x14ac:dyDescent="0.35">
      <c r="A977" s="5">
        <v>976</v>
      </c>
      <c r="B977" s="6">
        <v>15685357</v>
      </c>
      <c r="C977" s="6">
        <v>750</v>
      </c>
      <c r="D977" s="5" t="s">
        <v>18</v>
      </c>
      <c r="E977" s="5" t="s">
        <v>16</v>
      </c>
      <c r="F977" s="6">
        <v>36</v>
      </c>
      <c r="G977" s="6">
        <v>8</v>
      </c>
      <c r="H977" s="7">
        <v>112940.07</v>
      </c>
      <c r="I977" s="6">
        <v>1</v>
      </c>
      <c r="J977" s="6">
        <v>0</v>
      </c>
      <c r="K977" s="6">
        <v>1</v>
      </c>
      <c r="L977" s="8">
        <v>9855.81</v>
      </c>
      <c r="M977" s="6">
        <v>0</v>
      </c>
    </row>
    <row r="978" spans="1:13" x14ac:dyDescent="0.35">
      <c r="A978" s="5">
        <v>977</v>
      </c>
      <c r="B978" s="6">
        <v>15570060</v>
      </c>
      <c r="C978" s="6">
        <v>648</v>
      </c>
      <c r="D978" s="5" t="s">
        <v>15</v>
      </c>
      <c r="E978" s="5" t="s">
        <v>16</v>
      </c>
      <c r="F978" s="6">
        <v>43</v>
      </c>
      <c r="G978" s="6">
        <v>8</v>
      </c>
      <c r="H978" s="7">
        <v>132558.26</v>
      </c>
      <c r="I978" s="6">
        <v>1</v>
      </c>
      <c r="J978" s="6">
        <v>1</v>
      </c>
      <c r="K978" s="6">
        <v>0</v>
      </c>
      <c r="L978" s="8">
        <v>67046.83</v>
      </c>
      <c r="M978" s="6">
        <v>1</v>
      </c>
    </row>
    <row r="979" spans="1:13" x14ac:dyDescent="0.35">
      <c r="A979" s="5">
        <v>978</v>
      </c>
      <c r="B979" s="6">
        <v>15582616</v>
      </c>
      <c r="C979" s="6">
        <v>520</v>
      </c>
      <c r="D979" s="5" t="s">
        <v>15</v>
      </c>
      <c r="E979" s="5" t="s">
        <v>16</v>
      </c>
      <c r="F979" s="6">
        <v>38</v>
      </c>
      <c r="G979" s="6">
        <v>4</v>
      </c>
      <c r="H979" s="7">
        <v>0</v>
      </c>
      <c r="I979" s="6">
        <v>2</v>
      </c>
      <c r="J979" s="6">
        <v>1</v>
      </c>
      <c r="K979" s="6">
        <v>0</v>
      </c>
      <c r="L979" s="8">
        <v>56388.63</v>
      </c>
      <c r="M979" s="6">
        <v>0</v>
      </c>
    </row>
    <row r="980" spans="1:13" x14ac:dyDescent="0.35">
      <c r="A980" s="5">
        <v>979</v>
      </c>
      <c r="B980" s="6">
        <v>15799515</v>
      </c>
      <c r="C980" s="6">
        <v>652</v>
      </c>
      <c r="D980" s="5" t="s">
        <v>15</v>
      </c>
      <c r="E980" s="5" t="s">
        <v>16</v>
      </c>
      <c r="F980" s="6">
        <v>48</v>
      </c>
      <c r="G980" s="6">
        <v>8</v>
      </c>
      <c r="H980" s="7">
        <v>133297.24</v>
      </c>
      <c r="I980" s="6">
        <v>1</v>
      </c>
      <c r="J980" s="6">
        <v>1</v>
      </c>
      <c r="K980" s="6">
        <v>0</v>
      </c>
      <c r="L980" s="8">
        <v>77764.37</v>
      </c>
      <c r="M980" s="6">
        <v>0</v>
      </c>
    </row>
    <row r="981" spans="1:13" x14ac:dyDescent="0.35">
      <c r="A981" s="5">
        <v>980</v>
      </c>
      <c r="B981" s="6">
        <v>15642937</v>
      </c>
      <c r="C981" s="6">
        <v>550</v>
      </c>
      <c r="D981" s="5" t="s">
        <v>15</v>
      </c>
      <c r="E981" s="5" t="s">
        <v>16</v>
      </c>
      <c r="F981" s="6">
        <v>46</v>
      </c>
      <c r="G981" s="6">
        <v>7</v>
      </c>
      <c r="H981" s="7">
        <v>0</v>
      </c>
      <c r="I981" s="6">
        <v>2</v>
      </c>
      <c r="J981" s="6">
        <v>1</v>
      </c>
      <c r="K981" s="6">
        <v>0</v>
      </c>
      <c r="L981" s="8">
        <v>130590.35</v>
      </c>
      <c r="M981" s="6">
        <v>0</v>
      </c>
    </row>
    <row r="982" spans="1:13" x14ac:dyDescent="0.35">
      <c r="A982" s="5">
        <v>981</v>
      </c>
      <c r="B982" s="6">
        <v>15624729</v>
      </c>
      <c r="C982" s="6">
        <v>594</v>
      </c>
      <c r="D982" s="5" t="s">
        <v>15</v>
      </c>
      <c r="E982" s="5" t="s">
        <v>23</v>
      </c>
      <c r="F982" s="6">
        <v>27</v>
      </c>
      <c r="G982" s="6">
        <v>0</v>
      </c>
      <c r="H982" s="7">
        <v>197041.8</v>
      </c>
      <c r="I982" s="6">
        <v>1</v>
      </c>
      <c r="J982" s="6">
        <v>0</v>
      </c>
      <c r="K982" s="6">
        <v>0</v>
      </c>
      <c r="L982" s="8">
        <v>151912.49</v>
      </c>
      <c r="M982" s="6">
        <v>0</v>
      </c>
    </row>
    <row r="983" spans="1:13" x14ac:dyDescent="0.35">
      <c r="A983" s="5">
        <v>982</v>
      </c>
      <c r="B983" s="6">
        <v>15566156</v>
      </c>
      <c r="C983" s="6">
        <v>749</v>
      </c>
      <c r="D983" s="5" t="s">
        <v>26</v>
      </c>
      <c r="E983" s="5" t="s">
        <v>16</v>
      </c>
      <c r="F983" s="6">
        <v>44</v>
      </c>
      <c r="G983" s="6">
        <v>0</v>
      </c>
      <c r="H983" s="7">
        <v>71497.789999999994</v>
      </c>
      <c r="I983" s="6">
        <v>2</v>
      </c>
      <c r="J983" s="6">
        <v>0</v>
      </c>
      <c r="K983" s="6">
        <v>0</v>
      </c>
      <c r="L983" s="8">
        <v>151083.79999999999</v>
      </c>
      <c r="M983" s="6">
        <v>0</v>
      </c>
    </row>
    <row r="984" spans="1:13" x14ac:dyDescent="0.35">
      <c r="A984" s="5">
        <v>983</v>
      </c>
      <c r="B984" s="6">
        <v>15792360</v>
      </c>
      <c r="C984" s="6">
        <v>668</v>
      </c>
      <c r="D984" s="5" t="s">
        <v>15</v>
      </c>
      <c r="E984" s="5" t="s">
        <v>23</v>
      </c>
      <c r="F984" s="6">
        <v>32</v>
      </c>
      <c r="G984" s="6">
        <v>7</v>
      </c>
      <c r="H984" s="7">
        <v>0</v>
      </c>
      <c r="I984" s="6">
        <v>2</v>
      </c>
      <c r="J984" s="6">
        <v>1</v>
      </c>
      <c r="K984" s="6">
        <v>1</v>
      </c>
      <c r="L984" s="8">
        <v>777.37</v>
      </c>
      <c r="M984" s="6">
        <v>0</v>
      </c>
    </row>
    <row r="985" spans="1:13" x14ac:dyDescent="0.35">
      <c r="A985" s="5">
        <v>984</v>
      </c>
      <c r="B985" s="6">
        <v>15807008</v>
      </c>
      <c r="C985" s="6">
        <v>614</v>
      </c>
      <c r="D985" s="5" t="s">
        <v>26</v>
      </c>
      <c r="E985" s="5" t="s">
        <v>16</v>
      </c>
      <c r="F985" s="6">
        <v>35</v>
      </c>
      <c r="G985" s="6">
        <v>6</v>
      </c>
      <c r="H985" s="7">
        <v>128100.28</v>
      </c>
      <c r="I985" s="6">
        <v>1</v>
      </c>
      <c r="J985" s="6">
        <v>0</v>
      </c>
      <c r="K985" s="6">
        <v>0</v>
      </c>
      <c r="L985" s="8">
        <v>69454.240000000005</v>
      </c>
      <c r="M985" s="6">
        <v>1</v>
      </c>
    </row>
    <row r="986" spans="1:13" x14ac:dyDescent="0.35">
      <c r="A986" s="5">
        <v>985</v>
      </c>
      <c r="B986" s="6">
        <v>15704770</v>
      </c>
      <c r="C986" s="6">
        <v>773</v>
      </c>
      <c r="D986" s="5" t="s">
        <v>15</v>
      </c>
      <c r="E986" s="5" t="s">
        <v>23</v>
      </c>
      <c r="F986" s="6">
        <v>25</v>
      </c>
      <c r="G986" s="6">
        <v>1</v>
      </c>
      <c r="H986" s="7">
        <v>124532.78</v>
      </c>
      <c r="I986" s="6">
        <v>2</v>
      </c>
      <c r="J986" s="6">
        <v>0</v>
      </c>
      <c r="K986" s="6">
        <v>1</v>
      </c>
      <c r="L986" s="8">
        <v>11723.57</v>
      </c>
      <c r="M986" s="6">
        <v>0</v>
      </c>
    </row>
    <row r="987" spans="1:13" x14ac:dyDescent="0.35">
      <c r="A987" s="5">
        <v>986</v>
      </c>
      <c r="B987" s="6">
        <v>15756475</v>
      </c>
      <c r="C987" s="6">
        <v>551</v>
      </c>
      <c r="D987" s="5" t="s">
        <v>26</v>
      </c>
      <c r="E987" s="5" t="s">
        <v>23</v>
      </c>
      <c r="F987" s="6">
        <v>31</v>
      </c>
      <c r="G987" s="6">
        <v>9</v>
      </c>
      <c r="H987" s="7">
        <v>82293.820000000007</v>
      </c>
      <c r="I987" s="6">
        <v>2</v>
      </c>
      <c r="J987" s="6">
        <v>1</v>
      </c>
      <c r="K987" s="6">
        <v>1</v>
      </c>
      <c r="L987" s="8">
        <v>91565.25</v>
      </c>
      <c r="M987" s="6">
        <v>0</v>
      </c>
    </row>
    <row r="988" spans="1:13" x14ac:dyDescent="0.35">
      <c r="A988" s="5">
        <v>987</v>
      </c>
      <c r="B988" s="6">
        <v>15655339</v>
      </c>
      <c r="C988" s="6">
        <v>566</v>
      </c>
      <c r="D988" s="5" t="s">
        <v>15</v>
      </c>
      <c r="E988" s="5" t="s">
        <v>23</v>
      </c>
      <c r="F988" s="6">
        <v>36</v>
      </c>
      <c r="G988" s="6">
        <v>1</v>
      </c>
      <c r="H988" s="7">
        <v>142120.91</v>
      </c>
      <c r="I988" s="6">
        <v>1</v>
      </c>
      <c r="J988" s="6">
        <v>1</v>
      </c>
      <c r="K988" s="6">
        <v>0</v>
      </c>
      <c r="L988" s="8">
        <v>79616.37</v>
      </c>
      <c r="M988" s="6">
        <v>0</v>
      </c>
    </row>
    <row r="989" spans="1:13" x14ac:dyDescent="0.35">
      <c r="A989" s="5">
        <v>988</v>
      </c>
      <c r="B989" s="6">
        <v>15613749</v>
      </c>
      <c r="C989" s="6">
        <v>569</v>
      </c>
      <c r="D989" s="5" t="s">
        <v>18</v>
      </c>
      <c r="E989" s="5" t="s">
        <v>23</v>
      </c>
      <c r="F989" s="6">
        <v>34</v>
      </c>
      <c r="G989" s="6">
        <v>0</v>
      </c>
      <c r="H989" s="7">
        <v>151839.26</v>
      </c>
      <c r="I989" s="6">
        <v>1</v>
      </c>
      <c r="J989" s="6">
        <v>1</v>
      </c>
      <c r="K989" s="6">
        <v>0</v>
      </c>
      <c r="L989" s="8">
        <v>102299.81</v>
      </c>
      <c r="M989" s="6">
        <v>1</v>
      </c>
    </row>
    <row r="990" spans="1:13" x14ac:dyDescent="0.35">
      <c r="A990" s="5">
        <v>989</v>
      </c>
      <c r="B990" s="6">
        <v>15664521</v>
      </c>
      <c r="C990" s="6">
        <v>659</v>
      </c>
      <c r="D990" s="5" t="s">
        <v>18</v>
      </c>
      <c r="E990" s="5" t="s">
        <v>23</v>
      </c>
      <c r="F990" s="6">
        <v>31</v>
      </c>
      <c r="G990" s="6">
        <v>7</v>
      </c>
      <c r="H990" s="7">
        <v>149620.88</v>
      </c>
      <c r="I990" s="6">
        <v>2</v>
      </c>
      <c r="J990" s="6">
        <v>1</v>
      </c>
      <c r="K990" s="6">
        <v>1</v>
      </c>
      <c r="L990" s="8">
        <v>104533.51</v>
      </c>
      <c r="M990" s="6">
        <v>0</v>
      </c>
    </row>
    <row r="991" spans="1:13" x14ac:dyDescent="0.35">
      <c r="A991" s="5">
        <v>990</v>
      </c>
      <c r="B991" s="6">
        <v>15681206</v>
      </c>
      <c r="C991" s="6">
        <v>722</v>
      </c>
      <c r="D991" s="5" t="s">
        <v>15</v>
      </c>
      <c r="E991" s="5" t="s">
        <v>16</v>
      </c>
      <c r="F991" s="6">
        <v>49</v>
      </c>
      <c r="G991" s="6">
        <v>3</v>
      </c>
      <c r="H991" s="7">
        <v>168197.66</v>
      </c>
      <c r="I991" s="6">
        <v>1</v>
      </c>
      <c r="J991" s="6">
        <v>1</v>
      </c>
      <c r="K991" s="6">
        <v>0</v>
      </c>
      <c r="L991" s="8">
        <v>140765.57</v>
      </c>
      <c r="M991" s="6">
        <v>1</v>
      </c>
    </row>
    <row r="992" spans="1:13" x14ac:dyDescent="0.35">
      <c r="A992" s="5">
        <v>991</v>
      </c>
      <c r="B992" s="6">
        <v>15745527</v>
      </c>
      <c r="C992" s="6">
        <v>655</v>
      </c>
      <c r="D992" s="5" t="s">
        <v>15</v>
      </c>
      <c r="E992" s="5" t="s">
        <v>23</v>
      </c>
      <c r="F992" s="6">
        <v>37</v>
      </c>
      <c r="G992" s="6">
        <v>5</v>
      </c>
      <c r="H992" s="7">
        <v>93147</v>
      </c>
      <c r="I992" s="6">
        <v>2</v>
      </c>
      <c r="J992" s="6">
        <v>1</v>
      </c>
      <c r="K992" s="6">
        <v>0</v>
      </c>
      <c r="L992" s="8">
        <v>66214.13</v>
      </c>
      <c r="M992" s="6">
        <v>0</v>
      </c>
    </row>
  </sheetData>
  <autoFilter ref="A1:M992" xr:uid="{5AF5E443-536C-4961-8F53-66E645EC3C15}"/>
  <conditionalFormatting sqref="A1:A1048576">
    <cfRule type="duplicateValues" dxfId="0"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661DE-C475-4D3D-9550-C26B4082FD6A}">
  <sheetPr>
    <tabColor theme="6"/>
  </sheetPr>
  <dimension ref="A1:O48"/>
  <sheetViews>
    <sheetView showGridLines="0" workbookViewId="0">
      <selection activeCell="E5" sqref="E5"/>
    </sheetView>
  </sheetViews>
  <sheetFormatPr defaultColWidth="18.26953125" defaultRowHeight="14.5" x14ac:dyDescent="0.35"/>
  <cols>
    <col min="1" max="1" width="28" bestFit="1" customWidth="1"/>
    <col min="2" max="2" width="25.7265625" customWidth="1"/>
    <col min="3" max="3" width="15.81640625" customWidth="1"/>
    <col min="4" max="4" width="19.26953125" customWidth="1"/>
    <col min="5" max="5" width="13.81640625" bestFit="1" customWidth="1"/>
    <col min="6" max="6" width="18.7265625" bestFit="1" customWidth="1"/>
    <col min="7" max="7" width="17.453125" customWidth="1"/>
    <col min="8" max="8" width="13.54296875" customWidth="1"/>
    <col min="9" max="9" width="17.36328125" customWidth="1"/>
    <col min="10" max="10" width="14.54296875" bestFit="1" customWidth="1"/>
    <col min="11" max="11" width="18.1796875" bestFit="1" customWidth="1"/>
    <col min="12" max="12" width="13.26953125" bestFit="1" customWidth="1"/>
    <col min="13" max="13" width="18.54296875" bestFit="1" customWidth="1"/>
    <col min="14" max="14" width="19" bestFit="1" customWidth="1"/>
    <col min="15" max="15" width="19.7265625" bestFit="1" customWidth="1"/>
  </cols>
  <sheetData>
    <row r="1" spans="1:15" ht="15" thickBot="1" x14ac:dyDescent="0.4"/>
    <row r="2" spans="1:15" ht="35.15" customHeight="1" thickBot="1" x14ac:dyDescent="0.5">
      <c r="A2" s="41" t="s">
        <v>852</v>
      </c>
      <c r="B2" s="49" t="s">
        <v>880</v>
      </c>
    </row>
    <row r="3" spans="1:15" ht="35.15" customHeight="1" thickBot="1" x14ac:dyDescent="0.4">
      <c r="A3" s="42"/>
    </row>
    <row r="4" spans="1:15" ht="18.5" x14ac:dyDescent="0.45">
      <c r="A4" s="133" t="s">
        <v>853</v>
      </c>
      <c r="B4" s="134" t="s">
        <v>0</v>
      </c>
      <c r="C4" s="135" t="s">
        <v>1</v>
      </c>
      <c r="D4" s="134" t="s">
        <v>2</v>
      </c>
      <c r="E4" s="135" t="s">
        <v>3</v>
      </c>
      <c r="F4" s="134" t="s">
        <v>4</v>
      </c>
      <c r="G4" s="134" t="s">
        <v>5</v>
      </c>
      <c r="H4" s="135" t="s">
        <v>6</v>
      </c>
      <c r="I4" s="135" t="s">
        <v>7</v>
      </c>
      <c r="J4" s="136" t="s">
        <v>8</v>
      </c>
      <c r="K4" s="135" t="s">
        <v>9</v>
      </c>
      <c r="L4" s="135" t="s">
        <v>10</v>
      </c>
      <c r="M4" s="135" t="s">
        <v>11</v>
      </c>
      <c r="N4" s="134" t="s">
        <v>12</v>
      </c>
      <c r="O4" s="137" t="s">
        <v>13</v>
      </c>
    </row>
    <row r="5" spans="1:15" ht="87" x14ac:dyDescent="0.45">
      <c r="A5" s="138" t="s">
        <v>907</v>
      </c>
      <c r="B5" s="128" t="s">
        <v>916</v>
      </c>
      <c r="C5" s="129" t="s">
        <v>916</v>
      </c>
      <c r="D5" s="130" t="s">
        <v>917</v>
      </c>
      <c r="E5" s="129" t="s">
        <v>916</v>
      </c>
      <c r="F5" s="130" t="s">
        <v>917</v>
      </c>
      <c r="G5" s="130" t="s">
        <v>917</v>
      </c>
      <c r="H5" s="129" t="s">
        <v>916</v>
      </c>
      <c r="I5" s="129" t="s">
        <v>918</v>
      </c>
      <c r="J5" s="131" t="s">
        <v>919</v>
      </c>
      <c r="K5" s="129" t="s">
        <v>916</v>
      </c>
      <c r="L5" s="129" t="s">
        <v>920</v>
      </c>
      <c r="M5" s="129" t="s">
        <v>920</v>
      </c>
      <c r="N5" s="131" t="s">
        <v>919</v>
      </c>
      <c r="O5" s="139" t="s">
        <v>920</v>
      </c>
    </row>
    <row r="6" spans="1:15" ht="44.5" x14ac:dyDescent="0.45">
      <c r="A6" s="138" t="s">
        <v>857</v>
      </c>
      <c r="B6" s="88" t="s">
        <v>814</v>
      </c>
      <c r="C6" s="88" t="s">
        <v>847</v>
      </c>
      <c r="D6" s="88" t="s">
        <v>837</v>
      </c>
      <c r="E6" s="132" t="s">
        <v>848</v>
      </c>
      <c r="F6" s="88" t="s">
        <v>838</v>
      </c>
      <c r="G6" s="88" t="s">
        <v>839</v>
      </c>
      <c r="H6" s="88" t="s">
        <v>840</v>
      </c>
      <c r="I6" s="132" t="s">
        <v>881</v>
      </c>
      <c r="J6" s="132" t="s">
        <v>843</v>
      </c>
      <c r="K6" s="88" t="s">
        <v>844</v>
      </c>
      <c r="L6" s="132" t="s">
        <v>841</v>
      </c>
      <c r="M6" s="132" t="s">
        <v>842</v>
      </c>
      <c r="N6" s="88" t="s">
        <v>845</v>
      </c>
      <c r="O6" s="140" t="s">
        <v>846</v>
      </c>
    </row>
    <row r="7" spans="1:15" x14ac:dyDescent="0.35">
      <c r="A7" s="44" t="s">
        <v>817</v>
      </c>
      <c r="B7" s="88" t="s">
        <v>779</v>
      </c>
      <c r="C7" s="88" t="s">
        <v>779</v>
      </c>
      <c r="D7" s="88" t="s">
        <v>779</v>
      </c>
      <c r="E7" s="88">
        <v>648.5121457489879</v>
      </c>
      <c r="F7" s="88" t="s">
        <v>779</v>
      </c>
      <c r="G7" s="88" t="s">
        <v>779</v>
      </c>
      <c r="H7" s="88">
        <v>39.059535822401614</v>
      </c>
      <c r="I7" s="88">
        <v>5.0665993945509582</v>
      </c>
      <c r="J7" s="88">
        <v>78002.718062563014</v>
      </c>
      <c r="K7" s="88">
        <v>1.5227043390514632</v>
      </c>
      <c r="L7" s="88" t="s">
        <v>779</v>
      </c>
      <c r="M7" s="88" t="s">
        <v>779</v>
      </c>
      <c r="N7" s="88">
        <v>98574.932920339445</v>
      </c>
      <c r="O7" s="89" t="s">
        <v>779</v>
      </c>
    </row>
    <row r="8" spans="1:15" x14ac:dyDescent="0.35">
      <c r="A8" s="44" t="s">
        <v>827</v>
      </c>
      <c r="B8" s="88" t="s">
        <v>779</v>
      </c>
      <c r="C8" s="88" t="s">
        <v>779</v>
      </c>
      <c r="D8" s="88" t="s">
        <v>779</v>
      </c>
      <c r="E8" s="88">
        <v>3.1242489393160779</v>
      </c>
      <c r="F8" s="88" t="s">
        <v>779</v>
      </c>
      <c r="G8" s="88" t="s">
        <v>779</v>
      </c>
      <c r="H8" s="88">
        <v>0.32543541858430497</v>
      </c>
      <c r="I8" s="88">
        <v>9.3022777611465768E-2</v>
      </c>
      <c r="J8" s="88">
        <v>1994.8835187570664</v>
      </c>
      <c r="K8" s="88">
        <v>1.8207360271250559E-2</v>
      </c>
      <c r="L8" s="88" t="s">
        <v>779</v>
      </c>
      <c r="M8" s="88" t="s">
        <v>779</v>
      </c>
      <c r="N8" s="88">
        <v>1815.965956587353</v>
      </c>
      <c r="O8" s="89" t="s">
        <v>779</v>
      </c>
    </row>
    <row r="9" spans="1:15" x14ac:dyDescent="0.35">
      <c r="A9" s="44" t="s">
        <v>828</v>
      </c>
      <c r="B9" s="88" t="s">
        <v>779</v>
      </c>
      <c r="C9" s="88" t="s">
        <v>779</v>
      </c>
      <c r="D9" s="88" t="s">
        <v>779</v>
      </c>
      <c r="E9" s="88">
        <v>653.5</v>
      </c>
      <c r="F9" s="88" t="s">
        <v>779</v>
      </c>
      <c r="G9" s="88" t="s">
        <v>779</v>
      </c>
      <c r="H9" s="88">
        <v>37</v>
      </c>
      <c r="I9" s="88">
        <v>5</v>
      </c>
      <c r="J9" s="88">
        <v>98668.18</v>
      </c>
      <c r="K9" s="88">
        <v>1</v>
      </c>
      <c r="L9" s="88" t="s">
        <v>779</v>
      </c>
      <c r="M9" s="88" t="s">
        <v>779</v>
      </c>
      <c r="N9" s="88">
        <v>98453.45</v>
      </c>
      <c r="O9" s="89" t="s">
        <v>779</v>
      </c>
    </row>
    <row r="10" spans="1:15" x14ac:dyDescent="0.35">
      <c r="A10" s="44" t="s">
        <v>829</v>
      </c>
      <c r="B10" s="88" t="s">
        <v>779</v>
      </c>
      <c r="C10" s="88" t="s">
        <v>779</v>
      </c>
      <c r="D10" s="88" t="s">
        <v>779</v>
      </c>
      <c r="E10" s="88">
        <v>850</v>
      </c>
      <c r="F10" s="88" t="s">
        <v>779</v>
      </c>
      <c r="G10" s="88" t="s">
        <v>779</v>
      </c>
      <c r="H10" s="88">
        <v>36</v>
      </c>
      <c r="I10" s="88">
        <v>2</v>
      </c>
      <c r="J10" s="88">
        <v>0</v>
      </c>
      <c r="K10" s="88">
        <v>1</v>
      </c>
      <c r="L10" s="88" t="s">
        <v>779</v>
      </c>
      <c r="M10" s="88" t="s">
        <v>779</v>
      </c>
      <c r="N10" s="88" t="e">
        <v>#N/A</v>
      </c>
      <c r="O10" s="89" t="s">
        <v>779</v>
      </c>
    </row>
    <row r="11" spans="1:15" x14ac:dyDescent="0.35">
      <c r="A11" s="44" t="s">
        <v>830</v>
      </c>
      <c r="B11" s="88" t="s">
        <v>779</v>
      </c>
      <c r="C11" s="88" t="s">
        <v>779</v>
      </c>
      <c r="D11" s="88" t="s">
        <v>779</v>
      </c>
      <c r="E11" s="88">
        <v>98.202852594004753</v>
      </c>
      <c r="F11" s="88" t="s">
        <v>779</v>
      </c>
      <c r="G11" s="88" t="s">
        <v>779</v>
      </c>
      <c r="H11" s="88">
        <v>10.244756598578588</v>
      </c>
      <c r="I11" s="88">
        <v>2.9283712230796914</v>
      </c>
      <c r="J11" s="88">
        <v>62799.237345113499</v>
      </c>
      <c r="K11" s="88">
        <v>0.57317047754982042</v>
      </c>
      <c r="L11" s="88" t="s">
        <v>779</v>
      </c>
      <c r="M11" s="88" t="s">
        <v>779</v>
      </c>
      <c r="N11" s="88">
        <v>57166.885207127234</v>
      </c>
      <c r="O11" s="89" t="s">
        <v>779</v>
      </c>
    </row>
    <row r="12" spans="1:15" x14ac:dyDescent="0.35">
      <c r="A12" s="44" t="s">
        <v>831</v>
      </c>
      <c r="B12" s="88" t="s">
        <v>779</v>
      </c>
      <c r="C12" s="88" t="s">
        <v>779</v>
      </c>
      <c r="D12" s="88" t="s">
        <v>779</v>
      </c>
      <c r="E12" s="88">
        <v>9643.8002575998253</v>
      </c>
      <c r="F12" s="88" t="s">
        <v>779</v>
      </c>
      <c r="G12" s="88" t="s">
        <v>779</v>
      </c>
      <c r="H12" s="88">
        <v>104.95503776411954</v>
      </c>
      <c r="I12" s="88">
        <v>8.5753580201612483</v>
      </c>
      <c r="J12" s="88">
        <v>3943744211.1278982</v>
      </c>
      <c r="K12" s="88">
        <v>0.32852439633468916</v>
      </c>
      <c r="L12" s="88" t="s">
        <v>779</v>
      </c>
      <c r="M12" s="88" t="s">
        <v>779</v>
      </c>
      <c r="N12" s="88">
        <v>3268052764.2848625</v>
      </c>
      <c r="O12" s="89" t="s">
        <v>779</v>
      </c>
    </row>
    <row r="13" spans="1:15" x14ac:dyDescent="0.35">
      <c r="A13" s="44" t="s">
        <v>832</v>
      </c>
      <c r="B13" s="88" t="s">
        <v>779</v>
      </c>
      <c r="C13" s="88" t="s">
        <v>779</v>
      </c>
      <c r="D13" s="88" t="s">
        <v>779</v>
      </c>
      <c r="E13" s="88">
        <v>-0.55619528360744752</v>
      </c>
      <c r="F13" s="88" t="s">
        <v>779</v>
      </c>
      <c r="G13" s="88" t="s">
        <v>779</v>
      </c>
      <c r="H13" s="88">
        <v>1.2921615841514242</v>
      </c>
      <c r="I13" s="88">
        <v>-1.2163298660257977</v>
      </c>
      <c r="J13" s="88">
        <v>-1.4750199298042084</v>
      </c>
      <c r="K13" s="88">
        <v>-0.24349483709004804</v>
      </c>
      <c r="L13" s="88" t="s">
        <v>779</v>
      </c>
      <c r="M13" s="88" t="s">
        <v>779</v>
      </c>
      <c r="N13" s="88">
        <v>-1.1441660572042762</v>
      </c>
      <c r="O13" s="89" t="s">
        <v>779</v>
      </c>
    </row>
    <row r="14" spans="1:15" x14ac:dyDescent="0.35">
      <c r="A14" s="44" t="s">
        <v>833</v>
      </c>
      <c r="B14" s="88" t="s">
        <v>779</v>
      </c>
      <c r="C14" s="88" t="s">
        <v>779</v>
      </c>
      <c r="D14" s="88" t="s">
        <v>779</v>
      </c>
      <c r="E14" s="88">
        <v>-0.13807230433254802</v>
      </c>
      <c r="F14" s="88" t="s">
        <v>779</v>
      </c>
      <c r="G14" s="88" t="s">
        <v>779</v>
      </c>
      <c r="H14" s="88">
        <v>1.0008889590025096</v>
      </c>
      <c r="I14" s="88">
        <v>5.4411194334297373E-4</v>
      </c>
      <c r="J14" s="88">
        <v>-0.15349931454890811</v>
      </c>
      <c r="K14" s="88">
        <v>0.60449161643172111</v>
      </c>
      <c r="L14" s="88" t="s">
        <v>779</v>
      </c>
      <c r="M14" s="88" t="s">
        <v>779</v>
      </c>
      <c r="N14" s="88">
        <v>7.5731355485422376E-3</v>
      </c>
      <c r="O14" s="89" t="s">
        <v>779</v>
      </c>
    </row>
    <row r="15" spans="1:15" x14ac:dyDescent="0.35">
      <c r="A15" s="44" t="s">
        <v>834</v>
      </c>
      <c r="B15" s="88" t="s">
        <v>779</v>
      </c>
      <c r="C15" s="88" t="s">
        <v>779</v>
      </c>
      <c r="D15" s="88" t="s">
        <v>779</v>
      </c>
      <c r="E15" s="88">
        <v>474</v>
      </c>
      <c r="F15" s="88" t="s">
        <v>779</v>
      </c>
      <c r="G15" s="88" t="s">
        <v>779</v>
      </c>
      <c r="H15" s="88">
        <v>64</v>
      </c>
      <c r="I15" s="88">
        <v>10</v>
      </c>
      <c r="J15" s="88">
        <v>213146.2</v>
      </c>
      <c r="K15" s="88">
        <v>3</v>
      </c>
      <c r="L15" s="88" t="s">
        <v>779</v>
      </c>
      <c r="M15" s="88" t="s">
        <v>779</v>
      </c>
      <c r="N15" s="88">
        <v>199354.34000000003</v>
      </c>
      <c r="O15" s="89" t="s">
        <v>779</v>
      </c>
    </row>
    <row r="16" spans="1:15" x14ac:dyDescent="0.35">
      <c r="A16" s="44" t="s">
        <v>816</v>
      </c>
      <c r="B16" s="88" t="s">
        <v>779</v>
      </c>
      <c r="C16" s="88" t="s">
        <v>779</v>
      </c>
      <c r="D16" s="88" t="s">
        <v>779</v>
      </c>
      <c r="E16" s="88">
        <v>376</v>
      </c>
      <c r="F16" s="88" t="s">
        <v>779</v>
      </c>
      <c r="G16" s="88" t="s">
        <v>779</v>
      </c>
      <c r="H16" s="88">
        <v>18</v>
      </c>
      <c r="I16" s="88">
        <v>0</v>
      </c>
      <c r="J16" s="88">
        <v>0</v>
      </c>
      <c r="K16" s="88">
        <v>1</v>
      </c>
      <c r="L16" s="88" t="s">
        <v>779</v>
      </c>
      <c r="M16" s="88" t="s">
        <v>779</v>
      </c>
      <c r="N16" s="88">
        <v>371.05</v>
      </c>
      <c r="O16" s="89" t="s">
        <v>779</v>
      </c>
    </row>
    <row r="17" spans="1:15" x14ac:dyDescent="0.35">
      <c r="A17" s="44" t="s">
        <v>815</v>
      </c>
      <c r="B17" s="88" t="s">
        <v>779</v>
      </c>
      <c r="C17" s="88" t="s">
        <v>779</v>
      </c>
      <c r="D17" s="88" t="s">
        <v>779</v>
      </c>
      <c r="E17" s="88">
        <v>850</v>
      </c>
      <c r="F17" s="88" t="s">
        <v>779</v>
      </c>
      <c r="G17" s="88" t="s">
        <v>779</v>
      </c>
      <c r="H17" s="88">
        <v>82</v>
      </c>
      <c r="I17" s="88">
        <v>10</v>
      </c>
      <c r="J17" s="88">
        <v>213146.2</v>
      </c>
      <c r="K17" s="88">
        <v>4</v>
      </c>
      <c r="L17" s="88" t="s">
        <v>779</v>
      </c>
      <c r="M17" s="88" t="s">
        <v>779</v>
      </c>
      <c r="N17" s="88">
        <v>199725.39</v>
      </c>
      <c r="O17" s="89" t="s">
        <v>779</v>
      </c>
    </row>
    <row r="18" spans="1:15" x14ac:dyDescent="0.35">
      <c r="A18" s="44" t="s">
        <v>835</v>
      </c>
      <c r="B18" s="88" t="s">
        <v>779</v>
      </c>
      <c r="C18" s="88" t="s">
        <v>779</v>
      </c>
      <c r="D18" s="88" t="s">
        <v>779</v>
      </c>
      <c r="E18" s="88">
        <v>640730</v>
      </c>
      <c r="F18" s="88" t="s">
        <v>779</v>
      </c>
      <c r="G18" s="88" t="s">
        <v>779</v>
      </c>
      <c r="H18" s="88">
        <v>38708</v>
      </c>
      <c r="I18" s="88">
        <v>5021</v>
      </c>
      <c r="J18" s="88">
        <v>77300693.599999949</v>
      </c>
      <c r="K18" s="88">
        <v>1509</v>
      </c>
      <c r="L18" s="88">
        <v>700</v>
      </c>
      <c r="M18" s="88">
        <v>503</v>
      </c>
      <c r="N18" s="88">
        <v>97687758.52405639</v>
      </c>
      <c r="O18" s="89">
        <v>204</v>
      </c>
    </row>
    <row r="19" spans="1:15" x14ac:dyDescent="0.35">
      <c r="A19" s="44" t="s">
        <v>836</v>
      </c>
      <c r="B19" s="88">
        <v>991</v>
      </c>
      <c r="C19" s="88">
        <v>991</v>
      </c>
      <c r="D19" s="88">
        <v>990</v>
      </c>
      <c r="E19" s="88">
        <v>988</v>
      </c>
      <c r="F19" s="88">
        <v>991</v>
      </c>
      <c r="G19" s="88">
        <v>991</v>
      </c>
      <c r="H19" s="88">
        <v>990</v>
      </c>
      <c r="I19" s="88">
        <v>991</v>
      </c>
      <c r="J19" s="88">
        <v>991</v>
      </c>
      <c r="K19" s="88">
        <v>991</v>
      </c>
      <c r="L19" s="88">
        <v>991</v>
      </c>
      <c r="M19" s="88">
        <v>991</v>
      </c>
      <c r="N19" s="88">
        <v>990</v>
      </c>
      <c r="O19" s="89">
        <v>991</v>
      </c>
    </row>
    <row r="20" spans="1:15" ht="18.5" x14ac:dyDescent="0.45">
      <c r="A20" s="138" t="s">
        <v>858</v>
      </c>
      <c r="B20" s="125" t="s">
        <v>0</v>
      </c>
      <c r="C20" s="126" t="s">
        <v>1</v>
      </c>
      <c r="D20" s="125" t="s">
        <v>2</v>
      </c>
      <c r="E20" s="126" t="s">
        <v>3</v>
      </c>
      <c r="F20" s="125" t="s">
        <v>4</v>
      </c>
      <c r="G20" s="125" t="s">
        <v>5</v>
      </c>
      <c r="H20" s="126" t="s">
        <v>6</v>
      </c>
      <c r="I20" s="126" t="s">
        <v>7</v>
      </c>
      <c r="J20" s="127" t="s">
        <v>8</v>
      </c>
      <c r="K20" s="126" t="s">
        <v>9</v>
      </c>
      <c r="L20" s="126" t="s">
        <v>10</v>
      </c>
      <c r="M20" s="126" t="s">
        <v>11</v>
      </c>
      <c r="N20" s="125" t="s">
        <v>12</v>
      </c>
      <c r="O20" s="141" t="s">
        <v>13</v>
      </c>
    </row>
    <row r="21" spans="1:15" x14ac:dyDescent="0.35">
      <c r="A21" s="44" t="s">
        <v>818</v>
      </c>
      <c r="B21" s="90" t="s">
        <v>778</v>
      </c>
      <c r="C21" s="90" t="s">
        <v>778</v>
      </c>
      <c r="D21" s="90" t="s">
        <v>778</v>
      </c>
      <c r="E21" s="90" t="s">
        <v>778</v>
      </c>
      <c r="F21" s="90" t="s">
        <v>778</v>
      </c>
      <c r="G21" s="90" t="s">
        <v>778</v>
      </c>
      <c r="H21" s="90" t="s">
        <v>778</v>
      </c>
      <c r="I21" s="90" t="s">
        <v>778</v>
      </c>
      <c r="J21" s="90" t="s">
        <v>778</v>
      </c>
      <c r="K21" s="90" t="s">
        <v>778</v>
      </c>
      <c r="L21" s="90" t="s">
        <v>778</v>
      </c>
      <c r="M21" s="90" t="s">
        <v>778</v>
      </c>
      <c r="N21" s="90" t="s">
        <v>778</v>
      </c>
      <c r="O21" s="91" t="s">
        <v>778</v>
      </c>
    </row>
    <row r="22" spans="1:15" x14ac:dyDescent="0.35">
      <c r="A22" s="44" t="s">
        <v>819</v>
      </c>
      <c r="B22" s="90" t="s">
        <v>778</v>
      </c>
      <c r="C22" s="90" t="s">
        <v>778</v>
      </c>
      <c r="D22" s="90" t="s">
        <v>849</v>
      </c>
      <c r="E22" s="90" t="s">
        <v>850</v>
      </c>
      <c r="F22" s="90" t="s">
        <v>778</v>
      </c>
      <c r="G22" s="90" t="s">
        <v>849</v>
      </c>
      <c r="H22" s="90" t="s">
        <v>849</v>
      </c>
      <c r="I22" s="90" t="s">
        <v>778</v>
      </c>
      <c r="J22" s="90" t="s">
        <v>778</v>
      </c>
      <c r="K22" s="90" t="s">
        <v>778</v>
      </c>
      <c r="L22" s="90" t="s">
        <v>778</v>
      </c>
      <c r="M22" s="90" t="s">
        <v>778</v>
      </c>
      <c r="N22" s="90" t="s">
        <v>851</v>
      </c>
      <c r="O22" s="91" t="s">
        <v>778</v>
      </c>
    </row>
    <row r="23" spans="1:15" ht="29" x14ac:dyDescent="0.35">
      <c r="A23" s="44" t="s">
        <v>820</v>
      </c>
      <c r="B23" s="90" t="s">
        <v>778</v>
      </c>
      <c r="C23" s="90" t="s">
        <v>778</v>
      </c>
      <c r="D23" s="119" t="s">
        <v>854</v>
      </c>
      <c r="E23" s="90" t="s">
        <v>855</v>
      </c>
      <c r="F23" s="90" t="s">
        <v>778</v>
      </c>
      <c r="G23" s="90" t="s">
        <v>856</v>
      </c>
      <c r="H23" s="90" t="s">
        <v>856</v>
      </c>
      <c r="I23" s="90" t="s">
        <v>778</v>
      </c>
      <c r="J23" s="90" t="s">
        <v>778</v>
      </c>
      <c r="K23" s="90" t="s">
        <v>778</v>
      </c>
      <c r="L23" s="90" t="s">
        <v>778</v>
      </c>
      <c r="M23" s="90" t="s">
        <v>778</v>
      </c>
      <c r="N23" s="90" t="s">
        <v>855</v>
      </c>
      <c r="O23" s="91" t="s">
        <v>778</v>
      </c>
    </row>
    <row r="24" spans="1:15" ht="29" x14ac:dyDescent="0.35">
      <c r="A24" s="44" t="s">
        <v>921</v>
      </c>
      <c r="B24" s="90" t="s">
        <v>778</v>
      </c>
      <c r="C24" s="90" t="s">
        <v>778</v>
      </c>
      <c r="D24" s="90" t="s">
        <v>778</v>
      </c>
      <c r="E24" s="90" t="s">
        <v>778</v>
      </c>
      <c r="F24" s="90" t="s">
        <v>778</v>
      </c>
      <c r="G24" s="90" t="s">
        <v>778</v>
      </c>
      <c r="H24" s="119" t="s">
        <v>922</v>
      </c>
      <c r="I24" s="90" t="s">
        <v>778</v>
      </c>
      <c r="J24" s="124" t="s">
        <v>778</v>
      </c>
      <c r="K24" s="90" t="s">
        <v>778</v>
      </c>
      <c r="L24" s="90" t="s">
        <v>778</v>
      </c>
      <c r="M24" s="90" t="s">
        <v>778</v>
      </c>
      <c r="N24" s="124" t="s">
        <v>778</v>
      </c>
      <c r="O24" s="91" t="s">
        <v>778</v>
      </c>
    </row>
    <row r="25" spans="1:15" ht="44" thickBot="1" x14ac:dyDescent="0.4">
      <c r="A25" s="120" t="s">
        <v>936</v>
      </c>
      <c r="B25" s="92" t="s">
        <v>778</v>
      </c>
      <c r="C25" s="92" t="s">
        <v>778</v>
      </c>
      <c r="D25" s="92" t="s">
        <v>778</v>
      </c>
      <c r="E25" s="92" t="s">
        <v>778</v>
      </c>
      <c r="F25" s="121" t="s">
        <v>925</v>
      </c>
      <c r="G25" s="121" t="s">
        <v>926</v>
      </c>
      <c r="H25" s="121" t="s">
        <v>778</v>
      </c>
      <c r="I25" s="92" t="s">
        <v>778</v>
      </c>
      <c r="J25" s="123" t="s">
        <v>778</v>
      </c>
      <c r="K25" s="92" t="s">
        <v>778</v>
      </c>
      <c r="L25" s="92" t="s">
        <v>778</v>
      </c>
      <c r="M25" s="92" t="s">
        <v>778</v>
      </c>
      <c r="N25" s="123" t="s">
        <v>778</v>
      </c>
      <c r="O25" s="122" t="s">
        <v>778</v>
      </c>
    </row>
    <row r="26" spans="1:15" ht="15" thickBot="1" x14ac:dyDescent="0.4">
      <c r="J26" s="38"/>
    </row>
    <row r="27" spans="1:15" ht="56" thickBot="1" x14ac:dyDescent="0.5">
      <c r="B27" s="52" t="s">
        <v>823</v>
      </c>
      <c r="C27" s="93" t="s">
        <v>908</v>
      </c>
      <c r="J27" s="38"/>
      <c r="N27" s="38"/>
    </row>
    <row r="28" spans="1:15" ht="19" thickBot="1" x14ac:dyDescent="0.5">
      <c r="A28" s="53" t="s">
        <v>861</v>
      </c>
      <c r="B28" s="51">
        <v>0.20585267406659941</v>
      </c>
      <c r="C28" s="50">
        <v>0.25</v>
      </c>
    </row>
    <row r="29" spans="1:15" ht="19" thickBot="1" x14ac:dyDescent="0.5">
      <c r="A29" s="53" t="s">
        <v>863</v>
      </c>
      <c r="B29" s="54">
        <v>0.79410000000000003</v>
      </c>
      <c r="C29" s="50">
        <v>0.75</v>
      </c>
    </row>
    <row r="30" spans="1:15" x14ac:dyDescent="0.35">
      <c r="J30" s="38"/>
      <c r="N30" s="38"/>
    </row>
    <row r="33" spans="10:14" x14ac:dyDescent="0.35">
      <c r="J33" s="38"/>
      <c r="N33" s="38"/>
    </row>
    <row r="34" spans="10:14" x14ac:dyDescent="0.35">
      <c r="J34" s="38"/>
      <c r="N34" s="38"/>
    </row>
    <row r="35" spans="10:14" x14ac:dyDescent="0.35">
      <c r="J35" s="38"/>
      <c r="N35" s="38"/>
    </row>
    <row r="36" spans="10:14" x14ac:dyDescent="0.35">
      <c r="J36" s="38"/>
      <c r="N36" s="38"/>
    </row>
    <row r="37" spans="10:14" x14ac:dyDescent="0.35">
      <c r="J37" s="38"/>
      <c r="N37" s="38"/>
    </row>
    <row r="38" spans="10:14" x14ac:dyDescent="0.35">
      <c r="J38" s="38"/>
      <c r="N38" s="38"/>
    </row>
    <row r="39" spans="10:14" x14ac:dyDescent="0.35">
      <c r="J39" s="38"/>
      <c r="N39" s="38"/>
    </row>
    <row r="40" spans="10:14" x14ac:dyDescent="0.35">
      <c r="J40" s="38"/>
      <c r="N40" s="38"/>
    </row>
    <row r="41" spans="10:14" x14ac:dyDescent="0.35">
      <c r="J41" s="38"/>
      <c r="N41" s="38"/>
    </row>
    <row r="42" spans="10:14" x14ac:dyDescent="0.35">
      <c r="J42" s="38"/>
      <c r="N42" s="38"/>
    </row>
    <row r="43" spans="10:14" x14ac:dyDescent="0.35">
      <c r="J43" s="38"/>
      <c r="N43" s="38"/>
    </row>
    <row r="44" spans="10:14" x14ac:dyDescent="0.35">
      <c r="J44" s="38"/>
      <c r="N44" s="38"/>
    </row>
    <row r="47" spans="10:14" x14ac:dyDescent="0.35">
      <c r="J47" s="38"/>
    </row>
    <row r="48" spans="10:14" x14ac:dyDescent="0.35">
      <c r="J48" s="3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BC77-33D8-4BD9-8ADC-FE73C318063B}">
  <sheetPr>
    <tabColor theme="6"/>
  </sheetPr>
  <dimension ref="A1:N992"/>
  <sheetViews>
    <sheetView workbookViewId="0">
      <selection activeCell="P19" sqref="P19"/>
    </sheetView>
  </sheetViews>
  <sheetFormatPr defaultColWidth="8.90625" defaultRowHeight="14.5" x14ac:dyDescent="0.35"/>
  <cols>
    <col min="1" max="1" width="14.36328125" bestFit="1" customWidth="1"/>
    <col min="2" max="2" width="13.81640625" bestFit="1" customWidth="1"/>
    <col min="3" max="3" width="12.54296875" bestFit="1" customWidth="1"/>
    <col min="4" max="4" width="13.1796875" bestFit="1" customWidth="1"/>
    <col min="5" max="5" width="12.26953125" bestFit="1" customWidth="1"/>
    <col min="6" max="6" width="9.1796875" bestFit="1" customWidth="1"/>
    <col min="7" max="7" width="6.1796875" style="1" bestFit="1" customWidth="1"/>
    <col min="9" max="9" width="11.453125" bestFit="1" customWidth="1"/>
    <col min="10" max="10" width="16.36328125" bestFit="1" customWidth="1"/>
    <col min="11" max="11" width="12.6328125" bestFit="1" customWidth="1"/>
    <col min="12" max="12" width="16.36328125" bestFit="1" customWidth="1"/>
    <col min="13" max="13" width="16.81640625" bestFit="1" customWidth="1"/>
    <col min="14" max="14" width="17.453125" bestFit="1" customWidth="1"/>
  </cols>
  <sheetData>
    <row r="1" spans="1:14" ht="30" customHeight="1" x14ac:dyDescent="0.35">
      <c r="A1" s="2" t="s">
        <v>0</v>
      </c>
      <c r="B1" s="3" t="s">
        <v>1</v>
      </c>
      <c r="C1" s="2" t="s">
        <v>2</v>
      </c>
      <c r="D1" s="3" t="s">
        <v>3</v>
      </c>
      <c r="E1" s="2" t="s">
        <v>4</v>
      </c>
      <c r="F1" s="2" t="s">
        <v>5</v>
      </c>
      <c r="G1" s="3" t="s">
        <v>6</v>
      </c>
      <c r="H1" s="3" t="s">
        <v>7</v>
      </c>
      <c r="I1" s="4" t="s">
        <v>8</v>
      </c>
      <c r="J1" s="3" t="s">
        <v>9</v>
      </c>
      <c r="K1" s="3" t="s">
        <v>10</v>
      </c>
      <c r="L1" s="3" t="s">
        <v>11</v>
      </c>
      <c r="M1" s="2" t="s">
        <v>12</v>
      </c>
      <c r="N1" s="3" t="s">
        <v>13</v>
      </c>
    </row>
    <row r="2" spans="1:14" x14ac:dyDescent="0.35">
      <c r="A2" s="5">
        <v>1</v>
      </c>
      <c r="B2" s="6">
        <v>15634602</v>
      </c>
      <c r="C2" s="5" t="s">
        <v>14</v>
      </c>
      <c r="D2" s="6">
        <v>619</v>
      </c>
      <c r="E2" s="5" t="s">
        <v>15</v>
      </c>
      <c r="F2" s="5" t="s">
        <v>16</v>
      </c>
      <c r="G2" s="6">
        <v>42</v>
      </c>
      <c r="H2" s="6">
        <v>2</v>
      </c>
      <c r="I2" s="7">
        <v>0</v>
      </c>
      <c r="J2" s="6">
        <v>1</v>
      </c>
      <c r="K2" s="6">
        <v>1</v>
      </c>
      <c r="L2" s="6">
        <v>1</v>
      </c>
      <c r="M2" s="8">
        <v>101348.88</v>
      </c>
      <c r="N2" s="6">
        <v>1</v>
      </c>
    </row>
    <row r="3" spans="1:14" x14ac:dyDescent="0.35">
      <c r="A3" s="5">
        <v>2</v>
      </c>
      <c r="B3" s="6">
        <v>15647311</v>
      </c>
      <c r="C3" s="5" t="s">
        <v>17</v>
      </c>
      <c r="D3" s="6">
        <v>608</v>
      </c>
      <c r="E3" s="5" t="s">
        <v>18</v>
      </c>
      <c r="F3" s="5" t="s">
        <v>16</v>
      </c>
      <c r="G3" s="6">
        <v>41</v>
      </c>
      <c r="H3" s="6">
        <v>1</v>
      </c>
      <c r="I3" s="7">
        <v>83807.86</v>
      </c>
      <c r="J3" s="6">
        <v>1</v>
      </c>
      <c r="K3" s="6">
        <v>0</v>
      </c>
      <c r="L3" s="6">
        <v>1</v>
      </c>
      <c r="M3" s="8">
        <v>112542.58</v>
      </c>
      <c r="N3" s="6">
        <v>0</v>
      </c>
    </row>
    <row r="4" spans="1:14" x14ac:dyDescent="0.35">
      <c r="A4" s="5">
        <v>3</v>
      </c>
      <c r="B4" s="6">
        <v>15619304</v>
      </c>
      <c r="C4" s="5" t="s">
        <v>19</v>
      </c>
      <c r="D4" s="6">
        <v>502</v>
      </c>
      <c r="E4" s="5" t="s">
        <v>15</v>
      </c>
      <c r="F4" s="5" t="s">
        <v>16</v>
      </c>
      <c r="G4" s="6">
        <v>42</v>
      </c>
      <c r="H4" s="6">
        <v>8</v>
      </c>
      <c r="I4" s="7">
        <v>159660.79999999999</v>
      </c>
      <c r="J4" s="6">
        <v>3</v>
      </c>
      <c r="K4" s="6">
        <v>1</v>
      </c>
      <c r="L4" s="6">
        <v>0</v>
      </c>
      <c r="M4" s="8">
        <v>113931.57</v>
      </c>
      <c r="N4" s="6">
        <v>1</v>
      </c>
    </row>
    <row r="5" spans="1:14" x14ac:dyDescent="0.35">
      <c r="A5" s="5">
        <v>4</v>
      </c>
      <c r="B5" s="6">
        <v>15701354</v>
      </c>
      <c r="C5" s="5" t="s">
        <v>20</v>
      </c>
      <c r="D5" s="6">
        <v>699</v>
      </c>
      <c r="E5" s="5" t="s">
        <v>15</v>
      </c>
      <c r="F5" s="5" t="s">
        <v>16</v>
      </c>
      <c r="G5" s="6">
        <v>39</v>
      </c>
      <c r="H5" s="6">
        <v>1</v>
      </c>
      <c r="I5" s="7">
        <v>0</v>
      </c>
      <c r="J5" s="6">
        <v>2</v>
      </c>
      <c r="K5" s="6">
        <v>0</v>
      </c>
      <c r="L5" s="6">
        <v>0</v>
      </c>
      <c r="M5" s="8">
        <v>93826.63</v>
      </c>
      <c r="N5" s="6">
        <v>0</v>
      </c>
    </row>
    <row r="6" spans="1:14" x14ac:dyDescent="0.35">
      <c r="A6" s="5">
        <v>5</v>
      </c>
      <c r="B6" s="6">
        <v>15737888</v>
      </c>
      <c r="C6" s="5" t="s">
        <v>21</v>
      </c>
      <c r="D6" s="6">
        <v>850</v>
      </c>
      <c r="E6" s="5" t="s">
        <v>18</v>
      </c>
      <c r="F6" s="5" t="s">
        <v>16</v>
      </c>
      <c r="G6" s="6">
        <v>43</v>
      </c>
      <c r="H6" s="6">
        <v>2</v>
      </c>
      <c r="I6" s="7">
        <v>125510.82</v>
      </c>
      <c r="J6" s="6">
        <v>1</v>
      </c>
      <c r="K6" s="6">
        <v>1</v>
      </c>
      <c r="L6" s="6">
        <v>1</v>
      </c>
      <c r="M6" s="8">
        <v>79084.100000000006</v>
      </c>
      <c r="N6" s="6">
        <v>0</v>
      </c>
    </row>
    <row r="7" spans="1:14" x14ac:dyDescent="0.35">
      <c r="A7" s="5">
        <v>6</v>
      </c>
      <c r="B7" s="6">
        <v>15574012</v>
      </c>
      <c r="C7" s="5" t="s">
        <v>22</v>
      </c>
      <c r="D7" s="6">
        <v>645</v>
      </c>
      <c r="E7" s="5" t="s">
        <v>18</v>
      </c>
      <c r="F7" s="5" t="s">
        <v>23</v>
      </c>
      <c r="G7" s="6">
        <v>44</v>
      </c>
      <c r="H7" s="6">
        <v>8</v>
      </c>
      <c r="I7" s="7">
        <v>113755.78</v>
      </c>
      <c r="J7" s="6">
        <v>2</v>
      </c>
      <c r="K7" s="6">
        <v>1</v>
      </c>
      <c r="L7" s="6">
        <v>0</v>
      </c>
      <c r="M7" s="8">
        <v>149756.71</v>
      </c>
      <c r="N7" s="6">
        <v>1</v>
      </c>
    </row>
    <row r="8" spans="1:14" x14ac:dyDescent="0.35">
      <c r="A8" s="5">
        <v>7</v>
      </c>
      <c r="B8" s="6">
        <v>15592531</v>
      </c>
      <c r="C8" s="5" t="s">
        <v>24</v>
      </c>
      <c r="D8" s="6">
        <v>822</v>
      </c>
      <c r="E8" s="5" t="s">
        <v>15</v>
      </c>
      <c r="F8" s="5" t="s">
        <v>23</v>
      </c>
      <c r="G8" s="6">
        <v>50</v>
      </c>
      <c r="H8" s="6">
        <v>7</v>
      </c>
      <c r="I8" s="7">
        <v>0</v>
      </c>
      <c r="J8" s="6">
        <v>2</v>
      </c>
      <c r="K8" s="6">
        <v>1</v>
      </c>
      <c r="L8" s="6">
        <v>1</v>
      </c>
      <c r="M8" s="8">
        <v>10062.799999999999</v>
      </c>
      <c r="N8" s="6">
        <v>0</v>
      </c>
    </row>
    <row r="9" spans="1:14" x14ac:dyDescent="0.35">
      <c r="A9" s="5">
        <v>8</v>
      </c>
      <c r="B9" s="6">
        <v>15656148</v>
      </c>
      <c r="C9" s="5" t="s">
        <v>25</v>
      </c>
      <c r="D9" s="6">
        <v>376</v>
      </c>
      <c r="E9" s="5" t="s">
        <v>26</v>
      </c>
      <c r="F9" s="5" t="s">
        <v>16</v>
      </c>
      <c r="G9" s="6">
        <v>29</v>
      </c>
      <c r="H9" s="6">
        <v>4</v>
      </c>
      <c r="I9" s="7">
        <v>115046.74</v>
      </c>
      <c r="J9" s="6">
        <v>4</v>
      </c>
      <c r="K9" s="6">
        <v>1</v>
      </c>
      <c r="L9" s="6">
        <v>0</v>
      </c>
      <c r="M9" s="8">
        <v>119346.88</v>
      </c>
      <c r="N9" s="6">
        <v>1</v>
      </c>
    </row>
    <row r="10" spans="1:14" x14ac:dyDescent="0.35">
      <c r="A10" s="5">
        <v>9</v>
      </c>
      <c r="B10" s="6">
        <v>15792365</v>
      </c>
      <c r="C10" s="5" t="s">
        <v>27</v>
      </c>
      <c r="D10" s="6">
        <v>501</v>
      </c>
      <c r="E10" s="5" t="s">
        <v>15</v>
      </c>
      <c r="F10" s="5" t="s">
        <v>23</v>
      </c>
      <c r="G10" s="6">
        <v>44</v>
      </c>
      <c r="H10" s="6">
        <v>4</v>
      </c>
      <c r="I10" s="7">
        <v>142051.07</v>
      </c>
      <c r="J10" s="6">
        <v>2</v>
      </c>
      <c r="K10" s="6">
        <v>0</v>
      </c>
      <c r="L10" s="6">
        <v>1</v>
      </c>
      <c r="M10" s="8">
        <v>74940.5</v>
      </c>
      <c r="N10" s="6">
        <v>0</v>
      </c>
    </row>
    <row r="11" spans="1:14" x14ac:dyDescent="0.35">
      <c r="A11" s="5">
        <v>10</v>
      </c>
      <c r="B11" s="6">
        <v>15592389</v>
      </c>
      <c r="C11" s="5" t="s">
        <v>28</v>
      </c>
      <c r="D11" s="6">
        <v>684</v>
      </c>
      <c r="E11" s="5" t="s">
        <v>15</v>
      </c>
      <c r="F11" s="5" t="s">
        <v>23</v>
      </c>
      <c r="G11" s="6">
        <v>27</v>
      </c>
      <c r="H11" s="6">
        <v>2</v>
      </c>
      <c r="I11" s="7">
        <v>134603.88</v>
      </c>
      <c r="J11" s="6">
        <v>1</v>
      </c>
      <c r="K11" s="6">
        <v>1</v>
      </c>
      <c r="L11" s="6">
        <v>1</v>
      </c>
      <c r="M11" s="8">
        <v>71725.73</v>
      </c>
      <c r="N11" s="6">
        <v>0</v>
      </c>
    </row>
    <row r="12" spans="1:14" x14ac:dyDescent="0.35">
      <c r="A12" s="5">
        <v>11</v>
      </c>
      <c r="B12" s="6">
        <v>15767821</v>
      </c>
      <c r="C12" s="5" t="s">
        <v>29</v>
      </c>
      <c r="D12" s="6">
        <v>528</v>
      </c>
      <c r="E12" s="5" t="s">
        <v>15</v>
      </c>
      <c r="F12" s="5" t="s">
        <v>23</v>
      </c>
      <c r="G12" s="6">
        <v>31</v>
      </c>
      <c r="H12" s="6">
        <v>6</v>
      </c>
      <c r="I12" s="7">
        <v>102016.72</v>
      </c>
      <c r="J12" s="6">
        <v>2</v>
      </c>
      <c r="K12" s="6">
        <v>0</v>
      </c>
      <c r="L12" s="6">
        <v>0</v>
      </c>
      <c r="M12" s="8">
        <v>80181.119999999995</v>
      </c>
      <c r="N12" s="6">
        <v>0</v>
      </c>
    </row>
    <row r="13" spans="1:14" x14ac:dyDescent="0.35">
      <c r="A13" s="5">
        <v>12</v>
      </c>
      <c r="B13" s="6">
        <v>15737173</v>
      </c>
      <c r="C13" s="5" t="s">
        <v>30</v>
      </c>
      <c r="D13" s="6">
        <v>497</v>
      </c>
      <c r="E13" s="5" t="s">
        <v>18</v>
      </c>
      <c r="F13" s="5" t="s">
        <v>753</v>
      </c>
      <c r="G13" s="6">
        <v>24</v>
      </c>
      <c r="H13" s="6">
        <v>3</v>
      </c>
      <c r="I13" s="7">
        <v>0</v>
      </c>
      <c r="J13" s="6">
        <v>2</v>
      </c>
      <c r="K13" s="6">
        <v>1</v>
      </c>
      <c r="L13" s="6">
        <v>0</v>
      </c>
      <c r="M13" s="8">
        <v>76390.009999999995</v>
      </c>
      <c r="N13" s="6">
        <v>0</v>
      </c>
    </row>
    <row r="14" spans="1:14" x14ac:dyDescent="0.35">
      <c r="A14" s="5">
        <v>13</v>
      </c>
      <c r="B14" s="6">
        <v>15632264</v>
      </c>
      <c r="C14" s="5" t="s">
        <v>31</v>
      </c>
      <c r="D14" s="6">
        <v>476</v>
      </c>
      <c r="E14" s="5" t="s">
        <v>754</v>
      </c>
      <c r="F14" s="5" t="s">
        <v>16</v>
      </c>
      <c r="G14" s="6">
        <v>34</v>
      </c>
      <c r="H14" s="6">
        <v>10</v>
      </c>
      <c r="I14" s="7">
        <v>0</v>
      </c>
      <c r="J14" s="6">
        <v>2</v>
      </c>
      <c r="K14" s="6">
        <v>1</v>
      </c>
      <c r="L14" s="6">
        <v>0</v>
      </c>
      <c r="M14" s="8">
        <v>26260.98</v>
      </c>
      <c r="N14" s="6">
        <v>0</v>
      </c>
    </row>
    <row r="15" spans="1:14" x14ac:dyDescent="0.35">
      <c r="A15" s="5">
        <v>14</v>
      </c>
      <c r="B15" s="6">
        <v>15691483</v>
      </c>
      <c r="C15" s="5" t="s">
        <v>32</v>
      </c>
      <c r="D15" s="6">
        <v>549</v>
      </c>
      <c r="E15" s="5" t="s">
        <v>754</v>
      </c>
      <c r="F15" s="5" t="s">
        <v>16</v>
      </c>
      <c r="G15" s="6">
        <v>25</v>
      </c>
      <c r="H15" s="6">
        <v>5</v>
      </c>
      <c r="I15" s="7">
        <v>0</v>
      </c>
      <c r="J15" s="6">
        <v>2</v>
      </c>
      <c r="K15" s="6">
        <v>0</v>
      </c>
      <c r="L15" s="6">
        <v>0</v>
      </c>
      <c r="M15" s="8">
        <v>190857.79</v>
      </c>
      <c r="N15" s="6">
        <v>0</v>
      </c>
    </row>
    <row r="16" spans="1:14" x14ac:dyDescent="0.35">
      <c r="A16" s="5">
        <v>15</v>
      </c>
      <c r="B16" s="6">
        <v>15600882</v>
      </c>
      <c r="C16" s="5" t="s">
        <v>33</v>
      </c>
      <c r="D16" s="6">
        <v>635</v>
      </c>
      <c r="E16" s="5" t="s">
        <v>18</v>
      </c>
      <c r="F16" s="5" t="s">
        <v>16</v>
      </c>
      <c r="G16" s="6">
        <v>35</v>
      </c>
      <c r="H16" s="6">
        <v>7</v>
      </c>
      <c r="I16" s="7">
        <v>0</v>
      </c>
      <c r="J16" s="6">
        <v>2</v>
      </c>
      <c r="K16" s="6">
        <v>1</v>
      </c>
      <c r="L16" s="6">
        <v>1</v>
      </c>
      <c r="M16" s="8">
        <v>65951.649999999994</v>
      </c>
      <c r="N16" s="6">
        <v>0</v>
      </c>
    </row>
    <row r="17" spans="1:14" x14ac:dyDescent="0.35">
      <c r="A17" s="5">
        <v>16</v>
      </c>
      <c r="B17" s="6">
        <v>15643966</v>
      </c>
      <c r="C17" s="5" t="s">
        <v>34</v>
      </c>
      <c r="D17" s="6">
        <v>616</v>
      </c>
      <c r="E17" s="5" t="s">
        <v>26</v>
      </c>
      <c r="F17" s="5" t="s">
        <v>23</v>
      </c>
      <c r="G17" s="6">
        <v>45</v>
      </c>
      <c r="H17" s="6">
        <v>3</v>
      </c>
      <c r="I17" s="7">
        <v>143129.41</v>
      </c>
      <c r="J17" s="6">
        <v>2</v>
      </c>
      <c r="K17" s="6">
        <v>0</v>
      </c>
      <c r="L17" s="6">
        <v>1</v>
      </c>
      <c r="M17" s="8">
        <v>64327.26</v>
      </c>
      <c r="N17" s="6">
        <v>0</v>
      </c>
    </row>
    <row r="18" spans="1:14" x14ac:dyDescent="0.35">
      <c r="A18" s="5">
        <v>17</v>
      </c>
      <c r="B18" s="6">
        <v>15737452</v>
      </c>
      <c r="C18" s="5" t="s">
        <v>35</v>
      </c>
      <c r="D18" s="6">
        <v>653</v>
      </c>
      <c r="E18" s="5" t="s">
        <v>26</v>
      </c>
      <c r="F18" s="5" t="s">
        <v>23</v>
      </c>
      <c r="G18" s="6">
        <v>58</v>
      </c>
      <c r="H18" s="6">
        <v>1</v>
      </c>
      <c r="I18" s="7">
        <v>132602.88</v>
      </c>
      <c r="J18" s="6">
        <v>1</v>
      </c>
      <c r="K18" s="6">
        <v>1</v>
      </c>
      <c r="L18" s="6">
        <v>0</v>
      </c>
      <c r="M18" s="8">
        <v>5097.67</v>
      </c>
      <c r="N18" s="6">
        <v>1</v>
      </c>
    </row>
    <row r="19" spans="1:14" x14ac:dyDescent="0.35">
      <c r="A19" s="5">
        <v>18</v>
      </c>
      <c r="B19" s="6">
        <v>15788218</v>
      </c>
      <c r="C19" s="5" t="s">
        <v>36</v>
      </c>
      <c r="D19" s="6">
        <v>549</v>
      </c>
      <c r="E19" s="5" t="s">
        <v>18</v>
      </c>
      <c r="F19" s="5" t="s">
        <v>16</v>
      </c>
      <c r="G19" s="6">
        <v>24</v>
      </c>
      <c r="H19" s="6">
        <v>9</v>
      </c>
      <c r="I19" s="7">
        <v>0</v>
      </c>
      <c r="J19" s="6">
        <v>2</v>
      </c>
      <c r="K19" s="6">
        <v>1</v>
      </c>
      <c r="L19" s="6">
        <v>1</v>
      </c>
      <c r="M19" s="8">
        <v>14406.41</v>
      </c>
      <c r="N19" s="6">
        <v>0</v>
      </c>
    </row>
    <row r="20" spans="1:14" x14ac:dyDescent="0.35">
      <c r="A20" s="5">
        <v>19</v>
      </c>
      <c r="B20" s="6">
        <v>15661507</v>
      </c>
      <c r="C20" s="5" t="s">
        <v>37</v>
      </c>
      <c r="D20" s="6">
        <v>587</v>
      </c>
      <c r="E20" s="5" t="s">
        <v>18</v>
      </c>
      <c r="F20" s="5" t="s">
        <v>23</v>
      </c>
      <c r="G20" s="6">
        <v>45</v>
      </c>
      <c r="H20" s="6">
        <v>6</v>
      </c>
      <c r="I20" s="7">
        <v>0</v>
      </c>
      <c r="J20" s="6">
        <v>1</v>
      </c>
      <c r="K20" s="6">
        <v>0</v>
      </c>
      <c r="L20" s="6">
        <v>0</v>
      </c>
      <c r="M20" s="8">
        <v>158684.81</v>
      </c>
      <c r="N20" s="6">
        <v>0</v>
      </c>
    </row>
    <row r="21" spans="1:14" x14ac:dyDescent="0.35">
      <c r="A21" s="5">
        <v>20</v>
      </c>
      <c r="B21" s="6">
        <v>15568982</v>
      </c>
      <c r="C21" s="5" t="s">
        <v>38</v>
      </c>
      <c r="D21" s="6">
        <v>726</v>
      </c>
      <c r="E21" s="5" t="s">
        <v>754</v>
      </c>
      <c r="F21" s="5" t="s">
        <v>16</v>
      </c>
      <c r="G21" s="6">
        <v>24</v>
      </c>
      <c r="H21" s="6">
        <v>6</v>
      </c>
      <c r="I21" s="7">
        <v>0</v>
      </c>
      <c r="J21" s="6">
        <v>2</v>
      </c>
      <c r="K21" s="6">
        <v>1</v>
      </c>
      <c r="L21" s="6">
        <v>1</v>
      </c>
      <c r="M21" s="8">
        <v>54724.03</v>
      </c>
      <c r="N21" s="6">
        <v>0</v>
      </c>
    </row>
    <row r="22" spans="1:14" x14ac:dyDescent="0.35">
      <c r="A22" s="5">
        <v>21</v>
      </c>
      <c r="B22" s="6">
        <v>15577657</v>
      </c>
      <c r="C22" s="5" t="s">
        <v>39</v>
      </c>
      <c r="D22" s="6">
        <v>732</v>
      </c>
      <c r="E22" s="5" t="s">
        <v>754</v>
      </c>
      <c r="F22" s="5" t="s">
        <v>23</v>
      </c>
      <c r="G22" s="6">
        <v>41</v>
      </c>
      <c r="H22" s="6">
        <v>8</v>
      </c>
      <c r="I22" s="7">
        <v>0</v>
      </c>
      <c r="J22" s="6">
        <v>2</v>
      </c>
      <c r="K22" s="6">
        <v>1</v>
      </c>
      <c r="L22" s="6">
        <v>1</v>
      </c>
      <c r="M22" s="8">
        <v>170886.17</v>
      </c>
      <c r="N22" s="6">
        <v>0</v>
      </c>
    </row>
    <row r="23" spans="1:14" x14ac:dyDescent="0.35">
      <c r="A23" s="5">
        <v>22</v>
      </c>
      <c r="B23" s="6">
        <v>15597945</v>
      </c>
      <c r="C23" s="5" t="s">
        <v>40</v>
      </c>
      <c r="D23" s="6">
        <v>636</v>
      </c>
      <c r="E23" s="5" t="s">
        <v>18</v>
      </c>
      <c r="F23" s="5" t="s">
        <v>16</v>
      </c>
      <c r="G23" s="6">
        <v>32</v>
      </c>
      <c r="H23" s="6">
        <v>8</v>
      </c>
      <c r="I23" s="7">
        <v>0</v>
      </c>
      <c r="J23" s="6">
        <v>2</v>
      </c>
      <c r="K23" s="6">
        <v>1</v>
      </c>
      <c r="L23" s="6">
        <v>0</v>
      </c>
      <c r="M23" s="8"/>
      <c r="N23" s="6">
        <v>0</v>
      </c>
    </row>
    <row r="24" spans="1:14" x14ac:dyDescent="0.35">
      <c r="A24" s="5">
        <v>23</v>
      </c>
      <c r="B24" s="6">
        <v>15699309</v>
      </c>
      <c r="C24" s="5" t="s">
        <v>41</v>
      </c>
      <c r="D24" s="6">
        <v>510</v>
      </c>
      <c r="E24" s="5" t="s">
        <v>18</v>
      </c>
      <c r="F24" s="5" t="s">
        <v>16</v>
      </c>
      <c r="G24" s="6" t="s">
        <v>753</v>
      </c>
      <c r="H24" s="6">
        <v>4</v>
      </c>
      <c r="I24" s="7">
        <v>0</v>
      </c>
      <c r="J24" s="6">
        <v>1</v>
      </c>
      <c r="K24" s="6">
        <v>1</v>
      </c>
      <c r="L24" s="6">
        <v>0</v>
      </c>
      <c r="M24" s="8">
        <v>118913.53</v>
      </c>
      <c r="N24" s="6">
        <v>1</v>
      </c>
    </row>
    <row r="25" spans="1:14" x14ac:dyDescent="0.35">
      <c r="A25" s="5">
        <v>24</v>
      </c>
      <c r="B25" s="6">
        <v>15725737</v>
      </c>
      <c r="C25" s="5" t="s">
        <v>42</v>
      </c>
      <c r="D25" s="6">
        <v>669</v>
      </c>
      <c r="E25" s="5" t="s">
        <v>754</v>
      </c>
      <c r="F25" s="5" t="s">
        <v>23</v>
      </c>
      <c r="G25" s="6">
        <v>46</v>
      </c>
      <c r="H25" s="6">
        <v>3</v>
      </c>
      <c r="I25" s="7">
        <v>0</v>
      </c>
      <c r="J25" s="6">
        <v>2</v>
      </c>
      <c r="K25" s="6">
        <v>0</v>
      </c>
      <c r="L25" s="6">
        <v>1</v>
      </c>
      <c r="M25" s="8">
        <v>8487.75</v>
      </c>
      <c r="N25" s="6">
        <v>0</v>
      </c>
    </row>
    <row r="26" spans="1:14" x14ac:dyDescent="0.35">
      <c r="A26" s="5">
        <v>25</v>
      </c>
      <c r="B26" s="6">
        <v>15625047</v>
      </c>
      <c r="C26" s="5" t="s">
        <v>43</v>
      </c>
      <c r="D26" s="6">
        <v>846</v>
      </c>
      <c r="E26" s="5" t="s">
        <v>754</v>
      </c>
      <c r="F26" s="5" t="s">
        <v>16</v>
      </c>
      <c r="G26" s="6">
        <v>38</v>
      </c>
      <c r="H26" s="6">
        <v>5</v>
      </c>
      <c r="I26" s="7">
        <v>0</v>
      </c>
      <c r="J26" s="6">
        <v>1</v>
      </c>
      <c r="K26" s="6">
        <v>1</v>
      </c>
      <c r="L26" s="6">
        <v>1</v>
      </c>
      <c r="M26" s="8">
        <v>187616.16</v>
      </c>
      <c r="N26" s="6">
        <v>0</v>
      </c>
    </row>
    <row r="27" spans="1:14" x14ac:dyDescent="0.35">
      <c r="A27" s="5">
        <v>26</v>
      </c>
      <c r="B27" s="6">
        <v>15738191</v>
      </c>
      <c r="C27" s="5" t="s">
        <v>44</v>
      </c>
      <c r="D27" s="6">
        <v>577</v>
      </c>
      <c r="E27" s="5" t="s">
        <v>754</v>
      </c>
      <c r="F27" s="5" t="s">
        <v>23</v>
      </c>
      <c r="G27" s="6">
        <v>25</v>
      </c>
      <c r="H27" s="6">
        <v>3</v>
      </c>
      <c r="I27" s="7">
        <v>0</v>
      </c>
      <c r="J27" s="6">
        <v>2</v>
      </c>
      <c r="K27" s="6">
        <v>0</v>
      </c>
      <c r="L27" s="6">
        <v>1</v>
      </c>
      <c r="M27" s="8">
        <v>124508.29</v>
      </c>
      <c r="N27" s="6">
        <v>0</v>
      </c>
    </row>
    <row r="28" spans="1:14" x14ac:dyDescent="0.35">
      <c r="A28" s="5">
        <v>27</v>
      </c>
      <c r="B28" s="6">
        <v>15736816</v>
      </c>
      <c r="C28" s="5" t="s">
        <v>45</v>
      </c>
      <c r="D28" s="6">
        <v>756</v>
      </c>
      <c r="E28" s="5" t="s">
        <v>26</v>
      </c>
      <c r="F28" s="5" t="s">
        <v>23</v>
      </c>
      <c r="G28" s="6">
        <v>36</v>
      </c>
      <c r="H28" s="6">
        <v>2</v>
      </c>
      <c r="I28" s="7">
        <v>136815.64000000001</v>
      </c>
      <c r="J28" s="6">
        <v>1</v>
      </c>
      <c r="K28" s="6">
        <v>1</v>
      </c>
      <c r="L28" s="6">
        <v>1</v>
      </c>
      <c r="M28" s="8">
        <v>170041.95</v>
      </c>
      <c r="N28" s="6">
        <v>0</v>
      </c>
    </row>
    <row r="29" spans="1:14" x14ac:dyDescent="0.35">
      <c r="A29" s="5">
        <v>28</v>
      </c>
      <c r="B29" s="6">
        <v>15700772</v>
      </c>
      <c r="C29" s="5" t="s">
        <v>46</v>
      </c>
      <c r="D29" s="6">
        <v>571</v>
      </c>
      <c r="E29" s="5" t="s">
        <v>754</v>
      </c>
      <c r="F29" s="5" t="s">
        <v>23</v>
      </c>
      <c r="G29" s="6">
        <v>44</v>
      </c>
      <c r="H29" s="6">
        <v>9</v>
      </c>
      <c r="I29" s="7">
        <v>0</v>
      </c>
      <c r="J29" s="6">
        <v>2</v>
      </c>
      <c r="K29" s="6">
        <v>0</v>
      </c>
      <c r="L29" s="6">
        <v>0</v>
      </c>
      <c r="M29" s="8">
        <v>38433.35</v>
      </c>
      <c r="N29" s="6">
        <v>0</v>
      </c>
    </row>
    <row r="30" spans="1:14" x14ac:dyDescent="0.35">
      <c r="A30" s="5">
        <v>29</v>
      </c>
      <c r="B30" s="6">
        <v>15728693</v>
      </c>
      <c r="C30" s="5" t="s">
        <v>47</v>
      </c>
      <c r="D30" s="6">
        <v>574</v>
      </c>
      <c r="E30" s="5" t="s">
        <v>26</v>
      </c>
      <c r="F30" s="5" t="s">
        <v>16</v>
      </c>
      <c r="G30" s="6">
        <v>43</v>
      </c>
      <c r="H30" s="6">
        <v>3</v>
      </c>
      <c r="I30" s="7">
        <v>141349.43</v>
      </c>
      <c r="J30" s="6">
        <v>1</v>
      </c>
      <c r="K30" s="6">
        <v>1</v>
      </c>
      <c r="L30" s="6">
        <v>1</v>
      </c>
      <c r="M30" s="8">
        <v>100187.43</v>
      </c>
      <c r="N30" s="6">
        <v>0</v>
      </c>
    </row>
    <row r="31" spans="1:14" x14ac:dyDescent="0.35">
      <c r="A31" s="5">
        <v>30</v>
      </c>
      <c r="B31" s="6">
        <v>15656300</v>
      </c>
      <c r="C31" s="5" t="s">
        <v>48</v>
      </c>
      <c r="D31" s="6">
        <v>411</v>
      </c>
      <c r="E31" s="5" t="s">
        <v>754</v>
      </c>
      <c r="F31" s="5" t="s">
        <v>23</v>
      </c>
      <c r="G31" s="6">
        <v>29</v>
      </c>
      <c r="H31" s="6">
        <v>0</v>
      </c>
      <c r="I31" s="7">
        <v>59697.17</v>
      </c>
      <c r="J31" s="6">
        <v>2</v>
      </c>
      <c r="K31" s="6">
        <v>1</v>
      </c>
      <c r="L31" s="6">
        <v>1</v>
      </c>
      <c r="M31" s="8">
        <v>53483.21</v>
      </c>
      <c r="N31" s="6">
        <v>0</v>
      </c>
    </row>
    <row r="32" spans="1:14" x14ac:dyDescent="0.35">
      <c r="A32" s="5">
        <v>31</v>
      </c>
      <c r="B32" s="6">
        <v>15589475</v>
      </c>
      <c r="C32" s="5" t="s">
        <v>49</v>
      </c>
      <c r="D32" s="6">
        <v>591</v>
      </c>
      <c r="E32" s="5" t="s">
        <v>18</v>
      </c>
      <c r="F32" s="5" t="s">
        <v>16</v>
      </c>
      <c r="G32" s="6">
        <v>39</v>
      </c>
      <c r="H32" s="6">
        <v>3</v>
      </c>
      <c r="I32" s="7">
        <v>0</v>
      </c>
      <c r="J32" s="6">
        <v>3</v>
      </c>
      <c r="K32" s="6">
        <v>1</v>
      </c>
      <c r="L32" s="6">
        <v>0</v>
      </c>
      <c r="M32" s="8">
        <v>140469.38</v>
      </c>
      <c r="N32" s="6">
        <v>1</v>
      </c>
    </row>
    <row r="33" spans="1:14" ht="29" x14ac:dyDescent="0.35">
      <c r="A33" s="5">
        <v>32</v>
      </c>
      <c r="B33" s="6">
        <v>15706552</v>
      </c>
      <c r="C33" s="5" t="s">
        <v>50</v>
      </c>
      <c r="D33" s="6">
        <v>533</v>
      </c>
      <c r="E33" s="5" t="s">
        <v>754</v>
      </c>
      <c r="F33" s="5" t="s">
        <v>23</v>
      </c>
      <c r="G33" s="6">
        <v>36</v>
      </c>
      <c r="H33" s="6">
        <v>7</v>
      </c>
      <c r="I33" s="7">
        <v>85311.7</v>
      </c>
      <c r="J33" s="6">
        <v>1</v>
      </c>
      <c r="K33" s="6">
        <v>0</v>
      </c>
      <c r="L33" s="6">
        <v>1</v>
      </c>
      <c r="M33" s="8">
        <v>156731.91</v>
      </c>
      <c r="N33" s="6">
        <v>0</v>
      </c>
    </row>
    <row r="34" spans="1:14" x14ac:dyDescent="0.35">
      <c r="A34" s="5">
        <v>33</v>
      </c>
      <c r="B34" s="6">
        <v>15750181</v>
      </c>
      <c r="C34" s="5" t="s">
        <v>51</v>
      </c>
      <c r="D34" s="6">
        <v>553</v>
      </c>
      <c r="E34" s="5" t="s">
        <v>26</v>
      </c>
      <c r="F34" s="5" t="s">
        <v>23</v>
      </c>
      <c r="G34" s="6">
        <v>41</v>
      </c>
      <c r="H34" s="6">
        <v>9</v>
      </c>
      <c r="I34" s="7">
        <v>110112.54</v>
      </c>
      <c r="J34" s="6">
        <v>2</v>
      </c>
      <c r="K34" s="6">
        <v>0</v>
      </c>
      <c r="L34" s="6">
        <v>0</v>
      </c>
      <c r="M34" s="8">
        <v>81898.81</v>
      </c>
      <c r="N34" s="6">
        <v>0</v>
      </c>
    </row>
    <row r="35" spans="1:14" x14ac:dyDescent="0.35">
      <c r="A35" s="5">
        <v>34</v>
      </c>
      <c r="B35" s="6">
        <v>15659428</v>
      </c>
      <c r="C35" s="5" t="s">
        <v>52</v>
      </c>
      <c r="D35" s="6">
        <v>520</v>
      </c>
      <c r="E35" s="5" t="s">
        <v>18</v>
      </c>
      <c r="F35" s="5" t="s">
        <v>16</v>
      </c>
      <c r="G35" s="6">
        <v>42</v>
      </c>
      <c r="H35" s="6">
        <v>6</v>
      </c>
      <c r="I35" s="7">
        <v>0</v>
      </c>
      <c r="J35" s="6">
        <v>2</v>
      </c>
      <c r="K35" s="6">
        <v>1</v>
      </c>
      <c r="L35" s="6">
        <v>1</v>
      </c>
      <c r="M35" s="8">
        <v>34410.550000000003</v>
      </c>
      <c r="N35" s="6">
        <v>0</v>
      </c>
    </row>
    <row r="36" spans="1:14" x14ac:dyDescent="0.35">
      <c r="A36" s="5">
        <v>35</v>
      </c>
      <c r="B36" s="6">
        <v>15732963</v>
      </c>
      <c r="C36" s="5" t="s">
        <v>53</v>
      </c>
      <c r="D36" s="6">
        <v>722</v>
      </c>
      <c r="E36" s="5" t="s">
        <v>18</v>
      </c>
      <c r="F36" s="5" t="s">
        <v>16</v>
      </c>
      <c r="G36" s="6">
        <v>29</v>
      </c>
      <c r="H36" s="6">
        <v>9</v>
      </c>
      <c r="I36" s="7">
        <v>0</v>
      </c>
      <c r="J36" s="6">
        <v>2</v>
      </c>
      <c r="K36" s="6">
        <v>1</v>
      </c>
      <c r="L36" s="6">
        <v>1</v>
      </c>
      <c r="M36" s="8">
        <v>142033.07</v>
      </c>
      <c r="N36" s="6">
        <v>0</v>
      </c>
    </row>
    <row r="37" spans="1:14" x14ac:dyDescent="0.35">
      <c r="A37" s="5">
        <v>36</v>
      </c>
      <c r="B37" s="6">
        <v>15794171</v>
      </c>
      <c r="C37" s="5" t="s">
        <v>54</v>
      </c>
      <c r="D37" s="6">
        <v>475</v>
      </c>
      <c r="E37" s="5" t="s">
        <v>754</v>
      </c>
      <c r="F37" s="5" t="s">
        <v>16</v>
      </c>
      <c r="G37" s="6">
        <v>45</v>
      </c>
      <c r="H37" s="6">
        <v>0</v>
      </c>
      <c r="I37" s="7">
        <v>134264.04</v>
      </c>
      <c r="J37" s="6">
        <v>1</v>
      </c>
      <c r="K37" s="6">
        <v>1</v>
      </c>
      <c r="L37" s="6">
        <v>0</v>
      </c>
      <c r="M37" s="8">
        <v>27822.99</v>
      </c>
      <c r="N37" s="6">
        <v>1</v>
      </c>
    </row>
    <row r="38" spans="1:14" x14ac:dyDescent="0.35">
      <c r="A38" s="5">
        <v>37</v>
      </c>
      <c r="B38" s="6">
        <v>15788448</v>
      </c>
      <c r="C38" s="5" t="s">
        <v>55</v>
      </c>
      <c r="D38" s="6">
        <v>490</v>
      </c>
      <c r="E38" s="5" t="s">
        <v>755</v>
      </c>
      <c r="F38" s="5" t="s">
        <v>23</v>
      </c>
      <c r="G38" s="6">
        <v>31</v>
      </c>
      <c r="H38" s="6">
        <v>3</v>
      </c>
      <c r="I38" s="7">
        <v>145260.23000000001</v>
      </c>
      <c r="J38" s="6">
        <v>1</v>
      </c>
      <c r="K38" s="6">
        <v>0</v>
      </c>
      <c r="L38" s="6">
        <v>1</v>
      </c>
      <c r="M38" s="8">
        <v>114066.77</v>
      </c>
      <c r="N38" s="6">
        <v>0</v>
      </c>
    </row>
    <row r="39" spans="1:14" x14ac:dyDescent="0.35">
      <c r="A39" s="5">
        <v>38</v>
      </c>
      <c r="B39" s="6">
        <v>15729599</v>
      </c>
      <c r="C39" s="5" t="s">
        <v>56</v>
      </c>
      <c r="D39" s="6">
        <v>804</v>
      </c>
      <c r="E39" s="5" t="s">
        <v>755</v>
      </c>
      <c r="F39" s="5" t="s">
        <v>23</v>
      </c>
      <c r="G39" s="6">
        <v>33</v>
      </c>
      <c r="H39" s="6">
        <v>7</v>
      </c>
      <c r="I39" s="7">
        <v>76548.600000000006</v>
      </c>
      <c r="J39" s="6">
        <v>1</v>
      </c>
      <c r="K39" s="6">
        <v>0</v>
      </c>
      <c r="L39" s="6">
        <v>1</v>
      </c>
      <c r="M39" s="8">
        <v>98453.45</v>
      </c>
      <c r="N39" s="6">
        <v>0</v>
      </c>
    </row>
    <row r="40" spans="1:14" x14ac:dyDescent="0.35">
      <c r="A40" s="5">
        <v>39</v>
      </c>
      <c r="B40" s="6">
        <v>15717426</v>
      </c>
      <c r="C40" s="5" t="s">
        <v>57</v>
      </c>
      <c r="D40" s="6">
        <v>850</v>
      </c>
      <c r="E40" s="5" t="s">
        <v>754</v>
      </c>
      <c r="F40" s="5" t="s">
        <v>23</v>
      </c>
      <c r="G40" s="6">
        <v>36</v>
      </c>
      <c r="H40" s="6">
        <v>7</v>
      </c>
      <c r="I40" s="7">
        <v>0</v>
      </c>
      <c r="J40" s="6">
        <v>1</v>
      </c>
      <c r="K40" s="6">
        <v>1</v>
      </c>
      <c r="L40" s="6">
        <v>1</v>
      </c>
      <c r="M40" s="8">
        <v>40812.9</v>
      </c>
      <c r="N40" s="6">
        <v>0</v>
      </c>
    </row>
    <row r="41" spans="1:14" x14ac:dyDescent="0.35">
      <c r="A41" s="5">
        <v>40</v>
      </c>
      <c r="B41" s="6">
        <v>15585768</v>
      </c>
      <c r="C41" s="5" t="s">
        <v>58</v>
      </c>
      <c r="D41" s="6">
        <v>582</v>
      </c>
      <c r="E41" s="5" t="s">
        <v>26</v>
      </c>
      <c r="F41" s="5" t="s">
        <v>23</v>
      </c>
      <c r="G41" s="6">
        <v>41</v>
      </c>
      <c r="H41" s="6">
        <v>6</v>
      </c>
      <c r="I41" s="7">
        <v>70349.48</v>
      </c>
      <c r="J41" s="6">
        <v>2</v>
      </c>
      <c r="K41" s="6">
        <v>0</v>
      </c>
      <c r="L41" s="6">
        <v>1</v>
      </c>
      <c r="M41" s="8">
        <v>178074.04</v>
      </c>
      <c r="N41" s="6">
        <v>0</v>
      </c>
    </row>
    <row r="42" spans="1:14" x14ac:dyDescent="0.35">
      <c r="A42" s="5">
        <v>41</v>
      </c>
      <c r="B42" s="6">
        <v>15619360</v>
      </c>
      <c r="C42" s="5" t="s">
        <v>59</v>
      </c>
      <c r="D42" s="6">
        <v>472</v>
      </c>
      <c r="E42" s="5" t="s">
        <v>755</v>
      </c>
      <c r="F42" s="5" t="s">
        <v>23</v>
      </c>
      <c r="G42" s="6">
        <v>40</v>
      </c>
      <c r="H42" s="6">
        <v>4</v>
      </c>
      <c r="I42" s="7">
        <v>0</v>
      </c>
      <c r="J42" s="6">
        <v>1</v>
      </c>
      <c r="K42" s="6">
        <v>1</v>
      </c>
      <c r="L42" s="6">
        <v>0</v>
      </c>
      <c r="M42" s="8">
        <v>70154.22</v>
      </c>
      <c r="N42" s="6">
        <v>0</v>
      </c>
    </row>
    <row r="43" spans="1:14" x14ac:dyDescent="0.35">
      <c r="A43" s="5">
        <v>42</v>
      </c>
      <c r="B43" s="6">
        <v>15738148</v>
      </c>
      <c r="C43" s="5" t="s">
        <v>60</v>
      </c>
      <c r="D43" s="6">
        <v>465</v>
      </c>
      <c r="E43" s="5" t="s">
        <v>754</v>
      </c>
      <c r="F43" s="5" t="s">
        <v>16</v>
      </c>
      <c r="G43" s="6">
        <v>51</v>
      </c>
      <c r="H43" s="6">
        <v>8</v>
      </c>
      <c r="I43" s="7">
        <v>122522.32</v>
      </c>
      <c r="J43" s="6">
        <v>1</v>
      </c>
      <c r="K43" s="6">
        <v>0</v>
      </c>
      <c r="L43" s="6">
        <v>0</v>
      </c>
      <c r="M43" s="8">
        <v>181297.65</v>
      </c>
      <c r="N43" s="6">
        <v>1</v>
      </c>
    </row>
    <row r="44" spans="1:14" x14ac:dyDescent="0.35">
      <c r="A44" s="5">
        <v>43</v>
      </c>
      <c r="B44" s="6">
        <v>15687946</v>
      </c>
      <c r="C44" s="5" t="s">
        <v>61</v>
      </c>
      <c r="D44" s="6">
        <v>556</v>
      </c>
      <c r="E44" s="5" t="s">
        <v>754</v>
      </c>
      <c r="F44" s="5" t="s">
        <v>16</v>
      </c>
      <c r="G44" s="6">
        <v>61</v>
      </c>
      <c r="H44" s="6">
        <v>2</v>
      </c>
      <c r="I44" s="7">
        <v>117419.35</v>
      </c>
      <c r="J44" s="6">
        <v>1</v>
      </c>
      <c r="K44" s="6">
        <v>1</v>
      </c>
      <c r="L44" s="6">
        <v>1</v>
      </c>
      <c r="M44" s="8">
        <v>94153.83</v>
      </c>
      <c r="N44" s="6">
        <v>0</v>
      </c>
    </row>
    <row r="45" spans="1:14" x14ac:dyDescent="0.35">
      <c r="A45" s="5">
        <v>44</v>
      </c>
      <c r="B45" s="6">
        <v>15755196</v>
      </c>
      <c r="C45" s="5" t="s">
        <v>62</v>
      </c>
      <c r="D45" s="6">
        <v>834</v>
      </c>
      <c r="E45" s="5" t="s">
        <v>754</v>
      </c>
      <c r="F45" s="5" t="s">
        <v>16</v>
      </c>
      <c r="G45" s="6">
        <v>49</v>
      </c>
      <c r="H45" s="6">
        <v>2</v>
      </c>
      <c r="I45" s="7">
        <v>131394.56</v>
      </c>
      <c r="J45" s="6">
        <v>1</v>
      </c>
      <c r="K45" s="6">
        <v>0</v>
      </c>
      <c r="L45" s="6">
        <v>0</v>
      </c>
      <c r="M45" s="8">
        <v>194365.76</v>
      </c>
      <c r="N45" s="6">
        <v>1</v>
      </c>
    </row>
    <row r="46" spans="1:14" x14ac:dyDescent="0.35">
      <c r="A46" s="5">
        <v>45</v>
      </c>
      <c r="B46" s="6">
        <v>15684171</v>
      </c>
      <c r="C46" s="5" t="s">
        <v>63</v>
      </c>
      <c r="D46" s="6">
        <v>660</v>
      </c>
      <c r="E46" s="5" t="s">
        <v>755</v>
      </c>
      <c r="F46" s="5" t="s">
        <v>16</v>
      </c>
      <c r="G46" s="6">
        <v>61</v>
      </c>
      <c r="H46" s="6">
        <v>5</v>
      </c>
      <c r="I46" s="7">
        <v>155931.10999999999</v>
      </c>
      <c r="J46" s="6">
        <v>1</v>
      </c>
      <c r="K46" s="6">
        <v>1</v>
      </c>
      <c r="L46" s="6">
        <v>1</v>
      </c>
      <c r="M46" s="8">
        <v>158338.39000000001</v>
      </c>
      <c r="N46" s="6">
        <v>0</v>
      </c>
    </row>
    <row r="47" spans="1:14" x14ac:dyDescent="0.35">
      <c r="A47" s="5">
        <v>46</v>
      </c>
      <c r="B47" s="6">
        <v>15754849</v>
      </c>
      <c r="C47" s="5" t="s">
        <v>64</v>
      </c>
      <c r="D47" s="6">
        <v>776</v>
      </c>
      <c r="E47" s="5" t="s">
        <v>26</v>
      </c>
      <c r="F47" s="5" t="s">
        <v>16</v>
      </c>
      <c r="G47" s="6">
        <v>32</v>
      </c>
      <c r="H47" s="6">
        <v>4</v>
      </c>
      <c r="I47" s="7">
        <v>109421.13</v>
      </c>
      <c r="J47" s="6">
        <v>2</v>
      </c>
      <c r="K47" s="6">
        <v>1</v>
      </c>
      <c r="L47" s="6">
        <v>1</v>
      </c>
      <c r="M47" s="8">
        <v>126517.46</v>
      </c>
      <c r="N47" s="6">
        <v>0</v>
      </c>
    </row>
    <row r="48" spans="1:14" x14ac:dyDescent="0.35">
      <c r="A48" s="5">
        <v>47</v>
      </c>
      <c r="B48" s="6">
        <v>15602280</v>
      </c>
      <c r="C48" s="5" t="s">
        <v>65</v>
      </c>
      <c r="D48" s="6">
        <v>829</v>
      </c>
      <c r="E48" s="5" t="s">
        <v>26</v>
      </c>
      <c r="F48" s="5" t="s">
        <v>16</v>
      </c>
      <c r="G48" s="6">
        <v>27</v>
      </c>
      <c r="H48" s="6">
        <v>9</v>
      </c>
      <c r="I48" s="7">
        <v>112045.67</v>
      </c>
      <c r="J48" s="6">
        <v>1</v>
      </c>
      <c r="K48" s="6">
        <v>1</v>
      </c>
      <c r="L48" s="6">
        <v>1</v>
      </c>
      <c r="M48" s="8">
        <v>119708.21</v>
      </c>
      <c r="N48" s="6">
        <v>1</v>
      </c>
    </row>
    <row r="49" spans="1:14" x14ac:dyDescent="0.35">
      <c r="A49" s="5">
        <v>48</v>
      </c>
      <c r="B49" s="6">
        <v>15771573</v>
      </c>
      <c r="C49" s="5" t="s">
        <v>66</v>
      </c>
      <c r="D49" s="6">
        <v>637</v>
      </c>
      <c r="E49" s="5" t="s">
        <v>26</v>
      </c>
      <c r="F49" s="5" t="s">
        <v>16</v>
      </c>
      <c r="G49" s="6">
        <v>39</v>
      </c>
      <c r="H49" s="6">
        <v>9</v>
      </c>
      <c r="I49" s="7">
        <v>137843.79999999999</v>
      </c>
      <c r="J49" s="6">
        <v>1</v>
      </c>
      <c r="K49" s="6">
        <v>1</v>
      </c>
      <c r="L49" s="6">
        <v>1</v>
      </c>
      <c r="M49" s="8">
        <v>117622.8</v>
      </c>
      <c r="N49" s="6">
        <v>1</v>
      </c>
    </row>
    <row r="50" spans="1:14" x14ac:dyDescent="0.35">
      <c r="A50" s="5">
        <v>49</v>
      </c>
      <c r="B50" s="6">
        <v>15766205</v>
      </c>
      <c r="C50" s="5" t="s">
        <v>67</v>
      </c>
      <c r="D50" s="6">
        <v>550</v>
      </c>
      <c r="E50" s="5" t="s">
        <v>26</v>
      </c>
      <c r="F50" s="5" t="s">
        <v>23</v>
      </c>
      <c r="G50" s="6">
        <v>38</v>
      </c>
      <c r="H50" s="6">
        <v>2</v>
      </c>
      <c r="I50" s="7">
        <v>103391.38</v>
      </c>
      <c r="J50" s="6">
        <v>1</v>
      </c>
      <c r="K50" s="6">
        <v>0</v>
      </c>
      <c r="L50" s="6">
        <v>1</v>
      </c>
      <c r="M50" s="8">
        <v>90878.13</v>
      </c>
      <c r="N50" s="6">
        <v>0</v>
      </c>
    </row>
    <row r="51" spans="1:14" x14ac:dyDescent="0.35">
      <c r="A51" s="5">
        <v>50</v>
      </c>
      <c r="B51" s="6">
        <v>15771873</v>
      </c>
      <c r="C51" s="5" t="s">
        <v>68</v>
      </c>
      <c r="D51" s="6">
        <v>776</v>
      </c>
      <c r="E51" s="5" t="s">
        <v>26</v>
      </c>
      <c r="F51" s="5" t="s">
        <v>16</v>
      </c>
      <c r="G51" s="6">
        <v>37</v>
      </c>
      <c r="H51" s="6">
        <v>2</v>
      </c>
      <c r="I51" s="7">
        <v>103769.22</v>
      </c>
      <c r="J51" s="6">
        <v>2</v>
      </c>
      <c r="K51" s="6">
        <v>1</v>
      </c>
      <c r="L51" s="6">
        <v>0</v>
      </c>
      <c r="M51" s="8">
        <v>194099.12</v>
      </c>
      <c r="N51" s="6">
        <v>0</v>
      </c>
    </row>
    <row r="52" spans="1:14" x14ac:dyDescent="0.35">
      <c r="A52" s="5">
        <v>51</v>
      </c>
      <c r="B52" s="6">
        <v>15616550</v>
      </c>
      <c r="C52" s="5" t="s">
        <v>69</v>
      </c>
      <c r="D52" s="6">
        <v>698</v>
      </c>
      <c r="E52" s="5" t="s">
        <v>26</v>
      </c>
      <c r="F52" s="5" t="s">
        <v>23</v>
      </c>
      <c r="G52" s="6">
        <v>44</v>
      </c>
      <c r="H52" s="6">
        <v>10</v>
      </c>
      <c r="I52" s="7">
        <v>116363.37</v>
      </c>
      <c r="J52" s="6">
        <v>2</v>
      </c>
      <c r="K52" s="6">
        <v>1</v>
      </c>
      <c r="L52" s="6">
        <v>0</v>
      </c>
      <c r="M52" s="8">
        <v>198059.16</v>
      </c>
      <c r="N52" s="6">
        <v>0</v>
      </c>
    </row>
    <row r="53" spans="1:14" x14ac:dyDescent="0.35">
      <c r="A53" s="5">
        <v>52</v>
      </c>
      <c r="B53" s="6">
        <v>15768193</v>
      </c>
      <c r="C53" s="5" t="s">
        <v>70</v>
      </c>
      <c r="D53" s="6">
        <v>585</v>
      </c>
      <c r="E53" s="5" t="s">
        <v>758</v>
      </c>
      <c r="F53" s="5" t="s">
        <v>23</v>
      </c>
      <c r="G53" s="6">
        <v>36</v>
      </c>
      <c r="H53" s="6">
        <v>5</v>
      </c>
      <c r="I53" s="7">
        <v>146050.97</v>
      </c>
      <c r="J53" s="6">
        <v>2</v>
      </c>
      <c r="K53" s="6">
        <v>0</v>
      </c>
      <c r="L53" s="6">
        <v>0</v>
      </c>
      <c r="M53" s="8">
        <v>86424.57</v>
      </c>
      <c r="N53" s="6">
        <v>0</v>
      </c>
    </row>
    <row r="54" spans="1:14" x14ac:dyDescent="0.35">
      <c r="A54" s="5">
        <v>53</v>
      </c>
      <c r="B54" s="6">
        <v>15683553</v>
      </c>
      <c r="C54" s="5" t="s">
        <v>71</v>
      </c>
      <c r="D54" s="6">
        <v>788</v>
      </c>
      <c r="E54" s="5" t="s">
        <v>754</v>
      </c>
      <c r="F54" s="5" t="s">
        <v>16</v>
      </c>
      <c r="G54" s="6">
        <v>33</v>
      </c>
      <c r="H54" s="6">
        <v>5</v>
      </c>
      <c r="I54" s="7">
        <v>0</v>
      </c>
      <c r="J54" s="6">
        <v>2</v>
      </c>
      <c r="K54" s="6">
        <v>0</v>
      </c>
      <c r="L54" s="6">
        <v>0</v>
      </c>
      <c r="M54" s="8">
        <v>116978.19</v>
      </c>
      <c r="N54" s="6">
        <v>0</v>
      </c>
    </row>
    <row r="55" spans="1:14" x14ac:dyDescent="0.35">
      <c r="A55" s="5">
        <v>54</v>
      </c>
      <c r="B55" s="6">
        <v>15702298</v>
      </c>
      <c r="C55" s="5" t="s">
        <v>72</v>
      </c>
      <c r="D55" s="6">
        <v>655</v>
      </c>
      <c r="E55" s="5" t="s">
        <v>758</v>
      </c>
      <c r="F55" s="5" t="s">
        <v>23</v>
      </c>
      <c r="G55" s="6">
        <v>41</v>
      </c>
      <c r="H55" s="6">
        <v>8</v>
      </c>
      <c r="I55" s="7">
        <v>125561.97</v>
      </c>
      <c r="J55" s="6">
        <v>1</v>
      </c>
      <c r="K55" s="6">
        <v>0</v>
      </c>
      <c r="L55" s="6">
        <v>0</v>
      </c>
      <c r="M55" s="8">
        <v>164040.94</v>
      </c>
      <c r="N55" s="6">
        <v>1</v>
      </c>
    </row>
    <row r="56" spans="1:14" x14ac:dyDescent="0.35">
      <c r="A56" s="5">
        <v>55</v>
      </c>
      <c r="B56" s="6">
        <v>15569590</v>
      </c>
      <c r="C56" s="5" t="s">
        <v>73</v>
      </c>
      <c r="D56" s="6">
        <v>601</v>
      </c>
      <c r="E56" s="5" t="s">
        <v>758</v>
      </c>
      <c r="F56" s="5" t="s">
        <v>23</v>
      </c>
      <c r="G56" s="6">
        <v>42</v>
      </c>
      <c r="H56" s="6">
        <v>1</v>
      </c>
      <c r="I56" s="7">
        <v>98495.72</v>
      </c>
      <c r="J56" s="6">
        <v>1</v>
      </c>
      <c r="K56" s="6">
        <v>1</v>
      </c>
      <c r="L56" s="6">
        <v>0</v>
      </c>
      <c r="M56" s="8">
        <v>40014.76</v>
      </c>
      <c r="N56" s="6">
        <v>1</v>
      </c>
    </row>
    <row r="57" spans="1:14" x14ac:dyDescent="0.35">
      <c r="A57" s="5">
        <v>56</v>
      </c>
      <c r="B57" s="6">
        <v>15760861</v>
      </c>
      <c r="C57" s="5" t="s">
        <v>74</v>
      </c>
      <c r="D57" s="6">
        <v>619</v>
      </c>
      <c r="E57" s="5" t="s">
        <v>754</v>
      </c>
      <c r="F57" s="5" t="s">
        <v>23</v>
      </c>
      <c r="G57" s="6">
        <v>43</v>
      </c>
      <c r="H57" s="6">
        <v>1</v>
      </c>
      <c r="I57" s="7">
        <v>125211.92</v>
      </c>
      <c r="J57" s="6">
        <v>1</v>
      </c>
      <c r="K57" s="6">
        <v>1</v>
      </c>
      <c r="L57" s="6">
        <v>1</v>
      </c>
      <c r="M57" s="8">
        <v>113410.49</v>
      </c>
      <c r="N57" s="6">
        <v>0</v>
      </c>
    </row>
    <row r="58" spans="1:14" x14ac:dyDescent="0.35">
      <c r="A58" s="5">
        <v>57</v>
      </c>
      <c r="B58" s="6">
        <v>15630053</v>
      </c>
      <c r="C58" s="5" t="s">
        <v>75</v>
      </c>
      <c r="D58" s="6">
        <v>656</v>
      </c>
      <c r="E58" s="5" t="s">
        <v>754</v>
      </c>
      <c r="F58" s="5" t="s">
        <v>23</v>
      </c>
      <c r="G58" s="6">
        <v>45</v>
      </c>
      <c r="H58" s="6">
        <v>5</v>
      </c>
      <c r="I58" s="7">
        <v>127864.4</v>
      </c>
      <c r="J58" s="6">
        <v>1</v>
      </c>
      <c r="K58" s="6">
        <v>1</v>
      </c>
      <c r="L58" s="6">
        <v>0</v>
      </c>
      <c r="M58" s="8">
        <v>87107.57</v>
      </c>
      <c r="N58" s="6">
        <v>0</v>
      </c>
    </row>
    <row r="59" spans="1:14" x14ac:dyDescent="0.35">
      <c r="A59" s="5">
        <v>58</v>
      </c>
      <c r="B59" s="6">
        <v>15647091</v>
      </c>
      <c r="C59" s="5" t="s">
        <v>76</v>
      </c>
      <c r="D59" s="6">
        <v>725</v>
      </c>
      <c r="E59" s="5" t="s">
        <v>758</v>
      </c>
      <c r="F59" s="5" t="s">
        <v>23</v>
      </c>
      <c r="G59" s="6">
        <v>19</v>
      </c>
      <c r="H59" s="6">
        <v>0</v>
      </c>
      <c r="I59" s="7">
        <v>75888.2</v>
      </c>
      <c r="J59" s="6">
        <v>1</v>
      </c>
      <c r="K59" s="6">
        <v>0</v>
      </c>
      <c r="L59" s="6">
        <v>0</v>
      </c>
      <c r="M59" s="8">
        <v>45613.75</v>
      </c>
      <c r="N59" s="6">
        <v>0</v>
      </c>
    </row>
    <row r="60" spans="1:14" x14ac:dyDescent="0.35">
      <c r="A60" s="5">
        <v>59</v>
      </c>
      <c r="B60" s="6">
        <v>15623944</v>
      </c>
      <c r="C60" s="5" t="s">
        <v>77</v>
      </c>
      <c r="D60" s="6">
        <v>511</v>
      </c>
      <c r="E60" s="5" t="s">
        <v>755</v>
      </c>
      <c r="F60" s="5" t="s">
        <v>16</v>
      </c>
      <c r="G60" s="6">
        <v>66</v>
      </c>
      <c r="H60" s="6">
        <v>4</v>
      </c>
      <c r="I60" s="7">
        <v>0</v>
      </c>
      <c r="J60" s="6">
        <v>1</v>
      </c>
      <c r="K60" s="6">
        <v>1</v>
      </c>
      <c r="L60" s="6">
        <v>0</v>
      </c>
      <c r="M60" s="8">
        <v>1643.11</v>
      </c>
      <c r="N60" s="6">
        <v>1</v>
      </c>
    </row>
    <row r="61" spans="1:14" x14ac:dyDescent="0.35">
      <c r="A61" s="5">
        <v>60</v>
      </c>
      <c r="B61" s="6">
        <v>15804771</v>
      </c>
      <c r="C61" s="5" t="s">
        <v>78</v>
      </c>
      <c r="D61" s="6">
        <v>614</v>
      </c>
      <c r="E61" s="5" t="s">
        <v>754</v>
      </c>
      <c r="F61" s="5" t="s">
        <v>23</v>
      </c>
      <c r="G61" s="6">
        <v>51</v>
      </c>
      <c r="H61" s="6">
        <v>4</v>
      </c>
      <c r="I61" s="7">
        <v>40685.919999999998</v>
      </c>
      <c r="J61" s="6">
        <v>1</v>
      </c>
      <c r="K61" s="6">
        <v>1</v>
      </c>
      <c r="L61" s="6">
        <v>1</v>
      </c>
      <c r="M61" s="8">
        <v>46775.28</v>
      </c>
      <c r="N61" s="6">
        <v>0</v>
      </c>
    </row>
    <row r="62" spans="1:14" x14ac:dyDescent="0.35">
      <c r="A62" s="5">
        <v>61</v>
      </c>
      <c r="B62" s="6">
        <v>15651280</v>
      </c>
      <c r="C62" s="5" t="s">
        <v>79</v>
      </c>
      <c r="D62" s="6">
        <v>742</v>
      </c>
      <c r="E62" s="5" t="s">
        <v>758</v>
      </c>
      <c r="F62" s="5" t="s">
        <v>23</v>
      </c>
      <c r="G62" s="6">
        <v>35</v>
      </c>
      <c r="H62" s="6">
        <v>5</v>
      </c>
      <c r="I62" s="7">
        <v>136857</v>
      </c>
      <c r="J62" s="6">
        <v>1</v>
      </c>
      <c r="K62" s="6">
        <v>0</v>
      </c>
      <c r="L62" s="6">
        <v>0</v>
      </c>
      <c r="M62" s="8">
        <v>84509.57</v>
      </c>
      <c r="N62" s="6">
        <v>0</v>
      </c>
    </row>
    <row r="63" spans="1:14" x14ac:dyDescent="0.35">
      <c r="A63" s="5">
        <v>62</v>
      </c>
      <c r="B63" s="6">
        <v>15773469</v>
      </c>
      <c r="C63" s="5" t="s">
        <v>80</v>
      </c>
      <c r="D63" s="6">
        <v>687</v>
      </c>
      <c r="E63" s="5" t="s">
        <v>758</v>
      </c>
      <c r="F63" s="5" t="s">
        <v>16</v>
      </c>
      <c r="G63" s="6">
        <v>27</v>
      </c>
      <c r="H63" s="6">
        <v>9</v>
      </c>
      <c r="I63" s="7">
        <v>152328.88</v>
      </c>
      <c r="J63" s="6">
        <v>2</v>
      </c>
      <c r="K63" s="6">
        <v>0</v>
      </c>
      <c r="L63" s="6">
        <v>0</v>
      </c>
      <c r="M63" s="8">
        <v>126494.82</v>
      </c>
      <c r="N63" s="6">
        <v>0</v>
      </c>
    </row>
    <row r="64" spans="1:14" x14ac:dyDescent="0.35">
      <c r="A64" s="5">
        <v>63</v>
      </c>
      <c r="B64" s="6">
        <v>15702014</v>
      </c>
      <c r="C64" s="5" t="s">
        <v>81</v>
      </c>
      <c r="D64" s="6">
        <v>555</v>
      </c>
      <c r="E64" s="5" t="s">
        <v>755</v>
      </c>
      <c r="F64" s="5" t="s">
        <v>23</v>
      </c>
      <c r="G64" s="6">
        <v>33</v>
      </c>
      <c r="H64" s="6">
        <v>1</v>
      </c>
      <c r="I64" s="7">
        <v>56084.69</v>
      </c>
      <c r="J64" s="6">
        <v>2</v>
      </c>
      <c r="K64" s="6">
        <v>0</v>
      </c>
      <c r="L64" s="6">
        <v>0</v>
      </c>
      <c r="M64" s="8">
        <v>178798.13</v>
      </c>
      <c r="N64" s="6">
        <v>0</v>
      </c>
    </row>
    <row r="65" spans="1:14" x14ac:dyDescent="0.35">
      <c r="A65" s="5">
        <v>64</v>
      </c>
      <c r="B65" s="6">
        <v>15751208</v>
      </c>
      <c r="C65" s="5" t="s">
        <v>82</v>
      </c>
      <c r="D65" s="6">
        <v>684</v>
      </c>
      <c r="E65" s="5" t="s">
        <v>755</v>
      </c>
      <c r="F65" s="5" t="s">
        <v>23</v>
      </c>
      <c r="G65" s="6">
        <v>56</v>
      </c>
      <c r="H65" s="6">
        <v>8</v>
      </c>
      <c r="I65" s="7">
        <v>78707.16</v>
      </c>
      <c r="J65" s="6">
        <v>1</v>
      </c>
      <c r="K65" s="6">
        <v>1</v>
      </c>
      <c r="L65" s="6">
        <v>1</v>
      </c>
      <c r="M65" s="8">
        <v>99398.36</v>
      </c>
      <c r="N65" s="6">
        <v>0</v>
      </c>
    </row>
    <row r="66" spans="1:14" x14ac:dyDescent="0.35">
      <c r="A66" s="5">
        <v>65</v>
      </c>
      <c r="B66" s="6">
        <v>15592461</v>
      </c>
      <c r="C66" s="5" t="s">
        <v>83</v>
      </c>
      <c r="D66" s="6">
        <v>603</v>
      </c>
      <c r="E66" s="5" t="s">
        <v>758</v>
      </c>
      <c r="F66" s="5" t="s">
        <v>23</v>
      </c>
      <c r="G66" s="6">
        <v>26</v>
      </c>
      <c r="H66" s="6">
        <v>4</v>
      </c>
      <c r="I66" s="7">
        <v>109166.37</v>
      </c>
      <c r="J66" s="6">
        <v>1</v>
      </c>
      <c r="K66" s="6">
        <v>1</v>
      </c>
      <c r="L66" s="6">
        <v>1</v>
      </c>
      <c r="M66" s="8">
        <v>92840.67</v>
      </c>
      <c r="N66" s="6">
        <v>0</v>
      </c>
    </row>
    <row r="67" spans="1:14" x14ac:dyDescent="0.35">
      <c r="A67" s="5">
        <v>66</v>
      </c>
      <c r="B67" s="6">
        <v>15789484</v>
      </c>
      <c r="C67" s="5" t="s">
        <v>84</v>
      </c>
      <c r="D67" s="6">
        <v>751</v>
      </c>
      <c r="E67" s="5" t="s">
        <v>758</v>
      </c>
      <c r="F67" s="5" t="s">
        <v>16</v>
      </c>
      <c r="G67" s="6">
        <v>36</v>
      </c>
      <c r="H67" s="6">
        <v>6</v>
      </c>
      <c r="I67" s="7">
        <v>169831.46</v>
      </c>
      <c r="J67" s="6">
        <v>2</v>
      </c>
      <c r="K67" s="6">
        <v>1</v>
      </c>
      <c r="L67" s="6">
        <v>1</v>
      </c>
      <c r="M67" s="8">
        <v>27758.36</v>
      </c>
      <c r="N67" s="6">
        <v>0</v>
      </c>
    </row>
    <row r="68" spans="1:14" x14ac:dyDescent="0.35">
      <c r="A68" s="5">
        <v>67</v>
      </c>
      <c r="B68" s="6">
        <v>15696061</v>
      </c>
      <c r="C68" s="5" t="s">
        <v>85</v>
      </c>
      <c r="D68" s="6">
        <v>581</v>
      </c>
      <c r="E68" s="5" t="s">
        <v>758</v>
      </c>
      <c r="F68" s="5" t="s">
        <v>16</v>
      </c>
      <c r="G68" s="6">
        <v>34</v>
      </c>
      <c r="H68" s="6">
        <v>1</v>
      </c>
      <c r="I68" s="7">
        <v>101633.04</v>
      </c>
      <c r="J68" s="6">
        <v>1</v>
      </c>
      <c r="K68" s="6">
        <v>1</v>
      </c>
      <c r="L68" s="6">
        <v>0</v>
      </c>
      <c r="M68" s="8">
        <v>110431.51</v>
      </c>
      <c r="N68" s="6">
        <v>0</v>
      </c>
    </row>
    <row r="69" spans="1:14" x14ac:dyDescent="0.35">
      <c r="A69" s="5">
        <v>68</v>
      </c>
      <c r="B69" s="6">
        <v>15641582</v>
      </c>
      <c r="C69" s="5" t="s">
        <v>86</v>
      </c>
      <c r="D69" s="6">
        <v>735</v>
      </c>
      <c r="E69" s="5" t="s">
        <v>758</v>
      </c>
      <c r="F69" s="5" t="s">
        <v>23</v>
      </c>
      <c r="G69" s="6">
        <v>43</v>
      </c>
      <c r="H69" s="6">
        <v>10</v>
      </c>
      <c r="I69" s="7">
        <v>123180.01</v>
      </c>
      <c r="J69" s="6">
        <v>2</v>
      </c>
      <c r="K69" s="6">
        <v>1</v>
      </c>
      <c r="L69" s="6">
        <v>1</v>
      </c>
      <c r="M69" s="8">
        <v>196673.28</v>
      </c>
      <c r="N69" s="6">
        <v>0</v>
      </c>
    </row>
    <row r="70" spans="1:14" x14ac:dyDescent="0.35">
      <c r="A70" s="5">
        <v>69</v>
      </c>
      <c r="B70" s="6">
        <v>15638424</v>
      </c>
      <c r="C70" s="5" t="s">
        <v>87</v>
      </c>
      <c r="D70" s="6">
        <v>661</v>
      </c>
      <c r="E70" s="5" t="s">
        <v>26</v>
      </c>
      <c r="F70" s="5" t="s">
        <v>16</v>
      </c>
      <c r="G70" s="6">
        <v>35</v>
      </c>
      <c r="H70" s="6">
        <v>5</v>
      </c>
      <c r="I70" s="7">
        <v>150725.53</v>
      </c>
      <c r="J70" s="6">
        <v>2</v>
      </c>
      <c r="K70" s="6">
        <v>0</v>
      </c>
      <c r="L70" s="6">
        <v>1</v>
      </c>
      <c r="M70" s="8">
        <v>113656.85</v>
      </c>
      <c r="N70" s="6">
        <v>0</v>
      </c>
    </row>
    <row r="71" spans="1:14" x14ac:dyDescent="0.35">
      <c r="A71" s="5">
        <v>70</v>
      </c>
      <c r="B71" s="6">
        <v>15755648</v>
      </c>
      <c r="C71" s="5" t="s">
        <v>88</v>
      </c>
      <c r="D71" s="6">
        <v>675</v>
      </c>
      <c r="E71" s="5" t="s">
        <v>754</v>
      </c>
      <c r="F71" s="5" t="s">
        <v>16</v>
      </c>
      <c r="G71" s="6">
        <v>21</v>
      </c>
      <c r="H71" s="6">
        <v>8</v>
      </c>
      <c r="I71" s="7">
        <v>98373.26</v>
      </c>
      <c r="J71" s="6">
        <v>1</v>
      </c>
      <c r="K71" s="6">
        <v>1</v>
      </c>
      <c r="L71" s="6">
        <v>0</v>
      </c>
      <c r="M71" s="8">
        <v>18203</v>
      </c>
      <c r="N71" s="6">
        <v>0</v>
      </c>
    </row>
    <row r="72" spans="1:14" x14ac:dyDescent="0.35">
      <c r="A72" s="5">
        <v>71</v>
      </c>
      <c r="B72" s="6">
        <v>15703793</v>
      </c>
      <c r="C72" s="5" t="s">
        <v>89</v>
      </c>
      <c r="D72" s="6">
        <v>738</v>
      </c>
      <c r="E72" s="5" t="s">
        <v>26</v>
      </c>
      <c r="F72" s="5" t="s">
        <v>23</v>
      </c>
      <c r="G72" s="6">
        <v>58</v>
      </c>
      <c r="H72" s="6">
        <v>2</v>
      </c>
      <c r="I72" s="7">
        <v>133745.44</v>
      </c>
      <c r="J72" s="6">
        <v>4</v>
      </c>
      <c r="K72" s="6">
        <v>1</v>
      </c>
      <c r="L72" s="6">
        <v>0</v>
      </c>
      <c r="M72" s="8">
        <v>28373.86</v>
      </c>
      <c r="N72" s="6">
        <v>1</v>
      </c>
    </row>
    <row r="73" spans="1:14" x14ac:dyDescent="0.35">
      <c r="A73" s="5">
        <v>72</v>
      </c>
      <c r="B73" s="6">
        <v>15620344</v>
      </c>
      <c r="C73" s="5" t="s">
        <v>90</v>
      </c>
      <c r="D73" s="6">
        <v>813</v>
      </c>
      <c r="E73" s="5" t="s">
        <v>754</v>
      </c>
      <c r="F73" s="5" t="s">
        <v>23</v>
      </c>
      <c r="G73" s="6">
        <v>29</v>
      </c>
      <c r="H73" s="6">
        <v>6</v>
      </c>
      <c r="I73" s="7">
        <v>0</v>
      </c>
      <c r="J73" s="6">
        <v>1</v>
      </c>
      <c r="K73" s="6">
        <v>1</v>
      </c>
      <c r="L73" s="6">
        <v>0</v>
      </c>
      <c r="M73" s="8">
        <v>33953.870000000003</v>
      </c>
      <c r="N73" s="6">
        <v>0</v>
      </c>
    </row>
    <row r="74" spans="1:14" x14ac:dyDescent="0.35">
      <c r="A74" s="5">
        <v>73</v>
      </c>
      <c r="B74" s="6">
        <v>15812518</v>
      </c>
      <c r="C74" s="5" t="s">
        <v>91</v>
      </c>
      <c r="D74" s="6">
        <v>657</v>
      </c>
      <c r="E74" s="5" t="s">
        <v>755</v>
      </c>
      <c r="F74" s="5" t="s">
        <v>16</v>
      </c>
      <c r="G74" s="6">
        <v>37</v>
      </c>
      <c r="H74" s="6">
        <v>0</v>
      </c>
      <c r="I74" s="7">
        <v>163607.18</v>
      </c>
      <c r="J74" s="6">
        <v>1</v>
      </c>
      <c r="K74" s="6">
        <v>0</v>
      </c>
      <c r="L74" s="6">
        <v>1</v>
      </c>
      <c r="M74" s="8">
        <v>44203.55</v>
      </c>
      <c r="N74" s="6">
        <v>0</v>
      </c>
    </row>
    <row r="75" spans="1:14" x14ac:dyDescent="0.35">
      <c r="A75" s="5">
        <v>74</v>
      </c>
      <c r="B75" s="6">
        <v>15779052</v>
      </c>
      <c r="C75" s="5" t="s">
        <v>92</v>
      </c>
      <c r="D75" s="6">
        <v>604</v>
      </c>
      <c r="E75" s="5" t="s">
        <v>26</v>
      </c>
      <c r="F75" s="5" t="s">
        <v>16</v>
      </c>
      <c r="G75" s="6">
        <v>25</v>
      </c>
      <c r="H75" s="6">
        <v>5</v>
      </c>
      <c r="I75" s="7">
        <v>157780.84</v>
      </c>
      <c r="J75" s="6">
        <v>2</v>
      </c>
      <c r="K75" s="6">
        <v>1</v>
      </c>
      <c r="L75" s="6">
        <v>1</v>
      </c>
      <c r="M75" s="8">
        <v>58426.81</v>
      </c>
      <c r="N75" s="6">
        <v>0</v>
      </c>
    </row>
    <row r="76" spans="1:14" x14ac:dyDescent="0.35">
      <c r="A76" s="5">
        <v>75</v>
      </c>
      <c r="B76" s="6">
        <v>15770811</v>
      </c>
      <c r="C76" s="5" t="s">
        <v>93</v>
      </c>
      <c r="D76" s="6">
        <v>519</v>
      </c>
      <c r="E76" s="5" t="s">
        <v>754</v>
      </c>
      <c r="F76" s="5" t="s">
        <v>23</v>
      </c>
      <c r="G76" s="6">
        <v>36</v>
      </c>
      <c r="H76" s="6">
        <v>9</v>
      </c>
      <c r="I76" s="7">
        <v>0</v>
      </c>
      <c r="J76" s="6">
        <v>2</v>
      </c>
      <c r="K76" s="6">
        <v>0</v>
      </c>
      <c r="L76" s="6">
        <v>1</v>
      </c>
      <c r="M76" s="8">
        <v>145562.4</v>
      </c>
      <c r="N76" s="6">
        <v>0</v>
      </c>
    </row>
    <row r="77" spans="1:14" x14ac:dyDescent="0.35">
      <c r="A77" s="5">
        <v>76</v>
      </c>
      <c r="B77" s="6">
        <v>15780961</v>
      </c>
      <c r="C77" s="5" t="s">
        <v>94</v>
      </c>
      <c r="D77" s="6">
        <v>735</v>
      </c>
      <c r="E77" s="5" t="s">
        <v>754</v>
      </c>
      <c r="F77" s="5" t="s">
        <v>16</v>
      </c>
      <c r="G77" s="6">
        <v>21</v>
      </c>
      <c r="H77" s="6">
        <v>1</v>
      </c>
      <c r="I77" s="7">
        <v>178718.19</v>
      </c>
      <c r="J77" s="6">
        <v>2</v>
      </c>
      <c r="K77" s="6">
        <v>1</v>
      </c>
      <c r="L77" s="6">
        <v>0</v>
      </c>
      <c r="M77" s="8">
        <v>22388</v>
      </c>
      <c r="N77" s="6">
        <v>0</v>
      </c>
    </row>
    <row r="78" spans="1:14" x14ac:dyDescent="0.35">
      <c r="A78" s="5">
        <v>77</v>
      </c>
      <c r="B78" s="6">
        <v>15614049</v>
      </c>
      <c r="C78" s="5" t="s">
        <v>95</v>
      </c>
      <c r="D78" s="6">
        <v>664</v>
      </c>
      <c r="E78" s="5" t="s">
        <v>754</v>
      </c>
      <c r="F78" s="5" t="s">
        <v>23</v>
      </c>
      <c r="G78" s="6">
        <v>55</v>
      </c>
      <c r="H78" s="6">
        <v>8</v>
      </c>
      <c r="I78" s="7">
        <v>0</v>
      </c>
      <c r="J78" s="6">
        <v>2</v>
      </c>
      <c r="K78" s="6">
        <v>1</v>
      </c>
      <c r="L78" s="6">
        <v>1</v>
      </c>
      <c r="M78" s="8">
        <v>139161.64000000001</v>
      </c>
      <c r="N78" s="6">
        <v>0</v>
      </c>
    </row>
    <row r="79" spans="1:14" x14ac:dyDescent="0.35">
      <c r="A79" s="5">
        <v>78</v>
      </c>
      <c r="B79" s="6">
        <v>15662085</v>
      </c>
      <c r="C79" s="5" t="s">
        <v>96</v>
      </c>
      <c r="D79" s="6">
        <v>678</v>
      </c>
      <c r="E79" s="5" t="s">
        <v>754</v>
      </c>
      <c r="F79" s="5" t="s">
        <v>16</v>
      </c>
      <c r="G79" s="6">
        <v>32</v>
      </c>
      <c r="H79" s="6">
        <v>9</v>
      </c>
      <c r="I79" s="7">
        <v>0</v>
      </c>
      <c r="J79" s="6">
        <v>1</v>
      </c>
      <c r="K79" s="6">
        <v>1</v>
      </c>
      <c r="L79" s="6">
        <v>1</v>
      </c>
      <c r="M79" s="8">
        <v>148210.64000000001</v>
      </c>
      <c r="N79" s="6">
        <v>0</v>
      </c>
    </row>
    <row r="80" spans="1:14" x14ac:dyDescent="0.35">
      <c r="A80" s="5">
        <v>79</v>
      </c>
      <c r="B80" s="6">
        <v>15575185</v>
      </c>
      <c r="C80" s="5" t="s">
        <v>97</v>
      </c>
      <c r="D80" s="6">
        <v>757</v>
      </c>
      <c r="E80" s="5" t="s">
        <v>755</v>
      </c>
      <c r="F80" s="5" t="s">
        <v>23</v>
      </c>
      <c r="G80" s="6">
        <v>33</v>
      </c>
      <c r="H80" s="6">
        <v>5</v>
      </c>
      <c r="I80" s="7">
        <v>77253.22</v>
      </c>
      <c r="J80" s="6">
        <v>1</v>
      </c>
      <c r="K80" s="6">
        <v>0</v>
      </c>
      <c r="L80" s="6">
        <v>1</v>
      </c>
      <c r="M80" s="8">
        <v>194239.63</v>
      </c>
      <c r="N80" s="6">
        <v>0</v>
      </c>
    </row>
    <row r="81" spans="1:14" x14ac:dyDescent="0.35">
      <c r="A81" s="5">
        <v>80</v>
      </c>
      <c r="B81" s="6">
        <v>15803136</v>
      </c>
      <c r="C81" s="5" t="s">
        <v>98</v>
      </c>
      <c r="D81" s="6">
        <v>416</v>
      </c>
      <c r="E81" s="5" t="s">
        <v>26</v>
      </c>
      <c r="F81" s="5" t="s">
        <v>16</v>
      </c>
      <c r="G81" s="6">
        <v>41</v>
      </c>
      <c r="H81" s="6">
        <v>10</v>
      </c>
      <c r="I81" s="7">
        <v>122189.66</v>
      </c>
      <c r="J81" s="6">
        <v>2</v>
      </c>
      <c r="K81" s="6">
        <v>1</v>
      </c>
      <c r="L81" s="6">
        <v>0</v>
      </c>
      <c r="M81" s="8">
        <v>98301.61</v>
      </c>
      <c r="N81" s="6">
        <v>0</v>
      </c>
    </row>
    <row r="82" spans="1:14" x14ac:dyDescent="0.35">
      <c r="A82" s="5">
        <v>81</v>
      </c>
      <c r="B82" s="6">
        <v>15706021</v>
      </c>
      <c r="C82" s="5" t="s">
        <v>99</v>
      </c>
      <c r="D82" s="6">
        <v>665</v>
      </c>
      <c r="E82" s="5" t="s">
        <v>754</v>
      </c>
      <c r="F82" s="5" t="s">
        <v>16</v>
      </c>
      <c r="G82" s="6">
        <v>34</v>
      </c>
      <c r="H82" s="6">
        <v>1</v>
      </c>
      <c r="I82" s="7">
        <v>96645.54</v>
      </c>
      <c r="J82" s="6">
        <v>2</v>
      </c>
      <c r="K82" s="6">
        <v>0</v>
      </c>
      <c r="L82" s="6">
        <v>0</v>
      </c>
      <c r="M82" s="8">
        <v>171413.66</v>
      </c>
      <c r="N82" s="6">
        <v>0</v>
      </c>
    </row>
    <row r="83" spans="1:14" x14ac:dyDescent="0.35">
      <c r="A83" s="5">
        <v>82</v>
      </c>
      <c r="B83" s="6">
        <v>15663706</v>
      </c>
      <c r="C83" s="5" t="s">
        <v>100</v>
      </c>
      <c r="D83" s="6">
        <v>777</v>
      </c>
      <c r="E83" s="5" t="s">
        <v>754</v>
      </c>
      <c r="F83" s="5" t="s">
        <v>16</v>
      </c>
      <c r="G83" s="6">
        <v>32</v>
      </c>
      <c r="H83" s="6">
        <v>2</v>
      </c>
      <c r="I83" s="7">
        <v>0</v>
      </c>
      <c r="J83" s="6">
        <v>1</v>
      </c>
      <c r="K83" s="6">
        <v>1</v>
      </c>
      <c r="L83" s="6">
        <v>0</v>
      </c>
      <c r="M83" s="8">
        <v>136458.19</v>
      </c>
      <c r="N83" s="6">
        <v>1</v>
      </c>
    </row>
    <row r="84" spans="1:14" x14ac:dyDescent="0.35">
      <c r="A84" s="5">
        <v>83</v>
      </c>
      <c r="B84" s="6">
        <v>15641732</v>
      </c>
      <c r="C84" s="5" t="s">
        <v>101</v>
      </c>
      <c r="D84" s="6">
        <v>543</v>
      </c>
      <c r="E84" s="5" t="s">
        <v>754</v>
      </c>
      <c r="F84" s="5" t="s">
        <v>16</v>
      </c>
      <c r="G84" s="6">
        <v>36</v>
      </c>
      <c r="H84" s="6">
        <v>3</v>
      </c>
      <c r="I84" s="7">
        <v>0</v>
      </c>
      <c r="J84" s="6">
        <v>2</v>
      </c>
      <c r="K84" s="6">
        <v>0</v>
      </c>
      <c r="L84" s="6">
        <v>0</v>
      </c>
      <c r="M84" s="8">
        <v>26019.59</v>
      </c>
      <c r="N84" s="6">
        <v>0</v>
      </c>
    </row>
    <row r="85" spans="1:14" x14ac:dyDescent="0.35">
      <c r="A85" s="5">
        <v>84</v>
      </c>
      <c r="B85" s="6">
        <v>15701164</v>
      </c>
      <c r="C85" s="5" t="s">
        <v>102</v>
      </c>
      <c r="D85" s="6">
        <v>506</v>
      </c>
      <c r="E85" s="5" t="s">
        <v>754</v>
      </c>
      <c r="F85" s="5" t="s">
        <v>16</v>
      </c>
      <c r="G85" s="6">
        <v>34</v>
      </c>
      <c r="H85" s="6">
        <v>4</v>
      </c>
      <c r="I85" s="7">
        <v>90307.62</v>
      </c>
      <c r="J85" s="6">
        <v>1</v>
      </c>
      <c r="K85" s="6">
        <v>1</v>
      </c>
      <c r="L85" s="6">
        <v>1</v>
      </c>
      <c r="M85" s="8">
        <v>159235.29</v>
      </c>
      <c r="N85" s="6">
        <v>0</v>
      </c>
    </row>
    <row r="86" spans="1:14" x14ac:dyDescent="0.35">
      <c r="A86" s="5">
        <v>85</v>
      </c>
      <c r="B86" s="6">
        <v>15738751</v>
      </c>
      <c r="C86" s="5" t="s">
        <v>103</v>
      </c>
      <c r="D86" s="6">
        <v>493</v>
      </c>
      <c r="E86" s="5" t="s">
        <v>754</v>
      </c>
      <c r="F86" s="5" t="s">
        <v>16</v>
      </c>
      <c r="G86" s="6">
        <v>46</v>
      </c>
      <c r="H86" s="6">
        <v>4</v>
      </c>
      <c r="I86" s="7">
        <v>0</v>
      </c>
      <c r="J86" s="6">
        <v>2</v>
      </c>
      <c r="K86" s="6">
        <v>1</v>
      </c>
      <c r="L86" s="6">
        <v>0</v>
      </c>
      <c r="M86" s="8">
        <v>1907.66</v>
      </c>
      <c r="N86" s="6">
        <v>0</v>
      </c>
    </row>
    <row r="87" spans="1:14" x14ac:dyDescent="0.35">
      <c r="A87" s="5">
        <v>86</v>
      </c>
      <c r="B87" s="6">
        <v>15805254</v>
      </c>
      <c r="C87" s="5" t="s">
        <v>104</v>
      </c>
      <c r="D87" s="6">
        <v>652</v>
      </c>
      <c r="E87" s="5" t="s">
        <v>755</v>
      </c>
      <c r="F87" s="5" t="s">
        <v>16</v>
      </c>
      <c r="G87" s="6">
        <v>75</v>
      </c>
      <c r="H87" s="6">
        <v>10</v>
      </c>
      <c r="I87" s="7">
        <v>0</v>
      </c>
      <c r="J87" s="6">
        <v>2</v>
      </c>
      <c r="K87" s="6">
        <v>1</v>
      </c>
      <c r="L87" s="6">
        <v>1</v>
      </c>
      <c r="M87" s="8">
        <v>114675.75</v>
      </c>
      <c r="N87" s="6">
        <v>0</v>
      </c>
    </row>
    <row r="88" spans="1:14" x14ac:dyDescent="0.35">
      <c r="A88" s="5">
        <v>87</v>
      </c>
      <c r="B88" s="6">
        <v>15762418</v>
      </c>
      <c r="C88" s="5" t="s">
        <v>105</v>
      </c>
      <c r="D88" s="6">
        <v>750</v>
      </c>
      <c r="E88" s="5" t="s">
        <v>755</v>
      </c>
      <c r="F88" s="5" t="s">
        <v>23</v>
      </c>
      <c r="G88" s="6">
        <v>22</v>
      </c>
      <c r="H88" s="6">
        <v>3</v>
      </c>
      <c r="I88" s="7">
        <v>121681.82</v>
      </c>
      <c r="J88" s="6">
        <v>1</v>
      </c>
      <c r="K88" s="6">
        <v>1</v>
      </c>
      <c r="L88" s="6">
        <v>0</v>
      </c>
      <c r="M88" s="8">
        <v>128643.35</v>
      </c>
      <c r="N88" s="6">
        <v>1</v>
      </c>
    </row>
    <row r="89" spans="1:14" x14ac:dyDescent="0.35">
      <c r="A89" s="5">
        <v>88</v>
      </c>
      <c r="B89" s="6">
        <v>15625759</v>
      </c>
      <c r="C89" s="5" t="s">
        <v>106</v>
      </c>
      <c r="D89" s="6">
        <v>729</v>
      </c>
      <c r="E89" s="5" t="s">
        <v>754</v>
      </c>
      <c r="F89" s="5" t="s">
        <v>23</v>
      </c>
      <c r="G89" s="6">
        <v>30</v>
      </c>
      <c r="H89" s="6">
        <v>9</v>
      </c>
      <c r="I89" s="7">
        <v>0</v>
      </c>
      <c r="J89" s="6">
        <v>2</v>
      </c>
      <c r="K89" s="6">
        <v>1</v>
      </c>
      <c r="L89" s="6">
        <v>0</v>
      </c>
      <c r="M89" s="8">
        <v>151869.35</v>
      </c>
      <c r="N89" s="6">
        <v>0</v>
      </c>
    </row>
    <row r="90" spans="1:14" x14ac:dyDescent="0.35">
      <c r="A90" s="5">
        <v>89</v>
      </c>
      <c r="B90" s="6">
        <v>15622897</v>
      </c>
      <c r="C90" s="5" t="s">
        <v>107</v>
      </c>
      <c r="D90" s="6">
        <v>646</v>
      </c>
      <c r="E90" s="5" t="s">
        <v>754</v>
      </c>
      <c r="F90" s="5" t="s">
        <v>16</v>
      </c>
      <c r="G90" s="6">
        <v>46</v>
      </c>
      <c r="H90" s="6">
        <v>4</v>
      </c>
      <c r="I90" s="7">
        <v>0</v>
      </c>
      <c r="J90" s="6">
        <v>3</v>
      </c>
      <c r="K90" s="6">
        <v>1</v>
      </c>
      <c r="L90" s="6">
        <v>0</v>
      </c>
      <c r="M90" s="8">
        <v>93251.42</v>
      </c>
      <c r="N90" s="6">
        <v>1</v>
      </c>
    </row>
    <row r="91" spans="1:14" x14ac:dyDescent="0.35">
      <c r="A91" s="5">
        <v>90</v>
      </c>
      <c r="B91" s="6">
        <v>15767954</v>
      </c>
      <c r="C91" s="5" t="s">
        <v>61</v>
      </c>
      <c r="D91" s="6">
        <v>635</v>
      </c>
      <c r="E91" s="5" t="s">
        <v>26</v>
      </c>
      <c r="F91" s="5" t="s">
        <v>16</v>
      </c>
      <c r="G91" s="6">
        <v>28</v>
      </c>
      <c r="H91" s="6">
        <v>3</v>
      </c>
      <c r="I91" s="7">
        <v>81623.67</v>
      </c>
      <c r="J91" s="6">
        <v>2</v>
      </c>
      <c r="K91" s="6">
        <v>1</v>
      </c>
      <c r="L91" s="6">
        <v>1</v>
      </c>
      <c r="M91" s="8">
        <v>156791.35999999999</v>
      </c>
      <c r="N91" s="6">
        <v>0</v>
      </c>
    </row>
    <row r="92" spans="1:14" x14ac:dyDescent="0.35">
      <c r="A92" s="5">
        <v>91</v>
      </c>
      <c r="B92" s="6">
        <v>15757535</v>
      </c>
      <c r="C92" s="5" t="s">
        <v>108</v>
      </c>
      <c r="D92" s="6">
        <v>647</v>
      </c>
      <c r="E92" s="5" t="s">
        <v>755</v>
      </c>
      <c r="F92" s="5" t="s">
        <v>16</v>
      </c>
      <c r="G92" s="6">
        <v>44</v>
      </c>
      <c r="H92" s="6">
        <v>5</v>
      </c>
      <c r="I92" s="7">
        <v>0</v>
      </c>
      <c r="J92" s="6">
        <v>3</v>
      </c>
      <c r="K92" s="6">
        <v>1</v>
      </c>
      <c r="L92" s="6">
        <v>1</v>
      </c>
      <c r="M92" s="8">
        <v>174205.22</v>
      </c>
      <c r="N92" s="6">
        <v>1</v>
      </c>
    </row>
    <row r="93" spans="1:14" x14ac:dyDescent="0.35">
      <c r="A93" s="5">
        <v>92</v>
      </c>
      <c r="B93" s="6">
        <v>15731511</v>
      </c>
      <c r="C93" s="5" t="s">
        <v>109</v>
      </c>
      <c r="D93" s="6">
        <v>808</v>
      </c>
      <c r="E93" s="5" t="s">
        <v>754</v>
      </c>
      <c r="F93" s="5" t="s">
        <v>23</v>
      </c>
      <c r="G93" s="6">
        <v>45</v>
      </c>
      <c r="H93" s="6">
        <v>7</v>
      </c>
      <c r="I93" s="7">
        <v>118626.55</v>
      </c>
      <c r="J93" s="6">
        <v>2</v>
      </c>
      <c r="K93" s="6">
        <v>1</v>
      </c>
      <c r="L93" s="6">
        <v>0</v>
      </c>
      <c r="M93" s="8">
        <v>147132.46</v>
      </c>
      <c r="N93" s="6">
        <v>0</v>
      </c>
    </row>
    <row r="94" spans="1:14" x14ac:dyDescent="0.35">
      <c r="A94" s="5">
        <v>93</v>
      </c>
      <c r="B94" s="6">
        <v>15809248</v>
      </c>
      <c r="C94" s="5" t="s">
        <v>110</v>
      </c>
      <c r="D94" s="6">
        <v>524</v>
      </c>
      <c r="E94" s="5" t="s">
        <v>754</v>
      </c>
      <c r="F94" s="5" t="s">
        <v>16</v>
      </c>
      <c r="G94" s="6">
        <v>36</v>
      </c>
      <c r="H94" s="6">
        <v>10</v>
      </c>
      <c r="I94" s="7">
        <v>0</v>
      </c>
      <c r="J94" s="6">
        <v>2</v>
      </c>
      <c r="K94" s="6">
        <v>1</v>
      </c>
      <c r="L94" s="6">
        <v>0</v>
      </c>
      <c r="M94" s="8">
        <v>109614.57</v>
      </c>
      <c r="N94" s="6">
        <v>0</v>
      </c>
    </row>
    <row r="95" spans="1:14" x14ac:dyDescent="0.35">
      <c r="A95" s="5">
        <v>94</v>
      </c>
      <c r="B95" s="6">
        <v>15640635</v>
      </c>
      <c r="C95" s="5" t="s">
        <v>111</v>
      </c>
      <c r="D95" s="6">
        <v>769</v>
      </c>
      <c r="E95" s="5" t="s">
        <v>754</v>
      </c>
      <c r="F95" s="5" t="s">
        <v>23</v>
      </c>
      <c r="G95" s="6">
        <v>29</v>
      </c>
      <c r="H95" s="6">
        <v>8</v>
      </c>
      <c r="I95" s="7">
        <v>0</v>
      </c>
      <c r="J95" s="6">
        <v>2</v>
      </c>
      <c r="K95" s="6">
        <v>1</v>
      </c>
      <c r="L95" s="6">
        <v>1</v>
      </c>
      <c r="M95" s="8">
        <v>172290.61</v>
      </c>
      <c r="N95" s="6">
        <v>0</v>
      </c>
    </row>
    <row r="96" spans="1:14" x14ac:dyDescent="0.35">
      <c r="A96" s="5">
        <v>95</v>
      </c>
      <c r="B96" s="6">
        <v>15676966</v>
      </c>
      <c r="C96" s="5" t="s">
        <v>111</v>
      </c>
      <c r="D96" s="6">
        <v>730</v>
      </c>
      <c r="E96" s="5" t="s">
        <v>755</v>
      </c>
      <c r="F96" s="5" t="s">
        <v>23</v>
      </c>
      <c r="G96" s="6">
        <v>42</v>
      </c>
      <c r="H96" s="6">
        <v>4</v>
      </c>
      <c r="I96" s="7">
        <v>0</v>
      </c>
      <c r="J96" s="6">
        <v>2</v>
      </c>
      <c r="K96" s="6">
        <v>0</v>
      </c>
      <c r="L96" s="6">
        <v>1</v>
      </c>
      <c r="M96" s="8">
        <v>85982.47</v>
      </c>
      <c r="N96" s="6">
        <v>0</v>
      </c>
    </row>
    <row r="97" spans="1:14" x14ac:dyDescent="0.35">
      <c r="A97" s="5">
        <v>96</v>
      </c>
      <c r="B97" s="6">
        <v>15699461</v>
      </c>
      <c r="C97" s="5" t="s">
        <v>112</v>
      </c>
      <c r="D97" s="6">
        <v>515</v>
      </c>
      <c r="E97" s="5" t="s">
        <v>755</v>
      </c>
      <c r="F97" s="5" t="s">
        <v>23</v>
      </c>
      <c r="G97" s="6">
        <v>35</v>
      </c>
      <c r="H97" s="6">
        <v>10</v>
      </c>
      <c r="I97" s="7">
        <v>176273.95</v>
      </c>
      <c r="J97" s="6">
        <v>1</v>
      </c>
      <c r="K97" s="6">
        <v>0</v>
      </c>
      <c r="L97" s="6">
        <v>1</v>
      </c>
      <c r="M97" s="8">
        <v>121277.78</v>
      </c>
      <c r="N97" s="6">
        <v>0</v>
      </c>
    </row>
    <row r="98" spans="1:14" x14ac:dyDescent="0.35">
      <c r="A98" s="5">
        <v>97</v>
      </c>
      <c r="B98" s="6">
        <v>15738721</v>
      </c>
      <c r="C98" s="5" t="s">
        <v>113</v>
      </c>
      <c r="D98" s="6">
        <v>773</v>
      </c>
      <c r="E98" s="5" t="s">
        <v>755</v>
      </c>
      <c r="F98" s="5" t="s">
        <v>23</v>
      </c>
      <c r="G98" s="6">
        <v>41</v>
      </c>
      <c r="H98" s="6">
        <v>9</v>
      </c>
      <c r="I98" s="7">
        <v>102827.44</v>
      </c>
      <c r="J98" s="6">
        <v>1</v>
      </c>
      <c r="K98" s="6">
        <v>0</v>
      </c>
      <c r="L98" s="6">
        <v>1</v>
      </c>
      <c r="M98" s="8">
        <v>64595.25</v>
      </c>
      <c r="N98" s="6">
        <v>0</v>
      </c>
    </row>
    <row r="99" spans="1:14" x14ac:dyDescent="0.35">
      <c r="A99" s="5">
        <v>98</v>
      </c>
      <c r="B99" s="6">
        <v>15693683</v>
      </c>
      <c r="C99" s="5" t="s">
        <v>114</v>
      </c>
      <c r="D99" s="6">
        <v>814</v>
      </c>
      <c r="E99" s="5" t="s">
        <v>26</v>
      </c>
      <c r="F99" s="5" t="s">
        <v>23</v>
      </c>
      <c r="G99" s="6">
        <v>29</v>
      </c>
      <c r="H99" s="6">
        <v>8</v>
      </c>
      <c r="I99" s="7">
        <v>97086.399999999994</v>
      </c>
      <c r="J99" s="6">
        <v>2</v>
      </c>
      <c r="K99" s="6">
        <v>1</v>
      </c>
      <c r="L99" s="6">
        <v>1</v>
      </c>
      <c r="M99" s="8">
        <v>197276.13</v>
      </c>
      <c r="N99" s="6">
        <v>0</v>
      </c>
    </row>
    <row r="100" spans="1:14" x14ac:dyDescent="0.35">
      <c r="A100" s="5">
        <v>99</v>
      </c>
      <c r="B100" s="6">
        <v>15604348</v>
      </c>
      <c r="C100" s="5" t="s">
        <v>115</v>
      </c>
      <c r="D100" s="6">
        <v>710</v>
      </c>
      <c r="E100" s="5" t="s">
        <v>755</v>
      </c>
      <c r="F100" s="5" t="s">
        <v>23</v>
      </c>
      <c r="G100" s="6">
        <v>22</v>
      </c>
      <c r="H100" s="6">
        <v>8</v>
      </c>
      <c r="I100" s="7">
        <v>0</v>
      </c>
      <c r="J100" s="6">
        <v>2</v>
      </c>
      <c r="K100" s="6">
        <v>0</v>
      </c>
      <c r="L100" s="6">
        <v>0</v>
      </c>
      <c r="M100" s="8">
        <v>99645.04</v>
      </c>
      <c r="N100" s="6">
        <v>0</v>
      </c>
    </row>
    <row r="101" spans="1:14" x14ac:dyDescent="0.35">
      <c r="A101" s="5">
        <v>100</v>
      </c>
      <c r="B101" s="6">
        <v>15633059</v>
      </c>
      <c r="C101" s="5" t="s">
        <v>116</v>
      </c>
      <c r="D101" s="6">
        <v>413</v>
      </c>
      <c r="E101" s="5" t="s">
        <v>754</v>
      </c>
      <c r="F101" s="5" t="s">
        <v>23</v>
      </c>
      <c r="G101" s="6">
        <v>34</v>
      </c>
      <c r="H101" s="6">
        <v>9</v>
      </c>
      <c r="I101" s="7">
        <v>0</v>
      </c>
      <c r="J101" s="6">
        <v>2</v>
      </c>
      <c r="K101" s="6">
        <v>0</v>
      </c>
      <c r="L101" s="6">
        <v>0</v>
      </c>
      <c r="M101" s="8">
        <v>6534.18</v>
      </c>
      <c r="N101" s="6">
        <v>0</v>
      </c>
    </row>
    <row r="102" spans="1:14" x14ac:dyDescent="0.35">
      <c r="A102" s="5">
        <v>101</v>
      </c>
      <c r="B102" s="6">
        <v>15808582</v>
      </c>
      <c r="C102" s="5" t="s">
        <v>117</v>
      </c>
      <c r="D102" s="6">
        <v>665</v>
      </c>
      <c r="E102" s="5" t="s">
        <v>754</v>
      </c>
      <c r="F102" s="5" t="s">
        <v>16</v>
      </c>
      <c r="G102" s="6">
        <v>40</v>
      </c>
      <c r="H102" s="6">
        <v>6</v>
      </c>
      <c r="I102" s="7">
        <v>0</v>
      </c>
      <c r="J102" s="6">
        <v>1</v>
      </c>
      <c r="K102" s="6">
        <v>1</v>
      </c>
      <c r="L102" s="6">
        <v>1</v>
      </c>
      <c r="M102" s="8">
        <v>161848.03</v>
      </c>
      <c r="N102" s="6">
        <v>0</v>
      </c>
    </row>
    <row r="103" spans="1:14" x14ac:dyDescent="0.35">
      <c r="A103" s="5">
        <v>102</v>
      </c>
      <c r="B103" s="6">
        <v>15743192</v>
      </c>
      <c r="C103" s="5" t="s">
        <v>118</v>
      </c>
      <c r="D103" s="6">
        <v>623</v>
      </c>
      <c r="E103" s="5" t="s">
        <v>754</v>
      </c>
      <c r="F103" s="5" t="s">
        <v>16</v>
      </c>
      <c r="G103" s="6">
        <v>44</v>
      </c>
      <c r="H103" s="6">
        <v>6</v>
      </c>
      <c r="I103" s="7">
        <v>0</v>
      </c>
      <c r="J103" s="6">
        <v>2</v>
      </c>
      <c r="K103" s="6">
        <v>0</v>
      </c>
      <c r="L103" s="6">
        <v>0</v>
      </c>
      <c r="M103" s="8">
        <v>167162.43</v>
      </c>
      <c r="N103" s="6">
        <v>0</v>
      </c>
    </row>
    <row r="104" spans="1:14" x14ac:dyDescent="0.35">
      <c r="A104" s="5">
        <v>103</v>
      </c>
      <c r="B104" s="6">
        <v>15580146</v>
      </c>
      <c r="C104" s="5" t="s">
        <v>118</v>
      </c>
      <c r="D104" s="6">
        <v>738</v>
      </c>
      <c r="E104" s="5" t="s">
        <v>754</v>
      </c>
      <c r="F104" s="5" t="s">
        <v>23</v>
      </c>
      <c r="G104" s="6">
        <v>31</v>
      </c>
      <c r="H104" s="6">
        <v>9</v>
      </c>
      <c r="I104" s="7">
        <v>82674.149999999994</v>
      </c>
      <c r="J104" s="6">
        <v>1</v>
      </c>
      <c r="K104" s="6">
        <v>1</v>
      </c>
      <c r="L104" s="6">
        <v>0</v>
      </c>
      <c r="M104" s="8">
        <v>41970.720000000001</v>
      </c>
      <c r="N104" s="6">
        <v>0</v>
      </c>
    </row>
    <row r="105" spans="1:14" x14ac:dyDescent="0.35">
      <c r="A105" s="5">
        <v>104</v>
      </c>
      <c r="B105" s="6">
        <v>15776605</v>
      </c>
      <c r="C105" s="5" t="s">
        <v>119</v>
      </c>
      <c r="D105" s="6">
        <v>528</v>
      </c>
      <c r="E105" s="5" t="s">
        <v>755</v>
      </c>
      <c r="F105" s="5" t="s">
        <v>23</v>
      </c>
      <c r="G105" s="6">
        <v>36</v>
      </c>
      <c r="H105" s="6">
        <v>7</v>
      </c>
      <c r="I105" s="7">
        <v>0</v>
      </c>
      <c r="J105" s="6">
        <v>2</v>
      </c>
      <c r="K105" s="6">
        <v>1</v>
      </c>
      <c r="L105" s="6">
        <v>0</v>
      </c>
      <c r="M105" s="8">
        <v>60536.56</v>
      </c>
      <c r="N105" s="6">
        <v>0</v>
      </c>
    </row>
    <row r="106" spans="1:14" x14ac:dyDescent="0.35">
      <c r="A106" s="5">
        <v>105</v>
      </c>
      <c r="B106" s="6">
        <v>15804919</v>
      </c>
      <c r="C106" s="5" t="s">
        <v>120</v>
      </c>
      <c r="D106" s="6">
        <v>670</v>
      </c>
      <c r="E106" s="5" t="s">
        <v>755</v>
      </c>
      <c r="F106" s="5" t="s">
        <v>16</v>
      </c>
      <c r="G106" s="6">
        <v>65</v>
      </c>
      <c r="H106" s="6">
        <v>1</v>
      </c>
      <c r="I106" s="7">
        <v>0</v>
      </c>
      <c r="J106" s="6">
        <v>1</v>
      </c>
      <c r="K106" s="6">
        <v>1</v>
      </c>
      <c r="L106" s="6">
        <v>1</v>
      </c>
      <c r="M106" s="8">
        <v>177655.67999999999</v>
      </c>
      <c r="N106" s="6">
        <v>1</v>
      </c>
    </row>
    <row r="107" spans="1:14" x14ac:dyDescent="0.35">
      <c r="A107" s="5">
        <v>106</v>
      </c>
      <c r="B107" s="6">
        <v>15613854</v>
      </c>
      <c r="C107" s="5" t="s">
        <v>121</v>
      </c>
      <c r="D107" s="6">
        <v>622</v>
      </c>
      <c r="E107" s="5" t="s">
        <v>755</v>
      </c>
      <c r="F107" s="5" t="s">
        <v>16</v>
      </c>
      <c r="G107" s="6">
        <v>46</v>
      </c>
      <c r="H107" s="6">
        <v>4</v>
      </c>
      <c r="I107" s="7">
        <v>107073.27</v>
      </c>
      <c r="J107" s="6">
        <v>2</v>
      </c>
      <c r="K107" s="6">
        <v>1</v>
      </c>
      <c r="L107" s="6">
        <v>1</v>
      </c>
      <c r="M107" s="8">
        <v>30984.59</v>
      </c>
      <c r="N107" s="6">
        <v>1</v>
      </c>
    </row>
    <row r="108" spans="1:14" x14ac:dyDescent="0.35">
      <c r="A108" s="5">
        <v>107</v>
      </c>
      <c r="B108" s="6">
        <v>15599195</v>
      </c>
      <c r="C108" s="5" t="s">
        <v>122</v>
      </c>
      <c r="D108" s="6">
        <v>582</v>
      </c>
      <c r="E108" s="5" t="s">
        <v>26</v>
      </c>
      <c r="F108" s="5" t="s">
        <v>23</v>
      </c>
      <c r="G108" s="6">
        <v>32</v>
      </c>
      <c r="H108" s="6">
        <v>1</v>
      </c>
      <c r="I108" s="7">
        <v>88938.62</v>
      </c>
      <c r="J108" s="6">
        <v>1</v>
      </c>
      <c r="K108" s="6">
        <v>1</v>
      </c>
      <c r="L108" s="6">
        <v>1</v>
      </c>
      <c r="M108" s="8">
        <v>10054.530000000001</v>
      </c>
      <c r="N108" s="6">
        <v>0</v>
      </c>
    </row>
    <row r="109" spans="1:14" x14ac:dyDescent="0.35">
      <c r="A109" s="5">
        <v>108</v>
      </c>
      <c r="B109" s="6">
        <v>15812878</v>
      </c>
      <c r="C109" s="5" t="s">
        <v>123</v>
      </c>
      <c r="D109" s="6">
        <v>785</v>
      </c>
      <c r="E109" s="5" t="s">
        <v>26</v>
      </c>
      <c r="F109" s="5" t="s">
        <v>16</v>
      </c>
      <c r="G109" s="6">
        <v>36</v>
      </c>
      <c r="H109" s="6">
        <v>2</v>
      </c>
      <c r="I109" s="7">
        <v>99806.85</v>
      </c>
      <c r="J109" s="6">
        <v>1</v>
      </c>
      <c r="K109" s="6">
        <v>0</v>
      </c>
      <c r="L109" s="6">
        <v>1</v>
      </c>
      <c r="M109" s="8">
        <v>36976.519999999997</v>
      </c>
      <c r="N109" s="6">
        <v>0</v>
      </c>
    </row>
    <row r="110" spans="1:14" x14ac:dyDescent="0.35">
      <c r="A110" s="5">
        <v>109</v>
      </c>
      <c r="B110" s="6">
        <v>15602312</v>
      </c>
      <c r="C110" s="5" t="s">
        <v>124</v>
      </c>
      <c r="D110" s="6">
        <v>605</v>
      </c>
      <c r="E110" s="5" t="s">
        <v>755</v>
      </c>
      <c r="F110" s="5" t="s">
        <v>23</v>
      </c>
      <c r="G110" s="6">
        <v>33</v>
      </c>
      <c r="H110" s="6">
        <v>5</v>
      </c>
      <c r="I110" s="7">
        <v>150092.79999999999</v>
      </c>
      <c r="J110" s="6">
        <v>1</v>
      </c>
      <c r="K110" s="6">
        <v>0</v>
      </c>
      <c r="L110" s="6">
        <v>0</v>
      </c>
      <c r="M110" s="8">
        <v>71862.789999999994</v>
      </c>
      <c r="N110" s="6">
        <v>0</v>
      </c>
    </row>
    <row r="111" spans="1:14" x14ac:dyDescent="0.35">
      <c r="A111" s="5">
        <v>110</v>
      </c>
      <c r="B111" s="6">
        <v>15744689</v>
      </c>
      <c r="C111" s="5" t="s">
        <v>125</v>
      </c>
      <c r="D111" s="6">
        <v>479</v>
      </c>
      <c r="E111" s="5" t="s">
        <v>26</v>
      </c>
      <c r="F111" s="5" t="s">
        <v>23</v>
      </c>
      <c r="G111" s="6">
        <v>35</v>
      </c>
      <c r="H111" s="6">
        <v>9</v>
      </c>
      <c r="I111" s="7">
        <v>92833.89</v>
      </c>
      <c r="J111" s="6">
        <v>1</v>
      </c>
      <c r="K111" s="6">
        <v>1</v>
      </c>
      <c r="L111" s="6">
        <v>0</v>
      </c>
      <c r="M111" s="8">
        <v>99449.86</v>
      </c>
      <c r="N111" s="6">
        <v>1</v>
      </c>
    </row>
    <row r="112" spans="1:14" x14ac:dyDescent="0.35">
      <c r="A112" s="5">
        <v>111</v>
      </c>
      <c r="B112" s="6">
        <v>15803526</v>
      </c>
      <c r="C112" s="5" t="s">
        <v>126</v>
      </c>
      <c r="D112" s="6">
        <v>685</v>
      </c>
      <c r="E112" s="5" t="s">
        <v>26</v>
      </c>
      <c r="F112" s="5" t="s">
        <v>23</v>
      </c>
      <c r="G112" s="6">
        <v>30</v>
      </c>
      <c r="H112" s="6">
        <v>3</v>
      </c>
      <c r="I112" s="7">
        <v>90536.81</v>
      </c>
      <c r="J112" s="6">
        <v>1</v>
      </c>
      <c r="K112" s="6">
        <v>0</v>
      </c>
      <c r="L112" s="6">
        <v>1</v>
      </c>
      <c r="M112" s="8">
        <v>63082.879999999997</v>
      </c>
      <c r="N112" s="6">
        <v>0</v>
      </c>
    </row>
    <row r="113" spans="1:14" x14ac:dyDescent="0.35">
      <c r="A113" s="5">
        <v>112</v>
      </c>
      <c r="B113" s="6">
        <v>15665790</v>
      </c>
      <c r="C113" s="5" t="s">
        <v>127</v>
      </c>
      <c r="D113" s="6">
        <v>538</v>
      </c>
      <c r="E113" s="5" t="s">
        <v>26</v>
      </c>
      <c r="F113" s="5" t="s">
        <v>23</v>
      </c>
      <c r="G113" s="6">
        <v>39</v>
      </c>
      <c r="H113" s="6">
        <v>7</v>
      </c>
      <c r="I113" s="7">
        <v>108055.1</v>
      </c>
      <c r="J113" s="6">
        <v>2</v>
      </c>
      <c r="K113" s="6">
        <v>1</v>
      </c>
      <c r="L113" s="6">
        <v>0</v>
      </c>
      <c r="M113" s="8">
        <v>27231.26</v>
      </c>
      <c r="N113" s="6">
        <v>0</v>
      </c>
    </row>
    <row r="114" spans="1:14" x14ac:dyDescent="0.35">
      <c r="A114" s="5">
        <v>113</v>
      </c>
      <c r="B114" s="6">
        <v>15715951</v>
      </c>
      <c r="C114" s="5" t="s">
        <v>128</v>
      </c>
      <c r="D114" s="6">
        <v>562</v>
      </c>
      <c r="E114" s="5" t="s">
        <v>754</v>
      </c>
      <c r="F114" s="5" t="s">
        <v>23</v>
      </c>
      <c r="G114" s="6">
        <v>42</v>
      </c>
      <c r="H114" s="6">
        <v>2</v>
      </c>
      <c r="I114" s="7">
        <v>100238.35</v>
      </c>
      <c r="J114" s="6">
        <v>1</v>
      </c>
      <c r="K114" s="6">
        <v>0</v>
      </c>
      <c r="L114" s="6">
        <v>0</v>
      </c>
      <c r="M114" s="8">
        <v>86797.41</v>
      </c>
      <c r="N114" s="6">
        <v>0</v>
      </c>
    </row>
    <row r="115" spans="1:14" x14ac:dyDescent="0.35">
      <c r="A115" s="5">
        <v>114</v>
      </c>
      <c r="B115" s="6">
        <v>15591100</v>
      </c>
      <c r="C115" s="5" t="s">
        <v>129</v>
      </c>
      <c r="D115" s="6">
        <v>675</v>
      </c>
      <c r="E115" s="5" t="s">
        <v>755</v>
      </c>
      <c r="F115" s="5" t="s">
        <v>23</v>
      </c>
      <c r="G115" s="6">
        <v>36</v>
      </c>
      <c r="H115" s="6">
        <v>9</v>
      </c>
      <c r="I115" s="7">
        <v>106190.55</v>
      </c>
      <c r="J115" s="6">
        <v>1</v>
      </c>
      <c r="K115" s="6">
        <v>0</v>
      </c>
      <c r="L115" s="6">
        <v>1</v>
      </c>
      <c r="M115" s="8">
        <v>22994.32</v>
      </c>
      <c r="N115" s="6">
        <v>0</v>
      </c>
    </row>
    <row r="116" spans="1:14" x14ac:dyDescent="0.35">
      <c r="A116" s="5">
        <v>115</v>
      </c>
      <c r="B116" s="6">
        <v>15609618</v>
      </c>
      <c r="C116" s="5" t="s">
        <v>116</v>
      </c>
      <c r="D116" s="6">
        <v>721</v>
      </c>
      <c r="E116" s="5" t="s">
        <v>26</v>
      </c>
      <c r="F116" s="5" t="s">
        <v>23</v>
      </c>
      <c r="G116" s="6">
        <v>28</v>
      </c>
      <c r="H116" s="6">
        <v>9</v>
      </c>
      <c r="I116" s="7">
        <v>154475.54</v>
      </c>
      <c r="J116" s="6">
        <v>2</v>
      </c>
      <c r="K116" s="6">
        <v>0</v>
      </c>
      <c r="L116" s="6">
        <v>1</v>
      </c>
      <c r="M116" s="8">
        <v>101300.94</v>
      </c>
      <c r="N116" s="6">
        <v>1</v>
      </c>
    </row>
    <row r="117" spans="1:14" x14ac:dyDescent="0.35">
      <c r="A117" s="5">
        <v>116</v>
      </c>
      <c r="B117" s="6">
        <v>15675522</v>
      </c>
      <c r="C117" s="5" t="s">
        <v>130</v>
      </c>
      <c r="D117" s="6">
        <v>628</v>
      </c>
      <c r="E117" s="5" t="s">
        <v>26</v>
      </c>
      <c r="F117" s="5" t="s">
        <v>16</v>
      </c>
      <c r="G117" s="6">
        <v>30</v>
      </c>
      <c r="H117" s="6">
        <v>9</v>
      </c>
      <c r="I117" s="7">
        <v>132351.29</v>
      </c>
      <c r="J117" s="6">
        <v>2</v>
      </c>
      <c r="K117" s="6">
        <v>1</v>
      </c>
      <c r="L117" s="6">
        <v>1</v>
      </c>
      <c r="M117" s="8">
        <v>74169.13</v>
      </c>
      <c r="N117" s="6">
        <v>0</v>
      </c>
    </row>
    <row r="118" spans="1:14" x14ac:dyDescent="0.35">
      <c r="A118" s="5">
        <v>117</v>
      </c>
      <c r="B118" s="6">
        <v>15705512</v>
      </c>
      <c r="C118" s="5" t="s">
        <v>131</v>
      </c>
      <c r="D118" s="6">
        <v>668</v>
      </c>
      <c r="E118" s="5" t="s">
        <v>26</v>
      </c>
      <c r="F118" s="5" t="s">
        <v>16</v>
      </c>
      <c r="G118" s="6">
        <v>37</v>
      </c>
      <c r="H118" s="6">
        <v>6</v>
      </c>
      <c r="I118" s="7">
        <v>167864.4</v>
      </c>
      <c r="J118" s="6">
        <v>1</v>
      </c>
      <c r="K118" s="6">
        <v>1</v>
      </c>
      <c r="L118" s="6">
        <v>0</v>
      </c>
      <c r="M118" s="8">
        <v>115638.29</v>
      </c>
      <c r="N118" s="6">
        <v>0</v>
      </c>
    </row>
    <row r="119" spans="1:14" x14ac:dyDescent="0.35">
      <c r="A119" s="5">
        <v>118</v>
      </c>
      <c r="B119" s="6">
        <v>15698028</v>
      </c>
      <c r="C119" s="5" t="s">
        <v>132</v>
      </c>
      <c r="D119" s="6">
        <v>506</v>
      </c>
      <c r="E119" s="5" t="s">
        <v>754</v>
      </c>
      <c r="F119" s="5" t="s">
        <v>16</v>
      </c>
      <c r="G119" s="6">
        <v>41</v>
      </c>
      <c r="H119" s="6">
        <v>1</v>
      </c>
      <c r="I119" s="7">
        <v>0</v>
      </c>
      <c r="J119" s="6">
        <v>2</v>
      </c>
      <c r="K119" s="6">
        <v>1</v>
      </c>
      <c r="L119" s="6">
        <v>0</v>
      </c>
      <c r="M119" s="8">
        <v>31766.3</v>
      </c>
      <c r="N119" s="6">
        <v>0</v>
      </c>
    </row>
    <row r="120" spans="1:14" x14ac:dyDescent="0.35">
      <c r="A120" s="5">
        <v>119</v>
      </c>
      <c r="B120" s="6">
        <v>15661670</v>
      </c>
      <c r="C120" s="5" t="s">
        <v>133</v>
      </c>
      <c r="D120" s="6">
        <v>524</v>
      </c>
      <c r="E120" s="5" t="s">
        <v>26</v>
      </c>
      <c r="F120" s="5" t="s">
        <v>16</v>
      </c>
      <c r="G120" s="6">
        <v>31</v>
      </c>
      <c r="H120" s="6">
        <v>8</v>
      </c>
      <c r="I120" s="7">
        <v>107818.63</v>
      </c>
      <c r="J120" s="6">
        <v>1</v>
      </c>
      <c r="K120" s="6">
        <v>1</v>
      </c>
      <c r="L120" s="6">
        <v>0</v>
      </c>
      <c r="M120" s="8">
        <v>199725.39</v>
      </c>
      <c r="N120" s="6">
        <v>1</v>
      </c>
    </row>
    <row r="121" spans="1:14" x14ac:dyDescent="0.35">
      <c r="A121" s="5">
        <v>120</v>
      </c>
      <c r="B121" s="6">
        <v>15600781</v>
      </c>
      <c r="C121" s="5" t="s">
        <v>134</v>
      </c>
      <c r="D121" s="6">
        <v>699</v>
      </c>
      <c r="E121" s="5" t="s">
        <v>26</v>
      </c>
      <c r="F121" s="5" t="s">
        <v>23</v>
      </c>
      <c r="G121" s="6">
        <v>34</v>
      </c>
      <c r="H121" s="6">
        <v>4</v>
      </c>
      <c r="I121" s="7">
        <v>185173.81</v>
      </c>
      <c r="J121" s="6">
        <v>2</v>
      </c>
      <c r="K121" s="6">
        <v>1</v>
      </c>
      <c r="L121" s="6">
        <v>0</v>
      </c>
      <c r="M121" s="8">
        <v>120834.48</v>
      </c>
      <c r="N121" s="6">
        <v>0</v>
      </c>
    </row>
    <row r="122" spans="1:14" x14ac:dyDescent="0.35">
      <c r="A122" s="5">
        <v>121</v>
      </c>
      <c r="B122" s="6">
        <v>15682472</v>
      </c>
      <c r="C122" s="5" t="s">
        <v>135</v>
      </c>
      <c r="D122" s="6">
        <v>828</v>
      </c>
      <c r="E122" s="5" t="s">
        <v>754</v>
      </c>
      <c r="F122" s="5" t="s">
        <v>23</v>
      </c>
      <c r="G122" s="6">
        <v>34</v>
      </c>
      <c r="H122" s="6">
        <v>8</v>
      </c>
      <c r="I122" s="7">
        <v>129433.34</v>
      </c>
      <c r="J122" s="6">
        <v>2</v>
      </c>
      <c r="K122" s="6">
        <v>0</v>
      </c>
      <c r="L122" s="6">
        <v>0</v>
      </c>
      <c r="M122" s="8">
        <v>38131.769999999997</v>
      </c>
      <c r="N122" s="6">
        <v>0</v>
      </c>
    </row>
    <row r="123" spans="1:14" x14ac:dyDescent="0.35">
      <c r="A123" s="5">
        <v>122</v>
      </c>
      <c r="B123" s="6">
        <v>15580203</v>
      </c>
      <c r="C123" s="5" t="s">
        <v>136</v>
      </c>
      <c r="D123" s="6">
        <v>674</v>
      </c>
      <c r="E123" s="5" t="s">
        <v>755</v>
      </c>
      <c r="F123" s="5" t="s">
        <v>23</v>
      </c>
      <c r="G123" s="6">
        <v>39</v>
      </c>
      <c r="H123" s="6">
        <v>6</v>
      </c>
      <c r="I123" s="7">
        <v>120193.42</v>
      </c>
      <c r="J123" s="6">
        <v>1</v>
      </c>
      <c r="K123" s="6">
        <v>0</v>
      </c>
      <c r="L123" s="6">
        <v>0</v>
      </c>
      <c r="M123" s="8">
        <v>100130.95</v>
      </c>
      <c r="N123" s="6">
        <v>0</v>
      </c>
    </row>
    <row r="124" spans="1:14" x14ac:dyDescent="0.35">
      <c r="A124" s="5">
        <v>123</v>
      </c>
      <c r="B124" s="6">
        <v>15690673</v>
      </c>
      <c r="C124" s="5" t="s">
        <v>58</v>
      </c>
      <c r="D124" s="6">
        <v>656</v>
      </c>
      <c r="E124" s="5" t="s">
        <v>754</v>
      </c>
      <c r="F124" s="5" t="s">
        <v>16</v>
      </c>
      <c r="G124" s="6">
        <v>39</v>
      </c>
      <c r="H124" s="6">
        <v>6</v>
      </c>
      <c r="I124" s="7">
        <v>0</v>
      </c>
      <c r="J124" s="6">
        <v>2</v>
      </c>
      <c r="K124" s="6">
        <v>1</v>
      </c>
      <c r="L124" s="6">
        <v>0</v>
      </c>
      <c r="M124" s="8">
        <v>141069.88</v>
      </c>
      <c r="N124" s="6">
        <v>0</v>
      </c>
    </row>
    <row r="125" spans="1:14" x14ac:dyDescent="0.35">
      <c r="A125" s="5">
        <v>124</v>
      </c>
      <c r="B125" s="6">
        <v>15760085</v>
      </c>
      <c r="C125" s="5" t="s">
        <v>137</v>
      </c>
      <c r="D125" s="6">
        <v>684</v>
      </c>
      <c r="E125" s="5" t="s">
        <v>26</v>
      </c>
      <c r="F125" s="5" t="s">
        <v>16</v>
      </c>
      <c r="G125" s="6">
        <v>48</v>
      </c>
      <c r="H125" s="6">
        <v>10</v>
      </c>
      <c r="I125" s="7">
        <v>126384.42</v>
      </c>
      <c r="J125" s="6">
        <v>1</v>
      </c>
      <c r="K125" s="6">
        <v>1</v>
      </c>
      <c r="L125" s="6">
        <v>1</v>
      </c>
      <c r="M125" s="8">
        <v>198129.36</v>
      </c>
      <c r="N125" s="6">
        <v>0</v>
      </c>
    </row>
    <row r="126" spans="1:14" x14ac:dyDescent="0.35">
      <c r="A126" s="5">
        <v>125</v>
      </c>
      <c r="B126" s="6">
        <v>15779659</v>
      </c>
      <c r="C126" s="5" t="s">
        <v>138</v>
      </c>
      <c r="D126" s="6">
        <v>625</v>
      </c>
      <c r="E126" s="5" t="s">
        <v>754</v>
      </c>
      <c r="F126" s="5" t="s">
        <v>16</v>
      </c>
      <c r="G126" s="6">
        <v>28</v>
      </c>
      <c r="H126" s="6">
        <v>3</v>
      </c>
      <c r="I126" s="7">
        <v>0</v>
      </c>
      <c r="J126" s="6">
        <v>1</v>
      </c>
      <c r="K126" s="6">
        <v>0</v>
      </c>
      <c r="L126" s="6">
        <v>0</v>
      </c>
      <c r="M126" s="8">
        <v>183646.41</v>
      </c>
      <c r="N126" s="6">
        <v>0</v>
      </c>
    </row>
    <row r="127" spans="1:14" x14ac:dyDescent="0.35">
      <c r="A127" s="5">
        <v>126</v>
      </c>
      <c r="B127" s="6">
        <v>15627360</v>
      </c>
      <c r="C127" s="5" t="s">
        <v>139</v>
      </c>
      <c r="D127" s="6">
        <v>432</v>
      </c>
      <c r="E127" s="5" t="s">
        <v>754</v>
      </c>
      <c r="F127" s="5" t="s">
        <v>23</v>
      </c>
      <c r="G127" s="6">
        <v>42</v>
      </c>
      <c r="H127" s="6">
        <v>9</v>
      </c>
      <c r="I127" s="7">
        <v>152603.45000000001</v>
      </c>
      <c r="J127" s="6">
        <v>1</v>
      </c>
      <c r="K127" s="6">
        <v>1</v>
      </c>
      <c r="L127" s="6">
        <v>0</v>
      </c>
      <c r="M127" s="8">
        <v>110265.24</v>
      </c>
      <c r="N127" s="6">
        <v>1</v>
      </c>
    </row>
    <row r="128" spans="1:14" x14ac:dyDescent="0.35">
      <c r="A128" s="5">
        <v>127</v>
      </c>
      <c r="B128" s="6">
        <v>15671137</v>
      </c>
      <c r="C128" s="5" t="s">
        <v>140</v>
      </c>
      <c r="D128" s="6">
        <v>549</v>
      </c>
      <c r="E128" s="5" t="s">
        <v>754</v>
      </c>
      <c r="F128" s="5" t="s">
        <v>16</v>
      </c>
      <c r="G128" s="6">
        <v>52</v>
      </c>
      <c r="H128" s="6">
        <v>1</v>
      </c>
      <c r="I128" s="7">
        <v>0</v>
      </c>
      <c r="J128" s="6">
        <v>1</v>
      </c>
      <c r="K128" s="6">
        <v>0</v>
      </c>
      <c r="L128" s="6">
        <v>1</v>
      </c>
      <c r="M128" s="8">
        <v>8636.0499999999993</v>
      </c>
      <c r="N128" s="6">
        <v>1</v>
      </c>
    </row>
    <row r="129" spans="1:14" x14ac:dyDescent="0.35">
      <c r="A129" s="5">
        <v>128</v>
      </c>
      <c r="B129" s="6">
        <v>15782688</v>
      </c>
      <c r="C129" s="5" t="s">
        <v>141</v>
      </c>
      <c r="D129" s="6">
        <v>625</v>
      </c>
      <c r="E129" s="5" t="s">
        <v>26</v>
      </c>
      <c r="F129" s="5" t="s">
        <v>23</v>
      </c>
      <c r="G129" s="6">
        <v>56</v>
      </c>
      <c r="H129" s="6">
        <v>0</v>
      </c>
      <c r="I129" s="7">
        <v>148507.24</v>
      </c>
      <c r="J129" s="6">
        <v>1</v>
      </c>
      <c r="K129" s="6">
        <v>1</v>
      </c>
      <c r="L129" s="6">
        <v>0</v>
      </c>
      <c r="M129" s="8">
        <v>46824.08</v>
      </c>
      <c r="N129" s="6">
        <v>1</v>
      </c>
    </row>
    <row r="130" spans="1:14" x14ac:dyDescent="0.35">
      <c r="A130" s="5">
        <v>129</v>
      </c>
      <c r="B130" s="6">
        <v>15575492</v>
      </c>
      <c r="C130" s="5" t="s">
        <v>136</v>
      </c>
      <c r="D130" s="6">
        <v>828</v>
      </c>
      <c r="E130" s="5" t="s">
        <v>754</v>
      </c>
      <c r="F130" s="5" t="s">
        <v>16</v>
      </c>
      <c r="G130" s="6">
        <v>41</v>
      </c>
      <c r="H130" s="6">
        <v>7</v>
      </c>
      <c r="I130" s="7">
        <v>0</v>
      </c>
      <c r="J130" s="6">
        <v>2</v>
      </c>
      <c r="K130" s="6">
        <v>1</v>
      </c>
      <c r="L130" s="6">
        <v>0</v>
      </c>
      <c r="M130" s="8">
        <v>171378.77</v>
      </c>
      <c r="N130" s="6">
        <v>0</v>
      </c>
    </row>
    <row r="131" spans="1:14" x14ac:dyDescent="0.35">
      <c r="A131" s="5">
        <v>130</v>
      </c>
      <c r="B131" s="6">
        <v>15591607</v>
      </c>
      <c r="C131" s="5" t="s">
        <v>142</v>
      </c>
      <c r="D131" s="6">
        <v>770</v>
      </c>
      <c r="E131" s="5" t="s">
        <v>754</v>
      </c>
      <c r="F131" s="5" t="s">
        <v>23</v>
      </c>
      <c r="G131" s="6">
        <v>24</v>
      </c>
      <c r="H131" s="6">
        <v>9</v>
      </c>
      <c r="I131" s="7">
        <v>101827.07</v>
      </c>
      <c r="J131" s="6">
        <v>1</v>
      </c>
      <c r="K131" s="6">
        <v>1</v>
      </c>
      <c r="L131" s="6">
        <v>0</v>
      </c>
      <c r="M131" s="8">
        <v>167256.35</v>
      </c>
      <c r="N131" s="6">
        <v>0</v>
      </c>
    </row>
    <row r="132" spans="1:14" x14ac:dyDescent="0.35">
      <c r="A132" s="5">
        <v>131</v>
      </c>
      <c r="B132" s="6">
        <v>15740404</v>
      </c>
      <c r="C132" s="5" t="s">
        <v>27</v>
      </c>
      <c r="D132" s="6">
        <v>758</v>
      </c>
      <c r="E132" s="5" t="s">
        <v>754</v>
      </c>
      <c r="F132" s="5" t="s">
        <v>16</v>
      </c>
      <c r="G132" s="6">
        <v>34</v>
      </c>
      <c r="H132" s="6">
        <v>3</v>
      </c>
      <c r="I132" s="7">
        <v>0</v>
      </c>
      <c r="J132" s="6">
        <v>2</v>
      </c>
      <c r="K132" s="6">
        <v>1</v>
      </c>
      <c r="L132" s="6">
        <v>1</v>
      </c>
      <c r="M132" s="8">
        <v>124226.16</v>
      </c>
      <c r="N132" s="6">
        <v>0</v>
      </c>
    </row>
    <row r="133" spans="1:14" ht="29" x14ac:dyDescent="0.35">
      <c r="A133" s="5">
        <v>132</v>
      </c>
      <c r="B133" s="6">
        <v>15718369</v>
      </c>
      <c r="C133" s="5" t="s">
        <v>143</v>
      </c>
      <c r="D133" s="6">
        <v>795</v>
      </c>
      <c r="E133" s="5" t="s">
        <v>26</v>
      </c>
      <c r="F133" s="5" t="s">
        <v>16</v>
      </c>
      <c r="G133" s="6">
        <v>33</v>
      </c>
      <c r="H133" s="6">
        <v>9</v>
      </c>
      <c r="I133" s="7">
        <v>130862.43</v>
      </c>
      <c r="J133" s="6">
        <v>1</v>
      </c>
      <c r="K133" s="6">
        <v>1</v>
      </c>
      <c r="L133" s="6">
        <v>1</v>
      </c>
      <c r="M133" s="8">
        <v>114935.21</v>
      </c>
      <c r="N133" s="6">
        <v>0</v>
      </c>
    </row>
    <row r="134" spans="1:14" x14ac:dyDescent="0.35">
      <c r="A134" s="5">
        <v>133</v>
      </c>
      <c r="B134" s="6">
        <v>15677871</v>
      </c>
      <c r="C134" s="5" t="s">
        <v>144</v>
      </c>
      <c r="D134" s="6">
        <v>687</v>
      </c>
      <c r="E134" s="5" t="s">
        <v>754</v>
      </c>
      <c r="F134" s="5" t="s">
        <v>23</v>
      </c>
      <c r="G134" s="6">
        <v>38</v>
      </c>
      <c r="H134" s="6">
        <v>9</v>
      </c>
      <c r="I134" s="7">
        <v>122570.87</v>
      </c>
      <c r="J134" s="6">
        <v>1</v>
      </c>
      <c r="K134" s="6">
        <v>1</v>
      </c>
      <c r="L134" s="6">
        <v>1</v>
      </c>
      <c r="M134" s="8">
        <v>35608.879999999997</v>
      </c>
      <c r="N134" s="6">
        <v>0</v>
      </c>
    </row>
    <row r="135" spans="1:14" x14ac:dyDescent="0.35">
      <c r="A135" s="5">
        <v>134</v>
      </c>
      <c r="B135" s="6">
        <v>15642004</v>
      </c>
      <c r="C135" s="5" t="s">
        <v>145</v>
      </c>
      <c r="D135" s="6">
        <v>686</v>
      </c>
      <c r="E135" s="5" t="s">
        <v>754</v>
      </c>
      <c r="F135" s="5" t="s">
        <v>23</v>
      </c>
      <c r="G135" s="6">
        <v>25</v>
      </c>
      <c r="H135" s="6">
        <v>1</v>
      </c>
      <c r="I135" s="7">
        <v>0</v>
      </c>
      <c r="J135" s="6">
        <v>2</v>
      </c>
      <c r="K135" s="6">
        <v>0</v>
      </c>
      <c r="L135" s="6">
        <v>1</v>
      </c>
      <c r="M135" s="8">
        <v>16459.37</v>
      </c>
      <c r="N135" s="6">
        <v>0</v>
      </c>
    </row>
    <row r="136" spans="1:14" x14ac:dyDescent="0.35">
      <c r="A136" s="5">
        <v>135</v>
      </c>
      <c r="B136" s="6">
        <v>15712543</v>
      </c>
      <c r="C136" s="5" t="s">
        <v>146</v>
      </c>
      <c r="D136" s="6">
        <v>789</v>
      </c>
      <c r="E136" s="5" t="s">
        <v>26</v>
      </c>
      <c r="F136" s="5" t="s">
        <v>23</v>
      </c>
      <c r="G136" s="6">
        <v>39</v>
      </c>
      <c r="H136" s="6">
        <v>7</v>
      </c>
      <c r="I136" s="7">
        <v>124828.46</v>
      </c>
      <c r="J136" s="6">
        <v>2</v>
      </c>
      <c r="K136" s="6">
        <v>1</v>
      </c>
      <c r="L136" s="6">
        <v>1</v>
      </c>
      <c r="M136" s="8">
        <v>124411.08</v>
      </c>
      <c r="N136" s="6">
        <v>0</v>
      </c>
    </row>
    <row r="137" spans="1:14" x14ac:dyDescent="0.35">
      <c r="A137" s="5">
        <v>136</v>
      </c>
      <c r="B137" s="6">
        <v>15584518</v>
      </c>
      <c r="C137" s="5" t="s">
        <v>147</v>
      </c>
      <c r="D137" s="6">
        <v>589</v>
      </c>
      <c r="E137" s="5" t="s">
        <v>26</v>
      </c>
      <c r="F137" s="5" t="s">
        <v>16</v>
      </c>
      <c r="G137" s="6">
        <v>50</v>
      </c>
      <c r="H137" s="6">
        <v>5</v>
      </c>
      <c r="I137" s="7">
        <v>144895.04999999999</v>
      </c>
      <c r="J137" s="6">
        <v>2</v>
      </c>
      <c r="K137" s="6">
        <v>1</v>
      </c>
      <c r="L137" s="6">
        <v>1</v>
      </c>
      <c r="M137" s="8">
        <v>34941.230000000003</v>
      </c>
      <c r="N137" s="6">
        <v>0</v>
      </c>
    </row>
    <row r="138" spans="1:14" x14ac:dyDescent="0.35">
      <c r="A138" s="5">
        <v>137</v>
      </c>
      <c r="B138" s="6">
        <v>15802381</v>
      </c>
      <c r="C138" s="5" t="s">
        <v>148</v>
      </c>
      <c r="D138" s="6">
        <v>461</v>
      </c>
      <c r="E138" s="5" t="s">
        <v>26</v>
      </c>
      <c r="F138" s="5" t="s">
        <v>16</v>
      </c>
      <c r="G138" s="6">
        <v>34</v>
      </c>
      <c r="H138" s="6">
        <v>5</v>
      </c>
      <c r="I138" s="7">
        <v>63663.93</v>
      </c>
      <c r="J138" s="6">
        <v>1</v>
      </c>
      <c r="K138" s="6">
        <v>0</v>
      </c>
      <c r="L138" s="6">
        <v>1</v>
      </c>
      <c r="M138" s="8">
        <v>167784.28</v>
      </c>
      <c r="N138" s="6">
        <v>0</v>
      </c>
    </row>
    <row r="139" spans="1:14" x14ac:dyDescent="0.35">
      <c r="A139" s="5">
        <v>138</v>
      </c>
      <c r="B139" s="6">
        <v>15610156</v>
      </c>
      <c r="C139" s="5" t="s">
        <v>149</v>
      </c>
      <c r="D139" s="6">
        <v>637</v>
      </c>
      <c r="E139" s="5" t="s">
        <v>754</v>
      </c>
      <c r="F139" s="5" t="s">
        <v>23</v>
      </c>
      <c r="G139" s="6">
        <v>40</v>
      </c>
      <c r="H139" s="6">
        <v>2</v>
      </c>
      <c r="I139" s="7">
        <v>133463.1</v>
      </c>
      <c r="J139" s="6">
        <v>1</v>
      </c>
      <c r="K139" s="6">
        <v>0</v>
      </c>
      <c r="L139" s="6">
        <v>1</v>
      </c>
      <c r="M139" s="8">
        <v>93165.34</v>
      </c>
      <c r="N139" s="6">
        <v>0</v>
      </c>
    </row>
    <row r="140" spans="1:14" x14ac:dyDescent="0.35">
      <c r="A140" s="5">
        <v>139</v>
      </c>
      <c r="B140" s="6">
        <v>15594408</v>
      </c>
      <c r="C140" s="5" t="s">
        <v>150</v>
      </c>
      <c r="D140" s="6">
        <v>584</v>
      </c>
      <c r="E140" s="5" t="s">
        <v>755</v>
      </c>
      <c r="F140" s="5" t="s">
        <v>16</v>
      </c>
      <c r="G140" s="6">
        <v>48</v>
      </c>
      <c r="H140" s="6">
        <v>2</v>
      </c>
      <c r="I140" s="7">
        <v>213146.2</v>
      </c>
      <c r="J140" s="6">
        <v>1</v>
      </c>
      <c r="K140" s="6">
        <v>1</v>
      </c>
      <c r="L140" s="6">
        <v>0</v>
      </c>
      <c r="M140" s="8">
        <v>75161.25</v>
      </c>
      <c r="N140" s="6">
        <v>1</v>
      </c>
    </row>
    <row r="141" spans="1:14" x14ac:dyDescent="0.35">
      <c r="A141" s="5">
        <v>140</v>
      </c>
      <c r="B141" s="6">
        <v>15640905</v>
      </c>
      <c r="C141" s="5" t="s">
        <v>151</v>
      </c>
      <c r="D141" s="6">
        <v>579</v>
      </c>
      <c r="E141" s="5" t="s">
        <v>755</v>
      </c>
      <c r="F141" s="5" t="s">
        <v>16</v>
      </c>
      <c r="G141" s="6">
        <v>35</v>
      </c>
      <c r="H141" s="6">
        <v>1</v>
      </c>
      <c r="I141" s="7">
        <v>129490.36</v>
      </c>
      <c r="J141" s="6">
        <v>2</v>
      </c>
      <c r="K141" s="6">
        <v>0</v>
      </c>
      <c r="L141" s="6">
        <v>1</v>
      </c>
      <c r="M141" s="8">
        <v>8590.83</v>
      </c>
      <c r="N141" s="6">
        <v>1</v>
      </c>
    </row>
    <row r="142" spans="1:14" x14ac:dyDescent="0.35">
      <c r="A142" s="5">
        <v>141</v>
      </c>
      <c r="B142" s="6">
        <v>15698932</v>
      </c>
      <c r="C142" s="5" t="s">
        <v>152</v>
      </c>
      <c r="D142" s="6">
        <v>756</v>
      </c>
      <c r="E142" s="5" t="s">
        <v>26</v>
      </c>
      <c r="F142" s="5" t="s">
        <v>23</v>
      </c>
      <c r="G142" s="6">
        <v>44</v>
      </c>
      <c r="H142" s="6">
        <v>10</v>
      </c>
      <c r="I142" s="7">
        <v>137452.09</v>
      </c>
      <c r="J142" s="6">
        <v>1</v>
      </c>
      <c r="K142" s="6">
        <v>1</v>
      </c>
      <c r="L142" s="6">
        <v>0</v>
      </c>
      <c r="M142" s="8">
        <v>189543.9</v>
      </c>
      <c r="N142" s="6">
        <v>0</v>
      </c>
    </row>
    <row r="143" spans="1:14" x14ac:dyDescent="0.35">
      <c r="A143" s="5">
        <v>142</v>
      </c>
      <c r="B143" s="6">
        <v>15724944</v>
      </c>
      <c r="C143" s="5" t="s">
        <v>153</v>
      </c>
      <c r="D143" s="6">
        <v>663</v>
      </c>
      <c r="E143" s="5" t="s">
        <v>754</v>
      </c>
      <c r="F143" s="5" t="s">
        <v>23</v>
      </c>
      <c r="G143" s="6">
        <v>34</v>
      </c>
      <c r="H143" s="6">
        <v>7</v>
      </c>
      <c r="I143" s="7">
        <v>0</v>
      </c>
      <c r="J143" s="6">
        <v>2</v>
      </c>
      <c r="K143" s="6">
        <v>1</v>
      </c>
      <c r="L143" s="6">
        <v>1</v>
      </c>
      <c r="M143" s="8">
        <v>180427.24</v>
      </c>
      <c r="N143" s="6">
        <v>0</v>
      </c>
    </row>
    <row r="144" spans="1:14" x14ac:dyDescent="0.35">
      <c r="A144" s="5">
        <v>143</v>
      </c>
      <c r="B144" s="6">
        <v>15628145</v>
      </c>
      <c r="C144" s="5" t="s">
        <v>154</v>
      </c>
      <c r="D144" s="6">
        <v>682</v>
      </c>
      <c r="E144" s="5" t="s">
        <v>754</v>
      </c>
      <c r="F144" s="5" t="s">
        <v>16</v>
      </c>
      <c r="G144" s="6">
        <v>43</v>
      </c>
      <c r="H144" s="6">
        <v>5</v>
      </c>
      <c r="I144" s="7">
        <v>125851.93</v>
      </c>
      <c r="J144" s="6">
        <v>1</v>
      </c>
      <c r="K144" s="6">
        <v>1</v>
      </c>
      <c r="L144" s="6">
        <v>1</v>
      </c>
      <c r="M144" s="8">
        <v>193318.33</v>
      </c>
      <c r="N144" s="6">
        <v>0</v>
      </c>
    </row>
    <row r="145" spans="1:14" x14ac:dyDescent="0.35">
      <c r="A145" s="5">
        <v>144</v>
      </c>
      <c r="B145" s="6">
        <v>15713483</v>
      </c>
      <c r="C145" s="5" t="s">
        <v>155</v>
      </c>
      <c r="D145" s="6">
        <v>793</v>
      </c>
      <c r="E145" s="5" t="s">
        <v>755</v>
      </c>
      <c r="F145" s="5" t="s">
        <v>23</v>
      </c>
      <c r="G145" s="6">
        <v>52</v>
      </c>
      <c r="H145" s="6">
        <v>2</v>
      </c>
      <c r="I145" s="7">
        <v>0</v>
      </c>
      <c r="J145" s="6">
        <v>1</v>
      </c>
      <c r="K145" s="6">
        <v>1</v>
      </c>
      <c r="L145" s="6">
        <v>0</v>
      </c>
      <c r="M145" s="8">
        <v>159123.82</v>
      </c>
      <c r="N145" s="6">
        <v>1</v>
      </c>
    </row>
    <row r="146" spans="1:14" x14ac:dyDescent="0.35">
      <c r="A146" s="5">
        <v>145</v>
      </c>
      <c r="B146" s="6">
        <v>15612350</v>
      </c>
      <c r="C146" s="5" t="s">
        <v>156</v>
      </c>
      <c r="D146" s="6">
        <v>691</v>
      </c>
      <c r="E146" s="5" t="s">
        <v>754</v>
      </c>
      <c r="F146" s="5" t="s">
        <v>16</v>
      </c>
      <c r="G146" s="6">
        <v>31</v>
      </c>
      <c r="H146" s="6">
        <v>5</v>
      </c>
      <c r="I146" s="7">
        <v>40915.550000000003</v>
      </c>
      <c r="J146" s="6">
        <v>1</v>
      </c>
      <c r="K146" s="6">
        <v>1</v>
      </c>
      <c r="L146" s="6">
        <v>0</v>
      </c>
      <c r="M146" s="8">
        <v>126213.84</v>
      </c>
      <c r="N146" s="6">
        <v>1</v>
      </c>
    </row>
    <row r="147" spans="1:14" x14ac:dyDescent="0.35">
      <c r="A147" s="5">
        <v>146</v>
      </c>
      <c r="B147" s="6">
        <v>15800703</v>
      </c>
      <c r="C147" s="5" t="s">
        <v>157</v>
      </c>
      <c r="D147" s="6">
        <v>485</v>
      </c>
      <c r="E147" s="5" t="s">
        <v>755</v>
      </c>
      <c r="F147" s="5" t="s">
        <v>16</v>
      </c>
      <c r="G147" s="6">
        <v>21</v>
      </c>
      <c r="H147" s="6">
        <v>5</v>
      </c>
      <c r="I147" s="7">
        <v>113157.22</v>
      </c>
      <c r="J147" s="6">
        <v>1</v>
      </c>
      <c r="K147" s="6">
        <v>1</v>
      </c>
      <c r="L147" s="6">
        <v>1</v>
      </c>
      <c r="M147" s="8">
        <v>54141.5</v>
      </c>
      <c r="N147" s="6">
        <v>0</v>
      </c>
    </row>
    <row r="148" spans="1:14" x14ac:dyDescent="0.35">
      <c r="A148" s="5">
        <v>147</v>
      </c>
      <c r="B148" s="6">
        <v>15705707</v>
      </c>
      <c r="C148" s="5" t="s">
        <v>158</v>
      </c>
      <c r="D148" s="6">
        <v>635</v>
      </c>
      <c r="E148" s="5" t="s">
        <v>755</v>
      </c>
      <c r="F148" s="5" t="s">
        <v>16</v>
      </c>
      <c r="G148" s="6">
        <v>29</v>
      </c>
      <c r="H148" s="6">
        <v>8</v>
      </c>
      <c r="I148" s="7">
        <v>138296.94</v>
      </c>
      <c r="J148" s="6">
        <v>2</v>
      </c>
      <c r="K148" s="6">
        <v>1</v>
      </c>
      <c r="L148" s="6">
        <v>0</v>
      </c>
      <c r="M148" s="8">
        <v>141075.51</v>
      </c>
      <c r="N148" s="6">
        <v>0</v>
      </c>
    </row>
    <row r="149" spans="1:14" x14ac:dyDescent="0.35">
      <c r="A149" s="5">
        <v>148</v>
      </c>
      <c r="B149" s="6">
        <v>15754105</v>
      </c>
      <c r="C149" s="5" t="s">
        <v>159</v>
      </c>
      <c r="D149" s="6">
        <v>650</v>
      </c>
      <c r="E149" s="5" t="s">
        <v>754</v>
      </c>
      <c r="F149" s="5" t="s">
        <v>23</v>
      </c>
      <c r="G149" s="6">
        <v>37</v>
      </c>
      <c r="H149" s="6">
        <v>5</v>
      </c>
      <c r="I149" s="7">
        <v>106967.18</v>
      </c>
      <c r="J149" s="6">
        <v>1</v>
      </c>
      <c r="K149" s="6">
        <v>0</v>
      </c>
      <c r="L149" s="6">
        <v>0</v>
      </c>
      <c r="M149" s="8">
        <v>24495.03</v>
      </c>
      <c r="N149" s="6">
        <v>0</v>
      </c>
    </row>
    <row r="150" spans="1:14" ht="29" x14ac:dyDescent="0.35">
      <c r="A150" s="5">
        <v>149</v>
      </c>
      <c r="B150" s="6">
        <v>15703264</v>
      </c>
      <c r="C150" s="5" t="s">
        <v>160</v>
      </c>
      <c r="D150" s="6">
        <v>735</v>
      </c>
      <c r="E150" s="5" t="s">
        <v>754</v>
      </c>
      <c r="F150" s="5" t="s">
        <v>23</v>
      </c>
      <c r="G150" s="6">
        <v>44</v>
      </c>
      <c r="H150" s="6">
        <v>9</v>
      </c>
      <c r="I150" s="7">
        <v>120681.63</v>
      </c>
      <c r="J150" s="6">
        <v>1</v>
      </c>
      <c r="K150" s="6">
        <v>1</v>
      </c>
      <c r="L150" s="6">
        <v>0</v>
      </c>
      <c r="M150" s="8">
        <v>74836.34</v>
      </c>
      <c r="N150" s="6">
        <v>0</v>
      </c>
    </row>
    <row r="151" spans="1:14" x14ac:dyDescent="0.35">
      <c r="A151" s="5">
        <v>150</v>
      </c>
      <c r="B151" s="6">
        <v>15794413</v>
      </c>
      <c r="C151" s="5" t="s">
        <v>161</v>
      </c>
      <c r="D151" s="6">
        <v>416</v>
      </c>
      <c r="E151" s="5" t="s">
        <v>754</v>
      </c>
      <c r="F151" s="5" t="s">
        <v>23</v>
      </c>
      <c r="G151" s="6">
        <v>32</v>
      </c>
      <c r="H151" s="6">
        <v>0</v>
      </c>
      <c r="I151" s="7">
        <v>0</v>
      </c>
      <c r="J151" s="6">
        <v>2</v>
      </c>
      <c r="K151" s="6">
        <v>0</v>
      </c>
      <c r="L151" s="6">
        <v>1</v>
      </c>
      <c r="M151" s="8">
        <v>878.87</v>
      </c>
      <c r="N151" s="6">
        <v>0</v>
      </c>
    </row>
    <row r="152" spans="1:14" x14ac:dyDescent="0.35">
      <c r="A152" s="5">
        <v>151</v>
      </c>
      <c r="B152" s="6">
        <v>15650237</v>
      </c>
      <c r="C152" s="5" t="s">
        <v>162</v>
      </c>
      <c r="D152" s="6">
        <v>754</v>
      </c>
      <c r="E152" s="5" t="s">
        <v>755</v>
      </c>
      <c r="F152" s="5" t="s">
        <v>16</v>
      </c>
      <c r="G152" s="6">
        <v>32</v>
      </c>
      <c r="H152" s="6">
        <v>7</v>
      </c>
      <c r="I152" s="7">
        <v>0</v>
      </c>
      <c r="J152" s="6">
        <v>2</v>
      </c>
      <c r="K152" s="6">
        <v>1</v>
      </c>
      <c r="L152" s="6">
        <v>0</v>
      </c>
      <c r="M152" s="8">
        <v>89520.75</v>
      </c>
      <c r="N152" s="6">
        <v>0</v>
      </c>
    </row>
    <row r="153" spans="1:14" x14ac:dyDescent="0.35">
      <c r="A153" s="5">
        <v>152</v>
      </c>
      <c r="B153" s="6">
        <v>15759618</v>
      </c>
      <c r="C153" s="5" t="s">
        <v>163</v>
      </c>
      <c r="D153" s="6">
        <v>535</v>
      </c>
      <c r="E153" s="5" t="s">
        <v>754</v>
      </c>
      <c r="F153" s="5" t="s">
        <v>16</v>
      </c>
      <c r="G153" s="6">
        <v>48</v>
      </c>
      <c r="H153" s="6">
        <v>9</v>
      </c>
      <c r="I153" s="7">
        <v>0</v>
      </c>
      <c r="J153" s="6">
        <v>1</v>
      </c>
      <c r="K153" s="6">
        <v>1</v>
      </c>
      <c r="L153" s="6">
        <v>0</v>
      </c>
      <c r="M153" s="8">
        <v>149892.79</v>
      </c>
      <c r="N153" s="6">
        <v>1</v>
      </c>
    </row>
    <row r="154" spans="1:14" x14ac:dyDescent="0.35">
      <c r="A154" s="5">
        <v>153</v>
      </c>
      <c r="B154" s="6">
        <v>15811589</v>
      </c>
      <c r="C154" s="5" t="s">
        <v>164</v>
      </c>
      <c r="D154" s="6">
        <v>716</v>
      </c>
      <c r="E154" s="5" t="s">
        <v>755</v>
      </c>
      <c r="F154" s="5" t="s">
        <v>23</v>
      </c>
      <c r="G154" s="6">
        <v>42</v>
      </c>
      <c r="H154" s="6">
        <v>8</v>
      </c>
      <c r="I154" s="7">
        <v>0</v>
      </c>
      <c r="J154" s="6">
        <v>2</v>
      </c>
      <c r="K154" s="6">
        <v>1</v>
      </c>
      <c r="L154" s="6">
        <v>0</v>
      </c>
      <c r="M154" s="8">
        <v>180800.42</v>
      </c>
      <c r="N154" s="6">
        <v>0</v>
      </c>
    </row>
    <row r="155" spans="1:14" x14ac:dyDescent="0.35">
      <c r="A155" s="5">
        <v>154</v>
      </c>
      <c r="B155" s="6">
        <v>15689044</v>
      </c>
      <c r="C155" s="5" t="s">
        <v>165</v>
      </c>
      <c r="D155" s="6">
        <v>539</v>
      </c>
      <c r="E155" s="5" t="s">
        <v>754</v>
      </c>
      <c r="F155" s="5" t="s">
        <v>23</v>
      </c>
      <c r="G155" s="6">
        <v>37</v>
      </c>
      <c r="H155" s="6">
        <v>2</v>
      </c>
      <c r="I155" s="7">
        <v>127609.59</v>
      </c>
      <c r="J155" s="6">
        <v>1</v>
      </c>
      <c r="K155" s="6">
        <v>1</v>
      </c>
      <c r="L155" s="6">
        <v>0</v>
      </c>
      <c r="M155" s="8">
        <v>98646.22</v>
      </c>
      <c r="N155" s="6">
        <v>0</v>
      </c>
    </row>
    <row r="156" spans="1:14" x14ac:dyDescent="0.35">
      <c r="A156" s="5">
        <v>155</v>
      </c>
      <c r="B156" s="6">
        <v>15709368</v>
      </c>
      <c r="C156" s="5" t="s">
        <v>166</v>
      </c>
      <c r="D156" s="6">
        <v>614</v>
      </c>
      <c r="E156" s="5" t="s">
        <v>754</v>
      </c>
      <c r="F156" s="5" t="s">
        <v>16</v>
      </c>
      <c r="G156" s="6">
        <v>43</v>
      </c>
      <c r="H156" s="6">
        <v>6</v>
      </c>
      <c r="I156" s="7">
        <v>0</v>
      </c>
      <c r="J156" s="6">
        <v>2</v>
      </c>
      <c r="K156" s="6">
        <v>1</v>
      </c>
      <c r="L156" s="6">
        <v>1</v>
      </c>
      <c r="M156" s="8">
        <v>109041.53</v>
      </c>
      <c r="N156" s="6">
        <v>0</v>
      </c>
    </row>
    <row r="157" spans="1:14" x14ac:dyDescent="0.35">
      <c r="A157" s="5">
        <v>156</v>
      </c>
      <c r="B157" s="6">
        <v>15679145</v>
      </c>
      <c r="C157" s="5" t="s">
        <v>167</v>
      </c>
      <c r="D157" s="6">
        <v>706</v>
      </c>
      <c r="E157" s="5" t="s">
        <v>755</v>
      </c>
      <c r="F157" s="5" t="s">
        <v>23</v>
      </c>
      <c r="G157" s="6">
        <v>57</v>
      </c>
      <c r="H157" s="6">
        <v>7</v>
      </c>
      <c r="I157" s="7">
        <v>0</v>
      </c>
      <c r="J157" s="6">
        <v>1</v>
      </c>
      <c r="K157" s="6">
        <v>1</v>
      </c>
      <c r="L157" s="6">
        <v>0</v>
      </c>
      <c r="M157" s="8">
        <v>17941.16</v>
      </c>
      <c r="N157" s="6">
        <v>1</v>
      </c>
    </row>
    <row r="158" spans="1:14" x14ac:dyDescent="0.35">
      <c r="A158" s="5">
        <v>157</v>
      </c>
      <c r="B158" s="6">
        <v>15655007</v>
      </c>
      <c r="C158" s="5" t="s">
        <v>148</v>
      </c>
      <c r="D158" s="6">
        <v>758</v>
      </c>
      <c r="E158" s="5" t="s">
        <v>754</v>
      </c>
      <c r="F158" s="5" t="s">
        <v>16</v>
      </c>
      <c r="G158" s="6">
        <v>33</v>
      </c>
      <c r="H158" s="6">
        <v>7</v>
      </c>
      <c r="I158" s="7">
        <v>0</v>
      </c>
      <c r="J158" s="6">
        <v>2</v>
      </c>
      <c r="K158" s="6">
        <v>0</v>
      </c>
      <c r="L158" s="6">
        <v>0</v>
      </c>
      <c r="M158" s="8">
        <v>82996.47</v>
      </c>
      <c r="N158" s="6">
        <v>0</v>
      </c>
    </row>
    <row r="159" spans="1:14" x14ac:dyDescent="0.35">
      <c r="A159" s="5">
        <v>158</v>
      </c>
      <c r="B159" s="6">
        <v>15623595</v>
      </c>
      <c r="C159" s="5" t="s">
        <v>168</v>
      </c>
      <c r="D159" s="6">
        <v>586</v>
      </c>
      <c r="E159" s="5" t="s">
        <v>755</v>
      </c>
      <c r="F159" s="5" t="s">
        <v>16</v>
      </c>
      <c r="G159" s="6">
        <v>28</v>
      </c>
      <c r="H159" s="6">
        <v>2</v>
      </c>
      <c r="I159" s="7">
        <v>0</v>
      </c>
      <c r="J159" s="6">
        <v>2</v>
      </c>
      <c r="K159" s="6">
        <v>1</v>
      </c>
      <c r="L159" s="6">
        <v>1</v>
      </c>
      <c r="M159" s="8">
        <v>92067.35</v>
      </c>
      <c r="N159" s="6">
        <v>0</v>
      </c>
    </row>
    <row r="160" spans="1:14" x14ac:dyDescent="0.35">
      <c r="A160" s="5">
        <v>159</v>
      </c>
      <c r="B160" s="6">
        <v>15589975</v>
      </c>
      <c r="C160" s="5" t="s">
        <v>44</v>
      </c>
      <c r="D160" s="6">
        <v>646</v>
      </c>
      <c r="E160" s="5" t="s">
        <v>754</v>
      </c>
      <c r="F160" s="5" t="s">
        <v>16</v>
      </c>
      <c r="G160" s="6">
        <v>73</v>
      </c>
      <c r="H160" s="6">
        <v>6</v>
      </c>
      <c r="I160" s="7">
        <v>97259.25</v>
      </c>
      <c r="J160" s="6">
        <v>1</v>
      </c>
      <c r="K160" s="6">
        <v>0</v>
      </c>
      <c r="L160" s="6">
        <v>1</v>
      </c>
      <c r="M160" s="8">
        <v>104719.66</v>
      </c>
      <c r="N160" s="6">
        <v>0</v>
      </c>
    </row>
    <row r="161" spans="1:14" x14ac:dyDescent="0.35">
      <c r="A161" s="5">
        <v>160</v>
      </c>
      <c r="B161" s="6">
        <v>15804017</v>
      </c>
      <c r="C161" s="5" t="s">
        <v>169</v>
      </c>
      <c r="D161" s="6">
        <v>631</v>
      </c>
      <c r="E161" s="5" t="s">
        <v>26</v>
      </c>
      <c r="F161" s="5" t="s">
        <v>16</v>
      </c>
      <c r="G161" s="6">
        <v>33</v>
      </c>
      <c r="H161" s="6">
        <v>4</v>
      </c>
      <c r="I161" s="7">
        <v>123246.7</v>
      </c>
      <c r="J161" s="6">
        <v>1</v>
      </c>
      <c r="K161" s="6">
        <v>0</v>
      </c>
      <c r="L161" s="6">
        <v>0</v>
      </c>
      <c r="M161" s="8">
        <v>112687.57</v>
      </c>
      <c r="N161" s="6">
        <v>0</v>
      </c>
    </row>
    <row r="162" spans="1:14" x14ac:dyDescent="0.35">
      <c r="A162" s="5">
        <v>161</v>
      </c>
      <c r="B162" s="6">
        <v>15692132</v>
      </c>
      <c r="C162" s="5" t="s">
        <v>170</v>
      </c>
      <c r="D162" s="6">
        <v>717</v>
      </c>
      <c r="E162" s="5" t="s">
        <v>755</v>
      </c>
      <c r="F162" s="5" t="s">
        <v>16</v>
      </c>
      <c r="G162" s="6">
        <v>22</v>
      </c>
      <c r="H162" s="6">
        <v>6</v>
      </c>
      <c r="I162" s="7">
        <v>101060.25</v>
      </c>
      <c r="J162" s="6">
        <v>1</v>
      </c>
      <c r="K162" s="6">
        <v>0</v>
      </c>
      <c r="L162" s="6">
        <v>1</v>
      </c>
      <c r="M162" s="8">
        <v>84699.56</v>
      </c>
      <c r="N162" s="6">
        <v>0</v>
      </c>
    </row>
    <row r="163" spans="1:14" x14ac:dyDescent="0.35">
      <c r="A163" s="5">
        <v>162</v>
      </c>
      <c r="B163" s="6">
        <v>15641122</v>
      </c>
      <c r="C163" s="5" t="s">
        <v>171</v>
      </c>
      <c r="D163" s="6">
        <v>684</v>
      </c>
      <c r="E163" s="5" t="s">
        <v>754</v>
      </c>
      <c r="F163" s="5" t="s">
        <v>23</v>
      </c>
      <c r="G163" s="6">
        <v>30</v>
      </c>
      <c r="H163" s="6">
        <v>2</v>
      </c>
      <c r="I163" s="7">
        <v>0</v>
      </c>
      <c r="J163" s="6">
        <v>2</v>
      </c>
      <c r="K163" s="6">
        <v>1</v>
      </c>
      <c r="L163" s="6">
        <v>0</v>
      </c>
      <c r="M163" s="8">
        <v>83473.820000000007</v>
      </c>
      <c r="N163" s="6">
        <v>0</v>
      </c>
    </row>
    <row r="164" spans="1:14" x14ac:dyDescent="0.35">
      <c r="A164" s="5">
        <v>163</v>
      </c>
      <c r="B164" s="6">
        <v>15630910</v>
      </c>
      <c r="C164" s="5" t="s">
        <v>172</v>
      </c>
      <c r="D164" s="6">
        <v>800</v>
      </c>
      <c r="E164" s="5" t="s">
        <v>754</v>
      </c>
      <c r="F164" s="5" t="s">
        <v>16</v>
      </c>
      <c r="G164" s="6">
        <v>49</v>
      </c>
      <c r="H164" s="6">
        <v>7</v>
      </c>
      <c r="I164" s="7">
        <v>108007.36</v>
      </c>
      <c r="J164" s="6">
        <v>1</v>
      </c>
      <c r="K164" s="6">
        <v>0</v>
      </c>
      <c r="L164" s="6">
        <v>0</v>
      </c>
      <c r="M164" s="8">
        <v>47125.11</v>
      </c>
      <c r="N164" s="6">
        <v>0</v>
      </c>
    </row>
    <row r="165" spans="1:14" x14ac:dyDescent="0.35">
      <c r="A165" s="5">
        <v>164</v>
      </c>
      <c r="B165" s="6">
        <v>15680772</v>
      </c>
      <c r="C165" s="5" t="s">
        <v>95</v>
      </c>
      <c r="D165" s="6">
        <v>721</v>
      </c>
      <c r="E165" s="5" t="s">
        <v>755</v>
      </c>
      <c r="F165" s="5" t="s">
        <v>16</v>
      </c>
      <c r="G165" s="6">
        <v>36</v>
      </c>
      <c r="H165" s="6">
        <v>2</v>
      </c>
      <c r="I165" s="7">
        <v>0</v>
      </c>
      <c r="J165" s="6">
        <v>2</v>
      </c>
      <c r="K165" s="6">
        <v>1</v>
      </c>
      <c r="L165" s="6">
        <v>1</v>
      </c>
      <c r="M165" s="8">
        <v>106977.8</v>
      </c>
      <c r="N165" s="6">
        <v>0</v>
      </c>
    </row>
    <row r="166" spans="1:14" x14ac:dyDescent="0.35">
      <c r="A166" s="5">
        <v>165</v>
      </c>
      <c r="B166" s="6">
        <v>15658929</v>
      </c>
      <c r="C166" s="5" t="s">
        <v>173</v>
      </c>
      <c r="D166" s="6">
        <v>683</v>
      </c>
      <c r="E166" s="5" t="s">
        <v>755</v>
      </c>
      <c r="F166" s="5" t="s">
        <v>23</v>
      </c>
      <c r="G166" s="6">
        <v>29</v>
      </c>
      <c r="H166" s="6">
        <v>0</v>
      </c>
      <c r="I166" s="7">
        <v>133702.89000000001</v>
      </c>
      <c r="J166" s="6">
        <v>1</v>
      </c>
      <c r="K166" s="6">
        <v>1</v>
      </c>
      <c r="L166" s="6">
        <v>0</v>
      </c>
      <c r="M166" s="8">
        <v>55582.54</v>
      </c>
      <c r="N166" s="6">
        <v>1</v>
      </c>
    </row>
    <row r="167" spans="1:14" x14ac:dyDescent="0.35">
      <c r="A167" s="5">
        <v>166</v>
      </c>
      <c r="B167" s="6">
        <v>15585388</v>
      </c>
      <c r="C167" s="5" t="s">
        <v>174</v>
      </c>
      <c r="D167" s="6">
        <v>660</v>
      </c>
      <c r="E167" s="5" t="s">
        <v>26</v>
      </c>
      <c r="F167" s="5" t="s">
        <v>23</v>
      </c>
      <c r="G167" s="6">
        <v>31</v>
      </c>
      <c r="H167" s="6">
        <v>9</v>
      </c>
      <c r="I167" s="7">
        <v>125189.75</v>
      </c>
      <c r="J167" s="6">
        <v>2</v>
      </c>
      <c r="K167" s="6">
        <v>1</v>
      </c>
      <c r="L167" s="6">
        <v>1</v>
      </c>
      <c r="M167" s="8">
        <v>139874.43</v>
      </c>
      <c r="N167" s="6">
        <v>0</v>
      </c>
    </row>
    <row r="168" spans="1:14" x14ac:dyDescent="0.35">
      <c r="A168" s="5">
        <v>167</v>
      </c>
      <c r="B168" s="6">
        <v>15724623</v>
      </c>
      <c r="C168" s="5" t="s">
        <v>175</v>
      </c>
      <c r="D168" s="6">
        <v>704</v>
      </c>
      <c r="E168" s="5" t="s">
        <v>26</v>
      </c>
      <c r="F168" s="5" t="s">
        <v>16</v>
      </c>
      <c r="G168" s="6">
        <v>24</v>
      </c>
      <c r="H168" s="6">
        <v>7</v>
      </c>
      <c r="I168" s="7">
        <v>113034.22</v>
      </c>
      <c r="J168" s="6">
        <v>1</v>
      </c>
      <c r="K168" s="6">
        <v>1</v>
      </c>
      <c r="L168" s="6">
        <v>0</v>
      </c>
      <c r="M168" s="8">
        <v>162503.48000000001</v>
      </c>
      <c r="N168" s="6">
        <v>1</v>
      </c>
    </row>
    <row r="169" spans="1:14" x14ac:dyDescent="0.35">
      <c r="A169" s="5">
        <v>168</v>
      </c>
      <c r="B169" s="6">
        <v>15588537</v>
      </c>
      <c r="C169" s="5" t="s">
        <v>176</v>
      </c>
      <c r="D169" s="6">
        <v>615</v>
      </c>
      <c r="E169" s="5" t="s">
        <v>755</v>
      </c>
      <c r="F169" s="5" t="s">
        <v>16</v>
      </c>
      <c r="G169" s="6">
        <v>41</v>
      </c>
      <c r="H169" s="6">
        <v>9</v>
      </c>
      <c r="I169" s="7">
        <v>109013.23</v>
      </c>
      <c r="J169" s="6">
        <v>1</v>
      </c>
      <c r="K169" s="6">
        <v>1</v>
      </c>
      <c r="L169" s="6">
        <v>0</v>
      </c>
      <c r="M169" s="8">
        <v>196499.96</v>
      </c>
      <c r="N169" s="6">
        <v>0</v>
      </c>
    </row>
    <row r="170" spans="1:14" x14ac:dyDescent="0.35">
      <c r="A170" s="5">
        <v>169</v>
      </c>
      <c r="B170" s="6">
        <v>15574692</v>
      </c>
      <c r="C170" s="5" t="s">
        <v>177</v>
      </c>
      <c r="D170" s="6">
        <v>667</v>
      </c>
      <c r="E170" s="5" t="s">
        <v>755</v>
      </c>
      <c r="F170" s="5" t="s">
        <v>16</v>
      </c>
      <c r="G170" s="6">
        <v>39</v>
      </c>
      <c r="H170" s="6">
        <v>2</v>
      </c>
      <c r="I170" s="7">
        <v>0</v>
      </c>
      <c r="J170" s="6">
        <v>2</v>
      </c>
      <c r="K170" s="6">
        <v>1</v>
      </c>
      <c r="L170" s="6">
        <v>0</v>
      </c>
      <c r="M170" s="8">
        <v>40721.24</v>
      </c>
      <c r="N170" s="6">
        <v>1</v>
      </c>
    </row>
    <row r="171" spans="1:14" x14ac:dyDescent="0.35">
      <c r="A171" s="5">
        <v>170</v>
      </c>
      <c r="B171" s="6">
        <v>15611325</v>
      </c>
      <c r="C171" s="5" t="s">
        <v>178</v>
      </c>
      <c r="D171" s="6">
        <v>682</v>
      </c>
      <c r="E171" s="5" t="s">
        <v>26</v>
      </c>
      <c r="F171" s="5" t="s">
        <v>23</v>
      </c>
      <c r="G171" s="6">
        <v>24</v>
      </c>
      <c r="H171" s="6">
        <v>9</v>
      </c>
      <c r="I171" s="7">
        <v>57929.81</v>
      </c>
      <c r="J171" s="6">
        <v>2</v>
      </c>
      <c r="K171" s="6">
        <v>0</v>
      </c>
      <c r="L171" s="6">
        <v>0</v>
      </c>
      <c r="M171" s="8">
        <v>53134.3</v>
      </c>
      <c r="N171" s="6">
        <v>0</v>
      </c>
    </row>
    <row r="172" spans="1:14" x14ac:dyDescent="0.35">
      <c r="A172" s="5">
        <v>171</v>
      </c>
      <c r="B172" s="6">
        <v>15587562</v>
      </c>
      <c r="C172" s="5" t="s">
        <v>179</v>
      </c>
      <c r="D172" s="6">
        <v>484</v>
      </c>
      <c r="E172" s="5" t="s">
        <v>754</v>
      </c>
      <c r="F172" s="5" t="s">
        <v>16</v>
      </c>
      <c r="G172" s="6">
        <v>29</v>
      </c>
      <c r="H172" s="6">
        <v>4</v>
      </c>
      <c r="I172" s="7">
        <v>130114.39</v>
      </c>
      <c r="J172" s="6">
        <v>1</v>
      </c>
      <c r="K172" s="6">
        <v>1</v>
      </c>
      <c r="L172" s="6">
        <v>0</v>
      </c>
      <c r="M172" s="8">
        <v>164017.89000000001</v>
      </c>
      <c r="N172" s="6">
        <v>0</v>
      </c>
    </row>
    <row r="173" spans="1:14" x14ac:dyDescent="0.35">
      <c r="A173" s="5">
        <v>172</v>
      </c>
      <c r="B173" s="6">
        <v>15613172</v>
      </c>
      <c r="C173" s="5" t="s">
        <v>180</v>
      </c>
      <c r="D173" s="6">
        <v>628</v>
      </c>
      <c r="E173" s="5" t="s">
        <v>26</v>
      </c>
      <c r="F173" s="5" t="s">
        <v>23</v>
      </c>
      <c r="G173" s="6">
        <v>27</v>
      </c>
      <c r="H173" s="6">
        <v>5</v>
      </c>
      <c r="I173" s="7">
        <v>95826.49</v>
      </c>
      <c r="J173" s="6">
        <v>2</v>
      </c>
      <c r="K173" s="6">
        <v>1</v>
      </c>
      <c r="L173" s="6">
        <v>0</v>
      </c>
      <c r="M173" s="8">
        <v>155996.96</v>
      </c>
      <c r="N173" s="6">
        <v>0</v>
      </c>
    </row>
    <row r="174" spans="1:14" x14ac:dyDescent="0.35">
      <c r="A174" s="5">
        <v>173</v>
      </c>
      <c r="B174" s="6">
        <v>15651022</v>
      </c>
      <c r="C174" s="5" t="s">
        <v>181</v>
      </c>
      <c r="D174" s="6">
        <v>480</v>
      </c>
      <c r="E174" s="5" t="s">
        <v>26</v>
      </c>
      <c r="F174" s="5" t="s">
        <v>23</v>
      </c>
      <c r="G174" s="6">
        <v>44</v>
      </c>
      <c r="H174" s="6">
        <v>10</v>
      </c>
      <c r="I174" s="7">
        <v>129608.57</v>
      </c>
      <c r="J174" s="6">
        <v>1</v>
      </c>
      <c r="K174" s="6">
        <v>1</v>
      </c>
      <c r="L174" s="6">
        <v>0</v>
      </c>
      <c r="M174" s="8">
        <v>5472.7</v>
      </c>
      <c r="N174" s="6">
        <v>1</v>
      </c>
    </row>
    <row r="175" spans="1:14" x14ac:dyDescent="0.35">
      <c r="A175" s="5">
        <v>174</v>
      </c>
      <c r="B175" s="6">
        <v>15586310</v>
      </c>
      <c r="C175" s="5" t="s">
        <v>182</v>
      </c>
      <c r="D175" s="6">
        <v>578</v>
      </c>
      <c r="E175" s="5" t="s">
        <v>754</v>
      </c>
      <c r="F175" s="5" t="s">
        <v>23</v>
      </c>
      <c r="G175" s="6">
        <v>30</v>
      </c>
      <c r="H175" s="6">
        <v>4</v>
      </c>
      <c r="I175" s="7">
        <v>169462.09</v>
      </c>
      <c r="J175" s="6">
        <v>1</v>
      </c>
      <c r="K175" s="6">
        <v>1</v>
      </c>
      <c r="L175" s="6">
        <v>0</v>
      </c>
      <c r="M175" s="8">
        <v>112187.11</v>
      </c>
      <c r="N175" s="6">
        <v>0</v>
      </c>
    </row>
    <row r="176" spans="1:14" x14ac:dyDescent="0.35">
      <c r="A176" s="5">
        <v>175</v>
      </c>
      <c r="B176" s="6">
        <v>15625524</v>
      </c>
      <c r="C176" s="5" t="s">
        <v>183</v>
      </c>
      <c r="D176" s="6">
        <v>512</v>
      </c>
      <c r="E176" s="5" t="s">
        <v>754</v>
      </c>
      <c r="F176" s="5" t="s">
        <v>23</v>
      </c>
      <c r="G176" s="6">
        <v>40</v>
      </c>
      <c r="H176" s="6">
        <v>5</v>
      </c>
      <c r="I176" s="7">
        <v>0</v>
      </c>
      <c r="J176" s="6">
        <v>2</v>
      </c>
      <c r="K176" s="6">
        <v>1</v>
      </c>
      <c r="L176" s="6">
        <v>1</v>
      </c>
      <c r="M176" s="8">
        <v>146457.82999999999</v>
      </c>
      <c r="N176" s="6">
        <v>0</v>
      </c>
    </row>
    <row r="177" spans="1:14" x14ac:dyDescent="0.35">
      <c r="A177" s="5">
        <v>176</v>
      </c>
      <c r="B177" s="6">
        <v>15755209</v>
      </c>
      <c r="C177" s="5" t="s">
        <v>117</v>
      </c>
      <c r="D177" s="6">
        <v>484</v>
      </c>
      <c r="E177" s="5" t="s">
        <v>755</v>
      </c>
      <c r="F177" s="5" t="s">
        <v>16</v>
      </c>
      <c r="G177" s="6">
        <v>35</v>
      </c>
      <c r="H177" s="6">
        <v>7</v>
      </c>
      <c r="I177" s="7">
        <v>133868.21</v>
      </c>
      <c r="J177" s="6">
        <v>1</v>
      </c>
      <c r="K177" s="6">
        <v>1</v>
      </c>
      <c r="L177" s="6">
        <v>1</v>
      </c>
      <c r="M177" s="8">
        <v>27286.1</v>
      </c>
      <c r="N177" s="6">
        <v>0</v>
      </c>
    </row>
    <row r="178" spans="1:14" x14ac:dyDescent="0.35">
      <c r="A178" s="5">
        <v>177</v>
      </c>
      <c r="B178" s="6">
        <v>15645248</v>
      </c>
      <c r="C178" s="5" t="s">
        <v>184</v>
      </c>
      <c r="D178" s="6">
        <v>510</v>
      </c>
      <c r="E178" s="5" t="s">
        <v>754</v>
      </c>
      <c r="F178" s="5" t="s">
        <v>16</v>
      </c>
      <c r="G178" s="6">
        <v>30</v>
      </c>
      <c r="H178" s="6">
        <v>0</v>
      </c>
      <c r="I178" s="7">
        <v>0</v>
      </c>
      <c r="J178" s="6">
        <v>2</v>
      </c>
      <c r="K178" s="6">
        <v>1</v>
      </c>
      <c r="L178" s="6">
        <v>1</v>
      </c>
      <c r="M178" s="8">
        <v>130553.47</v>
      </c>
      <c r="N178" s="6">
        <v>0</v>
      </c>
    </row>
    <row r="179" spans="1:14" x14ac:dyDescent="0.35">
      <c r="A179" s="5">
        <v>178</v>
      </c>
      <c r="B179" s="6">
        <v>15790355</v>
      </c>
      <c r="C179" s="5" t="s">
        <v>185</v>
      </c>
      <c r="D179" s="6">
        <v>606</v>
      </c>
      <c r="E179" s="5" t="s">
        <v>26</v>
      </c>
      <c r="F179" s="5" t="s">
        <v>23</v>
      </c>
      <c r="G179" s="6">
        <v>36</v>
      </c>
      <c r="H179" s="6">
        <v>5</v>
      </c>
      <c r="I179" s="7">
        <v>190479.48</v>
      </c>
      <c r="J179" s="6">
        <v>2</v>
      </c>
      <c r="K179" s="6">
        <v>0</v>
      </c>
      <c r="L179" s="6">
        <v>0</v>
      </c>
      <c r="M179" s="8">
        <v>179351.89</v>
      </c>
      <c r="N179" s="6">
        <v>0</v>
      </c>
    </row>
    <row r="180" spans="1:14" x14ac:dyDescent="0.35">
      <c r="A180" s="5">
        <v>179</v>
      </c>
      <c r="B180" s="6">
        <v>15762615</v>
      </c>
      <c r="C180" s="5" t="s">
        <v>186</v>
      </c>
      <c r="D180" s="6">
        <v>597</v>
      </c>
      <c r="E180" s="5" t="s">
        <v>755</v>
      </c>
      <c r="F180" s="5" t="s">
        <v>16</v>
      </c>
      <c r="G180" s="6">
        <v>40</v>
      </c>
      <c r="H180" s="6">
        <v>8</v>
      </c>
      <c r="I180" s="7">
        <v>101993.12</v>
      </c>
      <c r="J180" s="6">
        <v>1</v>
      </c>
      <c r="K180" s="6">
        <v>0</v>
      </c>
      <c r="L180" s="6">
        <v>1</v>
      </c>
      <c r="M180" s="8">
        <v>94774.12</v>
      </c>
      <c r="N180" s="6">
        <v>0</v>
      </c>
    </row>
    <row r="181" spans="1:14" x14ac:dyDescent="0.35">
      <c r="A181" s="5">
        <v>180</v>
      </c>
      <c r="B181" s="6">
        <v>15625426</v>
      </c>
      <c r="C181" s="5" t="s">
        <v>187</v>
      </c>
      <c r="D181" s="6">
        <v>754</v>
      </c>
      <c r="E181" s="5" t="s">
        <v>26</v>
      </c>
      <c r="F181" s="5" t="s">
        <v>16</v>
      </c>
      <c r="G181" s="6">
        <v>55</v>
      </c>
      <c r="H181" s="6">
        <v>3</v>
      </c>
      <c r="I181" s="7">
        <v>161608.81</v>
      </c>
      <c r="J181" s="6">
        <v>1</v>
      </c>
      <c r="K181" s="6">
        <v>1</v>
      </c>
      <c r="L181" s="6">
        <v>0</v>
      </c>
      <c r="M181" s="8">
        <v>8080.85</v>
      </c>
      <c r="N181" s="6">
        <v>1</v>
      </c>
    </row>
    <row r="182" spans="1:14" x14ac:dyDescent="0.35">
      <c r="A182" s="5">
        <v>181</v>
      </c>
      <c r="B182" s="6">
        <v>15716334</v>
      </c>
      <c r="C182" s="5" t="s">
        <v>188</v>
      </c>
      <c r="D182" s="6">
        <v>850</v>
      </c>
      <c r="E182" s="5" t="s">
        <v>755</v>
      </c>
      <c r="F182" s="5" t="s">
        <v>16</v>
      </c>
      <c r="G182" s="6">
        <v>45</v>
      </c>
      <c r="H182" s="6">
        <v>2</v>
      </c>
      <c r="I182" s="7">
        <v>122311.21</v>
      </c>
      <c r="J182" s="6">
        <v>1</v>
      </c>
      <c r="K182" s="6">
        <v>1</v>
      </c>
      <c r="L182" s="6">
        <v>1</v>
      </c>
      <c r="M182" s="8">
        <v>19482.5</v>
      </c>
      <c r="N182" s="6">
        <v>0</v>
      </c>
    </row>
    <row r="183" spans="1:14" x14ac:dyDescent="0.35">
      <c r="A183" s="5">
        <v>182</v>
      </c>
      <c r="B183" s="6">
        <v>15789669</v>
      </c>
      <c r="C183" s="5" t="s">
        <v>189</v>
      </c>
      <c r="D183" s="6">
        <v>510</v>
      </c>
      <c r="E183" s="5" t="s">
        <v>754</v>
      </c>
      <c r="F183" s="5" t="s">
        <v>23</v>
      </c>
      <c r="G183" s="6">
        <v>65</v>
      </c>
      <c r="H183" s="6">
        <v>2</v>
      </c>
      <c r="I183" s="7">
        <v>0</v>
      </c>
      <c r="J183" s="6">
        <v>2</v>
      </c>
      <c r="K183" s="6">
        <v>1</v>
      </c>
      <c r="L183" s="6">
        <v>1</v>
      </c>
      <c r="M183" s="8">
        <v>48071.61</v>
      </c>
      <c r="N183" s="6">
        <v>0</v>
      </c>
    </row>
    <row r="184" spans="1:14" x14ac:dyDescent="0.35">
      <c r="A184" s="5">
        <v>183</v>
      </c>
      <c r="B184" s="6">
        <v>15621075</v>
      </c>
      <c r="C184" s="5" t="s">
        <v>190</v>
      </c>
      <c r="D184" s="6">
        <v>778</v>
      </c>
      <c r="E184" s="5" t="s">
        <v>26</v>
      </c>
      <c r="F184" s="5" t="s">
        <v>16</v>
      </c>
      <c r="G184" s="6">
        <v>45</v>
      </c>
      <c r="H184" s="6">
        <v>1</v>
      </c>
      <c r="I184" s="7">
        <v>162150.42000000001</v>
      </c>
      <c r="J184" s="6">
        <v>2</v>
      </c>
      <c r="K184" s="6">
        <v>1</v>
      </c>
      <c r="L184" s="6">
        <v>0</v>
      </c>
      <c r="M184" s="8">
        <v>174531.27</v>
      </c>
      <c r="N184" s="6">
        <v>0</v>
      </c>
    </row>
    <row r="185" spans="1:14" x14ac:dyDescent="0.35">
      <c r="A185" s="5">
        <v>184</v>
      </c>
      <c r="B185" s="6">
        <v>15810845</v>
      </c>
      <c r="C185" s="5" t="s">
        <v>125</v>
      </c>
      <c r="D185" s="6">
        <v>636</v>
      </c>
      <c r="E185" s="5" t="s">
        <v>754</v>
      </c>
      <c r="F185" s="5" t="s">
        <v>23</v>
      </c>
      <c r="G185" s="6">
        <v>42</v>
      </c>
      <c r="H185" s="6">
        <v>2</v>
      </c>
      <c r="I185" s="7">
        <v>0</v>
      </c>
      <c r="J185" s="6">
        <v>2</v>
      </c>
      <c r="K185" s="6">
        <v>1</v>
      </c>
      <c r="L185" s="6">
        <v>1</v>
      </c>
      <c r="M185" s="8">
        <v>55470.78</v>
      </c>
      <c r="N185" s="6">
        <v>0</v>
      </c>
    </row>
    <row r="186" spans="1:14" x14ac:dyDescent="0.35">
      <c r="A186" s="5">
        <v>185</v>
      </c>
      <c r="B186" s="6">
        <v>15719377</v>
      </c>
      <c r="C186" s="5" t="s">
        <v>144</v>
      </c>
      <c r="D186" s="6">
        <v>804</v>
      </c>
      <c r="E186" s="5" t="s">
        <v>754</v>
      </c>
      <c r="F186" s="5" t="s">
        <v>16</v>
      </c>
      <c r="G186" s="6">
        <v>50</v>
      </c>
      <c r="H186" s="6">
        <v>4</v>
      </c>
      <c r="I186" s="7">
        <v>0</v>
      </c>
      <c r="J186" s="6">
        <v>1</v>
      </c>
      <c r="K186" s="6">
        <v>1</v>
      </c>
      <c r="L186" s="6">
        <v>1</v>
      </c>
      <c r="M186" s="8">
        <v>8546.8700000000008</v>
      </c>
      <c r="N186" s="6">
        <v>1</v>
      </c>
    </row>
    <row r="187" spans="1:14" x14ac:dyDescent="0.35">
      <c r="A187" s="5">
        <v>186</v>
      </c>
      <c r="B187" s="6">
        <v>15654506</v>
      </c>
      <c r="C187" s="5" t="s">
        <v>191</v>
      </c>
      <c r="D187" s="6">
        <v>514</v>
      </c>
      <c r="E187" s="5" t="s">
        <v>754</v>
      </c>
      <c r="F187" s="5" t="s">
        <v>23</v>
      </c>
      <c r="G187" s="6">
        <v>32</v>
      </c>
      <c r="H187" s="6">
        <v>8</v>
      </c>
      <c r="I187" s="7">
        <v>0</v>
      </c>
      <c r="J187" s="6">
        <v>2</v>
      </c>
      <c r="K187" s="6">
        <v>1</v>
      </c>
      <c r="L187" s="6">
        <v>0</v>
      </c>
      <c r="M187" s="8">
        <v>95857.18</v>
      </c>
      <c r="N187" s="6">
        <v>0</v>
      </c>
    </row>
    <row r="188" spans="1:14" x14ac:dyDescent="0.35">
      <c r="A188" s="5">
        <v>187</v>
      </c>
      <c r="B188" s="6">
        <v>15771977</v>
      </c>
      <c r="C188" s="5" t="s">
        <v>192</v>
      </c>
      <c r="D188" s="6">
        <v>730</v>
      </c>
      <c r="E188" s="5" t="s">
        <v>754</v>
      </c>
      <c r="F188" s="5" t="s">
        <v>16</v>
      </c>
      <c r="G188" s="6">
        <v>39</v>
      </c>
      <c r="H188" s="6">
        <v>1</v>
      </c>
      <c r="I188" s="7">
        <v>99010.67</v>
      </c>
      <c r="J188" s="6">
        <v>1</v>
      </c>
      <c r="K188" s="6">
        <v>1</v>
      </c>
      <c r="L188" s="6">
        <v>0</v>
      </c>
      <c r="M188" s="8">
        <v>194945.8</v>
      </c>
      <c r="N188" s="6">
        <v>0</v>
      </c>
    </row>
    <row r="189" spans="1:14" x14ac:dyDescent="0.35">
      <c r="A189" s="5">
        <v>188</v>
      </c>
      <c r="B189" s="6">
        <v>15708710</v>
      </c>
      <c r="C189" s="5" t="s">
        <v>193</v>
      </c>
      <c r="D189" s="6">
        <v>525</v>
      </c>
      <c r="E189" s="5" t="s">
        <v>755</v>
      </c>
      <c r="F189" s="5" t="s">
        <v>16</v>
      </c>
      <c r="G189" s="6">
        <v>37</v>
      </c>
      <c r="H189" s="6">
        <v>0</v>
      </c>
      <c r="I189" s="7">
        <v>0</v>
      </c>
      <c r="J189" s="6">
        <v>1</v>
      </c>
      <c r="K189" s="6">
        <v>0</v>
      </c>
      <c r="L189" s="6">
        <v>1</v>
      </c>
      <c r="M189" s="8">
        <v>131521.72</v>
      </c>
      <c r="N189" s="6">
        <v>0</v>
      </c>
    </row>
    <row r="190" spans="1:14" x14ac:dyDescent="0.35">
      <c r="A190" s="5">
        <v>189</v>
      </c>
      <c r="B190" s="6">
        <v>15726676</v>
      </c>
      <c r="C190" s="5" t="s">
        <v>194</v>
      </c>
      <c r="D190" s="6">
        <v>616</v>
      </c>
      <c r="E190" s="5" t="s">
        <v>755</v>
      </c>
      <c r="F190" s="5" t="s">
        <v>23</v>
      </c>
      <c r="G190" s="6">
        <v>30</v>
      </c>
      <c r="H190" s="6">
        <v>5</v>
      </c>
      <c r="I190" s="7">
        <v>0</v>
      </c>
      <c r="J190" s="6">
        <v>2</v>
      </c>
      <c r="K190" s="6">
        <v>0</v>
      </c>
      <c r="L190" s="6">
        <v>1</v>
      </c>
      <c r="M190" s="8">
        <v>196108.51</v>
      </c>
      <c r="N190" s="6">
        <v>0</v>
      </c>
    </row>
    <row r="191" spans="1:14" x14ac:dyDescent="0.35">
      <c r="A191" s="5">
        <v>190</v>
      </c>
      <c r="B191" s="6">
        <v>15587421</v>
      </c>
      <c r="C191" s="5" t="s">
        <v>195</v>
      </c>
      <c r="D191" s="6">
        <v>687</v>
      </c>
      <c r="E191" s="5" t="s">
        <v>26</v>
      </c>
      <c r="F191" s="5" t="s">
        <v>16</v>
      </c>
      <c r="G191" s="6">
        <v>34</v>
      </c>
      <c r="H191" s="6">
        <v>7</v>
      </c>
      <c r="I191" s="7">
        <v>111388.18</v>
      </c>
      <c r="J191" s="6">
        <v>2</v>
      </c>
      <c r="K191" s="6">
        <v>1</v>
      </c>
      <c r="L191" s="6">
        <v>0</v>
      </c>
      <c r="M191" s="8">
        <v>148564.76</v>
      </c>
      <c r="N191" s="6">
        <v>0</v>
      </c>
    </row>
    <row r="192" spans="1:14" x14ac:dyDescent="0.35">
      <c r="A192" s="5">
        <v>191</v>
      </c>
      <c r="B192" s="6">
        <v>15726931</v>
      </c>
      <c r="C192" s="5" t="s">
        <v>196</v>
      </c>
      <c r="D192" s="6">
        <v>715</v>
      </c>
      <c r="E192" s="5" t="s">
        <v>754</v>
      </c>
      <c r="F192" s="5" t="s">
        <v>16</v>
      </c>
      <c r="G192" s="6">
        <v>41</v>
      </c>
      <c r="H192" s="6">
        <v>8</v>
      </c>
      <c r="I192" s="7">
        <v>56214.85</v>
      </c>
      <c r="J192" s="6">
        <v>2</v>
      </c>
      <c r="K192" s="6">
        <v>0</v>
      </c>
      <c r="L192" s="6">
        <v>0</v>
      </c>
      <c r="M192" s="8">
        <v>92982.61</v>
      </c>
      <c r="N192" s="6">
        <v>1</v>
      </c>
    </row>
    <row r="193" spans="1:14" x14ac:dyDescent="0.35">
      <c r="A193" s="5">
        <v>192</v>
      </c>
      <c r="B193" s="6">
        <v>15771086</v>
      </c>
      <c r="C193" s="5" t="s">
        <v>113</v>
      </c>
      <c r="D193" s="6">
        <v>512</v>
      </c>
      <c r="E193" s="5" t="s">
        <v>754</v>
      </c>
      <c r="F193" s="5" t="s">
        <v>16</v>
      </c>
      <c r="G193" s="6">
        <v>36</v>
      </c>
      <c r="H193" s="6">
        <v>3</v>
      </c>
      <c r="I193" s="7">
        <v>84327.77</v>
      </c>
      <c r="J193" s="6">
        <v>2</v>
      </c>
      <c r="K193" s="6">
        <v>1</v>
      </c>
      <c r="L193" s="6">
        <v>0</v>
      </c>
      <c r="M193" s="8">
        <v>17675.36</v>
      </c>
      <c r="N193" s="6">
        <v>0</v>
      </c>
    </row>
    <row r="194" spans="1:14" x14ac:dyDescent="0.35">
      <c r="A194" s="5">
        <v>193</v>
      </c>
      <c r="B194" s="6">
        <v>15756850</v>
      </c>
      <c r="C194" s="5" t="s">
        <v>197</v>
      </c>
      <c r="D194" s="6">
        <v>479</v>
      </c>
      <c r="E194" s="5" t="s">
        <v>754</v>
      </c>
      <c r="F194" s="5" t="s">
        <v>23</v>
      </c>
      <c r="G194" s="6">
        <v>40</v>
      </c>
      <c r="H194" s="6">
        <v>1</v>
      </c>
      <c r="I194" s="7">
        <v>0</v>
      </c>
      <c r="J194" s="6">
        <v>2</v>
      </c>
      <c r="K194" s="6">
        <v>0</v>
      </c>
      <c r="L194" s="6">
        <v>0</v>
      </c>
      <c r="M194" s="8">
        <v>114996.43</v>
      </c>
      <c r="N194" s="6">
        <v>0</v>
      </c>
    </row>
    <row r="195" spans="1:14" x14ac:dyDescent="0.35">
      <c r="A195" s="5">
        <v>194</v>
      </c>
      <c r="B195" s="6">
        <v>15702741</v>
      </c>
      <c r="C195" s="5" t="s">
        <v>198</v>
      </c>
      <c r="D195" s="6">
        <v>601</v>
      </c>
      <c r="E195" s="5" t="s">
        <v>754</v>
      </c>
      <c r="F195" s="5" t="s">
        <v>23</v>
      </c>
      <c r="G195" s="6">
        <v>32</v>
      </c>
      <c r="H195" s="6">
        <v>8</v>
      </c>
      <c r="I195" s="7">
        <v>93012.89</v>
      </c>
      <c r="J195" s="6">
        <v>1</v>
      </c>
      <c r="K195" s="6">
        <v>1</v>
      </c>
      <c r="L195" s="6">
        <v>0</v>
      </c>
      <c r="M195" s="8">
        <v>86957.42</v>
      </c>
      <c r="N195" s="6">
        <v>0</v>
      </c>
    </row>
    <row r="196" spans="1:14" x14ac:dyDescent="0.35">
      <c r="A196" s="5">
        <v>195</v>
      </c>
      <c r="B196" s="6">
        <v>15679200</v>
      </c>
      <c r="C196" s="5" t="s">
        <v>199</v>
      </c>
      <c r="D196" s="6">
        <v>580</v>
      </c>
      <c r="E196" s="5" t="s">
        <v>755</v>
      </c>
      <c r="F196" s="5" t="s">
        <v>23</v>
      </c>
      <c r="G196" s="6">
        <v>29</v>
      </c>
      <c r="H196" s="6">
        <v>9</v>
      </c>
      <c r="I196" s="7">
        <v>61710.44</v>
      </c>
      <c r="J196" s="6">
        <v>2</v>
      </c>
      <c r="K196" s="6">
        <v>1</v>
      </c>
      <c r="L196" s="6">
        <v>0</v>
      </c>
      <c r="M196" s="8">
        <v>128077.8</v>
      </c>
      <c r="N196" s="6">
        <v>0</v>
      </c>
    </row>
    <row r="197" spans="1:14" x14ac:dyDescent="0.35">
      <c r="A197" s="5">
        <v>196</v>
      </c>
      <c r="B197" s="6">
        <v>15594815</v>
      </c>
      <c r="C197" s="5" t="s">
        <v>200</v>
      </c>
      <c r="D197" s="6">
        <v>807</v>
      </c>
      <c r="E197" s="5" t="s">
        <v>754</v>
      </c>
      <c r="F197" s="5" t="s">
        <v>23</v>
      </c>
      <c r="G197" s="6">
        <v>35</v>
      </c>
      <c r="H197" s="6">
        <v>3</v>
      </c>
      <c r="I197" s="7">
        <v>174790.15</v>
      </c>
      <c r="J197" s="6">
        <v>1</v>
      </c>
      <c r="K197" s="6">
        <v>1</v>
      </c>
      <c r="L197" s="6">
        <v>1</v>
      </c>
      <c r="M197" s="8">
        <v>600.36</v>
      </c>
      <c r="N197" s="6">
        <v>0</v>
      </c>
    </row>
    <row r="198" spans="1:14" x14ac:dyDescent="0.35">
      <c r="A198" s="5">
        <v>197</v>
      </c>
      <c r="B198" s="6">
        <v>15635905</v>
      </c>
      <c r="C198" s="5" t="s">
        <v>201</v>
      </c>
      <c r="D198" s="6">
        <v>616</v>
      </c>
      <c r="E198" s="5" t="s">
        <v>755</v>
      </c>
      <c r="F198" s="5" t="s">
        <v>16</v>
      </c>
      <c r="G198" s="6">
        <v>32</v>
      </c>
      <c r="H198" s="6">
        <v>6</v>
      </c>
      <c r="I198" s="7">
        <v>0</v>
      </c>
      <c r="J198" s="6">
        <v>2</v>
      </c>
      <c r="K198" s="6">
        <v>1</v>
      </c>
      <c r="L198" s="6">
        <v>1</v>
      </c>
      <c r="M198" s="8">
        <v>43001.46</v>
      </c>
      <c r="N198" s="6">
        <v>0</v>
      </c>
    </row>
    <row r="199" spans="1:14" x14ac:dyDescent="0.35">
      <c r="A199" s="5">
        <v>198</v>
      </c>
      <c r="B199" s="6">
        <v>15777892</v>
      </c>
      <c r="C199" s="5" t="s">
        <v>202</v>
      </c>
      <c r="D199" s="6">
        <v>721</v>
      </c>
      <c r="E199" s="5" t="s">
        <v>26</v>
      </c>
      <c r="F199" s="5" t="s">
        <v>23</v>
      </c>
      <c r="G199" s="6">
        <v>37</v>
      </c>
      <c r="H199" s="6">
        <v>3</v>
      </c>
      <c r="I199" s="7">
        <v>107720.64</v>
      </c>
      <c r="J199" s="6">
        <v>1</v>
      </c>
      <c r="K199" s="6">
        <v>1</v>
      </c>
      <c r="L199" s="6">
        <v>1</v>
      </c>
      <c r="M199" s="8">
        <v>158591.12</v>
      </c>
      <c r="N199" s="6">
        <v>0</v>
      </c>
    </row>
    <row r="200" spans="1:14" x14ac:dyDescent="0.35">
      <c r="A200" s="5">
        <v>199</v>
      </c>
      <c r="B200" s="6">
        <v>15656176</v>
      </c>
      <c r="C200" s="5" t="s">
        <v>203</v>
      </c>
      <c r="D200" s="6">
        <v>501</v>
      </c>
      <c r="E200" s="5" t="s">
        <v>754</v>
      </c>
      <c r="F200" s="5" t="s">
        <v>23</v>
      </c>
      <c r="G200" s="6">
        <v>57</v>
      </c>
      <c r="H200" s="6">
        <v>10</v>
      </c>
      <c r="I200" s="7">
        <v>0</v>
      </c>
      <c r="J200" s="6">
        <v>2</v>
      </c>
      <c r="K200" s="6">
        <v>1</v>
      </c>
      <c r="L200" s="6">
        <v>1</v>
      </c>
      <c r="M200" s="8">
        <v>47847.19</v>
      </c>
      <c r="N200" s="6">
        <v>0</v>
      </c>
    </row>
    <row r="201" spans="1:14" x14ac:dyDescent="0.35">
      <c r="A201" s="5">
        <v>200</v>
      </c>
      <c r="B201" s="6">
        <v>15811127</v>
      </c>
      <c r="C201" s="5" t="s">
        <v>204</v>
      </c>
      <c r="D201" s="6">
        <v>521</v>
      </c>
      <c r="E201" s="5" t="s">
        <v>754</v>
      </c>
      <c r="F201" s="5" t="s">
        <v>23</v>
      </c>
      <c r="G201" s="6">
        <v>35</v>
      </c>
      <c r="H201" s="6">
        <v>6</v>
      </c>
      <c r="I201" s="7">
        <v>96423.84</v>
      </c>
      <c r="J201" s="6">
        <v>1</v>
      </c>
      <c r="K201" s="6">
        <v>1</v>
      </c>
      <c r="L201" s="6">
        <v>0</v>
      </c>
      <c r="M201" s="8">
        <v>10488.44</v>
      </c>
      <c r="N201" s="6">
        <v>0</v>
      </c>
    </row>
    <row r="202" spans="1:14" x14ac:dyDescent="0.35">
      <c r="A202" s="5">
        <v>201</v>
      </c>
      <c r="B202" s="6">
        <v>15604482</v>
      </c>
      <c r="C202" s="5" t="s">
        <v>205</v>
      </c>
      <c r="D202" s="6">
        <v>850</v>
      </c>
      <c r="E202" s="5" t="s">
        <v>755</v>
      </c>
      <c r="F202" s="5" t="s">
        <v>23</v>
      </c>
      <c r="G202" s="6">
        <v>30</v>
      </c>
      <c r="H202" s="6">
        <v>2</v>
      </c>
      <c r="I202" s="7">
        <v>141040.01</v>
      </c>
      <c r="J202" s="6">
        <v>1</v>
      </c>
      <c r="K202" s="6">
        <v>1</v>
      </c>
      <c r="L202" s="6">
        <v>1</v>
      </c>
      <c r="M202" s="8">
        <v>5978.2</v>
      </c>
      <c r="N202" s="6">
        <v>0</v>
      </c>
    </row>
    <row r="203" spans="1:14" x14ac:dyDescent="0.35">
      <c r="A203" s="5">
        <v>202</v>
      </c>
      <c r="B203" s="6">
        <v>15622911</v>
      </c>
      <c r="C203" s="5" t="s">
        <v>206</v>
      </c>
      <c r="D203" s="6">
        <v>759</v>
      </c>
      <c r="E203" s="5" t="s">
        <v>754</v>
      </c>
      <c r="F203" s="5" t="s">
        <v>23</v>
      </c>
      <c r="G203" s="6">
        <v>42</v>
      </c>
      <c r="H203" s="6">
        <v>4</v>
      </c>
      <c r="I203" s="7">
        <v>105420.18</v>
      </c>
      <c r="J203" s="6">
        <v>1</v>
      </c>
      <c r="K203" s="6">
        <v>0</v>
      </c>
      <c r="L203" s="6">
        <v>1</v>
      </c>
      <c r="M203" s="8">
        <v>121409.06</v>
      </c>
      <c r="N203" s="6">
        <v>0</v>
      </c>
    </row>
    <row r="204" spans="1:14" x14ac:dyDescent="0.35">
      <c r="A204" s="5">
        <v>203</v>
      </c>
      <c r="B204" s="6">
        <v>15600974</v>
      </c>
      <c r="C204" s="5" t="s">
        <v>27</v>
      </c>
      <c r="D204" s="6">
        <v>516</v>
      </c>
      <c r="E204" s="5" t="s">
        <v>755</v>
      </c>
      <c r="F204" s="5" t="s">
        <v>23</v>
      </c>
      <c r="G204" s="6">
        <v>50</v>
      </c>
      <c r="H204" s="6">
        <v>5</v>
      </c>
      <c r="I204" s="7">
        <v>0</v>
      </c>
      <c r="J204" s="6">
        <v>1</v>
      </c>
      <c r="K204" s="6">
        <v>0</v>
      </c>
      <c r="L204" s="6">
        <v>1</v>
      </c>
      <c r="M204" s="8">
        <v>146145.93</v>
      </c>
      <c r="N204" s="6">
        <v>1</v>
      </c>
    </row>
    <row r="205" spans="1:14" x14ac:dyDescent="0.35">
      <c r="A205" s="5">
        <v>204</v>
      </c>
      <c r="B205" s="6">
        <v>15727868</v>
      </c>
      <c r="C205" s="5" t="s">
        <v>207</v>
      </c>
      <c r="D205" s="6">
        <v>711</v>
      </c>
      <c r="E205" s="5" t="s">
        <v>754</v>
      </c>
      <c r="F205" s="5" t="s">
        <v>16</v>
      </c>
      <c r="G205" s="6">
        <v>38</v>
      </c>
      <c r="H205" s="6">
        <v>2</v>
      </c>
      <c r="I205" s="7">
        <v>129022.06</v>
      </c>
      <c r="J205" s="6">
        <v>2</v>
      </c>
      <c r="K205" s="6">
        <v>1</v>
      </c>
      <c r="L205" s="6">
        <v>1</v>
      </c>
      <c r="M205" s="8">
        <v>14374.86</v>
      </c>
      <c r="N205" s="6">
        <v>1</v>
      </c>
    </row>
    <row r="206" spans="1:14" x14ac:dyDescent="0.35">
      <c r="A206" s="5">
        <v>205</v>
      </c>
      <c r="B206" s="6">
        <v>15627801</v>
      </c>
      <c r="C206" s="5" t="s">
        <v>208</v>
      </c>
      <c r="D206" s="6"/>
      <c r="E206" s="5" t="s">
        <v>755</v>
      </c>
      <c r="F206" s="5" t="s">
        <v>23</v>
      </c>
      <c r="G206" s="6">
        <v>33</v>
      </c>
      <c r="H206" s="6">
        <v>3</v>
      </c>
      <c r="I206" s="7">
        <v>176666.62</v>
      </c>
      <c r="J206" s="6">
        <v>1</v>
      </c>
      <c r="K206" s="6">
        <v>1</v>
      </c>
      <c r="L206" s="6">
        <v>0</v>
      </c>
      <c r="M206" s="8">
        <v>94670.77</v>
      </c>
      <c r="N206" s="6">
        <v>0</v>
      </c>
    </row>
    <row r="207" spans="1:14" x14ac:dyDescent="0.35">
      <c r="A207" s="5">
        <v>206</v>
      </c>
      <c r="B207" s="6">
        <v>15773039</v>
      </c>
      <c r="C207" s="5" t="s">
        <v>209</v>
      </c>
      <c r="D207" s="6">
        <v>550</v>
      </c>
      <c r="E207" s="5" t="s">
        <v>754</v>
      </c>
      <c r="F207" s="5" t="s">
        <v>23</v>
      </c>
      <c r="G207" s="6">
        <v>37</v>
      </c>
      <c r="H207" s="6">
        <v>3</v>
      </c>
      <c r="I207" s="7">
        <v>0</v>
      </c>
      <c r="J207" s="6">
        <v>1</v>
      </c>
      <c r="K207" s="6">
        <v>1</v>
      </c>
      <c r="L207" s="6">
        <v>1</v>
      </c>
      <c r="M207" s="8">
        <v>179670.31</v>
      </c>
      <c r="N207" s="6">
        <v>0</v>
      </c>
    </row>
    <row r="208" spans="1:14" x14ac:dyDescent="0.35">
      <c r="A208" s="5">
        <v>207</v>
      </c>
      <c r="B208" s="6">
        <v>15755262</v>
      </c>
      <c r="C208" s="5" t="s">
        <v>39</v>
      </c>
      <c r="D208" s="6">
        <v>608</v>
      </c>
      <c r="E208" s="5" t="s">
        <v>755</v>
      </c>
      <c r="F208" s="5" t="s">
        <v>16</v>
      </c>
      <c r="G208" s="6">
        <v>41</v>
      </c>
      <c r="H208" s="6">
        <v>3</v>
      </c>
      <c r="I208" s="7">
        <v>89763.839999999997</v>
      </c>
      <c r="J208" s="6">
        <v>1</v>
      </c>
      <c r="K208" s="6">
        <v>0</v>
      </c>
      <c r="L208" s="6">
        <v>0</v>
      </c>
      <c r="M208" s="8">
        <v>199304.74</v>
      </c>
      <c r="N208" s="6">
        <v>1</v>
      </c>
    </row>
    <row r="209" spans="1:14" x14ac:dyDescent="0.35">
      <c r="A209" s="5">
        <v>208</v>
      </c>
      <c r="B209" s="6">
        <v>15679531</v>
      </c>
      <c r="C209" s="5" t="s">
        <v>210</v>
      </c>
      <c r="D209" s="6">
        <v>618</v>
      </c>
      <c r="E209" s="5" t="s">
        <v>754</v>
      </c>
      <c r="F209" s="5" t="s">
        <v>23</v>
      </c>
      <c r="G209" s="6">
        <v>34</v>
      </c>
      <c r="H209" s="6">
        <v>5</v>
      </c>
      <c r="I209" s="7">
        <v>134954.53</v>
      </c>
      <c r="J209" s="6">
        <v>1</v>
      </c>
      <c r="K209" s="6">
        <v>1</v>
      </c>
      <c r="L209" s="6">
        <v>1</v>
      </c>
      <c r="M209" s="8">
        <v>151954.39000000001</v>
      </c>
      <c r="N209" s="6">
        <v>0</v>
      </c>
    </row>
    <row r="210" spans="1:14" x14ac:dyDescent="0.35">
      <c r="A210" s="5">
        <v>209</v>
      </c>
      <c r="B210" s="6">
        <v>15684181</v>
      </c>
      <c r="C210" s="5" t="s">
        <v>211</v>
      </c>
      <c r="D210" s="6">
        <v>643</v>
      </c>
      <c r="E210" s="5" t="s">
        <v>754</v>
      </c>
      <c r="F210" s="5" t="s">
        <v>23</v>
      </c>
      <c r="G210" s="6">
        <v>45</v>
      </c>
      <c r="H210" s="6">
        <v>5</v>
      </c>
      <c r="I210" s="7">
        <v>0</v>
      </c>
      <c r="J210" s="6">
        <v>1</v>
      </c>
      <c r="K210" s="6">
        <v>1</v>
      </c>
      <c r="L210" s="6">
        <v>0</v>
      </c>
      <c r="M210" s="8">
        <v>142513.5</v>
      </c>
      <c r="N210" s="6">
        <v>1</v>
      </c>
    </row>
    <row r="211" spans="1:14" x14ac:dyDescent="0.35">
      <c r="A211" s="5">
        <v>210</v>
      </c>
      <c r="B211" s="6">
        <v>15612087</v>
      </c>
      <c r="C211" s="5" t="s">
        <v>212</v>
      </c>
      <c r="D211" s="6">
        <v>671</v>
      </c>
      <c r="E211" s="5" t="s">
        <v>754</v>
      </c>
      <c r="F211" s="5" t="s">
        <v>23</v>
      </c>
      <c r="G211" s="6">
        <v>45</v>
      </c>
      <c r="H211" s="6">
        <v>2</v>
      </c>
      <c r="I211" s="7">
        <v>106376.85</v>
      </c>
      <c r="J211" s="6">
        <v>1</v>
      </c>
      <c r="K211" s="6">
        <v>0</v>
      </c>
      <c r="L211" s="6">
        <v>1</v>
      </c>
      <c r="M211" s="8">
        <v>158264.62</v>
      </c>
      <c r="N211" s="6">
        <v>0</v>
      </c>
    </row>
    <row r="212" spans="1:14" x14ac:dyDescent="0.35">
      <c r="A212" s="5">
        <v>211</v>
      </c>
      <c r="B212" s="6">
        <v>15752047</v>
      </c>
      <c r="C212" s="5"/>
      <c r="D212" s="6">
        <v>689</v>
      </c>
      <c r="E212" s="5" t="s">
        <v>758</v>
      </c>
      <c r="F212" s="5" t="s">
        <v>23</v>
      </c>
      <c r="G212" s="6">
        <v>33</v>
      </c>
      <c r="H212" s="6">
        <v>2</v>
      </c>
      <c r="I212" s="7">
        <v>161814.64000000001</v>
      </c>
      <c r="J212" s="6">
        <v>2</v>
      </c>
      <c r="K212" s="6">
        <v>1</v>
      </c>
      <c r="L212" s="6">
        <v>0</v>
      </c>
      <c r="M212" s="8">
        <v>169381.9</v>
      </c>
      <c r="N212" s="6">
        <v>0</v>
      </c>
    </row>
    <row r="213" spans="1:14" x14ac:dyDescent="0.35">
      <c r="A213" s="5">
        <v>212</v>
      </c>
      <c r="B213" s="6">
        <v>15624592</v>
      </c>
      <c r="C213" s="5" t="s">
        <v>213</v>
      </c>
      <c r="D213" s="6">
        <v>603</v>
      </c>
      <c r="E213" s="5" t="s">
        <v>754</v>
      </c>
      <c r="F213" s="5" t="s">
        <v>23</v>
      </c>
      <c r="G213" s="6">
        <v>31</v>
      </c>
      <c r="H213" s="6">
        <v>8</v>
      </c>
      <c r="I213" s="7">
        <v>0</v>
      </c>
      <c r="J213" s="6">
        <v>2</v>
      </c>
      <c r="K213" s="6">
        <v>1</v>
      </c>
      <c r="L213" s="6">
        <v>1</v>
      </c>
      <c r="M213" s="8">
        <v>169915.02</v>
      </c>
      <c r="N213" s="6">
        <v>0</v>
      </c>
    </row>
    <row r="214" spans="1:14" x14ac:dyDescent="0.35">
      <c r="A214" s="5">
        <v>213</v>
      </c>
      <c r="B214" s="6">
        <v>15573152</v>
      </c>
      <c r="C214" s="5" t="s">
        <v>214</v>
      </c>
      <c r="D214" s="6">
        <v>620</v>
      </c>
      <c r="E214" s="5" t="s">
        <v>754</v>
      </c>
      <c r="F214" s="5" t="s">
        <v>16</v>
      </c>
      <c r="G214" s="6">
        <v>41</v>
      </c>
      <c r="H214" s="6">
        <v>9</v>
      </c>
      <c r="I214" s="7">
        <v>0</v>
      </c>
      <c r="J214" s="6">
        <v>2</v>
      </c>
      <c r="K214" s="6">
        <v>0</v>
      </c>
      <c r="L214" s="6">
        <v>0</v>
      </c>
      <c r="M214" s="8">
        <v>88852.47</v>
      </c>
      <c r="N214" s="6">
        <v>0</v>
      </c>
    </row>
    <row r="215" spans="1:14" x14ac:dyDescent="0.35">
      <c r="A215" s="5">
        <v>214</v>
      </c>
      <c r="B215" s="6">
        <v>15594917</v>
      </c>
      <c r="C215" s="5" t="s">
        <v>215</v>
      </c>
      <c r="D215" s="6">
        <v>676</v>
      </c>
      <c r="E215" s="5" t="s">
        <v>754</v>
      </c>
      <c r="F215" s="5" t="s">
        <v>16</v>
      </c>
      <c r="G215" s="6">
        <v>34</v>
      </c>
      <c r="H215" s="6">
        <v>1</v>
      </c>
      <c r="I215" s="7">
        <v>63095.01</v>
      </c>
      <c r="J215" s="6">
        <v>1</v>
      </c>
      <c r="K215" s="6">
        <v>1</v>
      </c>
      <c r="L215" s="6">
        <v>1</v>
      </c>
      <c r="M215" s="8">
        <v>40645.81</v>
      </c>
      <c r="N215" s="6">
        <v>0</v>
      </c>
    </row>
    <row r="216" spans="1:14" x14ac:dyDescent="0.35">
      <c r="A216" s="5">
        <v>215</v>
      </c>
      <c r="B216" s="6">
        <v>15785542</v>
      </c>
      <c r="C216" s="5" t="s">
        <v>216</v>
      </c>
      <c r="D216" s="6"/>
      <c r="E216" s="5" t="s">
        <v>758</v>
      </c>
      <c r="F216" s="5" t="s">
        <v>23</v>
      </c>
      <c r="G216" s="6">
        <v>26</v>
      </c>
      <c r="H216" s="6">
        <v>4</v>
      </c>
      <c r="I216" s="7">
        <v>118287.01</v>
      </c>
      <c r="J216" s="6">
        <v>2</v>
      </c>
      <c r="K216" s="6">
        <v>0</v>
      </c>
      <c r="L216" s="6">
        <v>0</v>
      </c>
      <c r="M216" s="8" t="s">
        <v>753</v>
      </c>
      <c r="N216" s="6">
        <v>0</v>
      </c>
    </row>
    <row r="217" spans="1:14" x14ac:dyDescent="0.35">
      <c r="A217" s="5">
        <v>216</v>
      </c>
      <c r="B217" s="6">
        <v>15723488</v>
      </c>
      <c r="C217" s="5" t="s">
        <v>55</v>
      </c>
      <c r="D217" s="6">
        <v>668</v>
      </c>
      <c r="E217" s="5" t="s">
        <v>758</v>
      </c>
      <c r="F217" s="5" t="s">
        <v>23</v>
      </c>
      <c r="G217" s="6">
        <v>47</v>
      </c>
      <c r="H217" s="6">
        <v>7</v>
      </c>
      <c r="I217" s="7">
        <v>106854.21</v>
      </c>
      <c r="J217" s="6">
        <v>1</v>
      </c>
      <c r="K217" s="6">
        <v>0</v>
      </c>
      <c r="L217" s="6">
        <v>1</v>
      </c>
      <c r="M217" s="8">
        <v>157959.01999999999</v>
      </c>
      <c r="N217" s="6">
        <v>1</v>
      </c>
    </row>
    <row r="218" spans="1:14" x14ac:dyDescent="0.35">
      <c r="A218" s="5">
        <v>217</v>
      </c>
      <c r="B218" s="6">
        <v>15680920</v>
      </c>
      <c r="C218" s="5" t="s">
        <v>217</v>
      </c>
      <c r="D218" s="6">
        <v>695</v>
      </c>
      <c r="E218" s="5" t="s">
        <v>754</v>
      </c>
      <c r="F218" s="5" t="s">
        <v>23</v>
      </c>
      <c r="G218" s="6">
        <v>46</v>
      </c>
      <c r="H218" s="6">
        <v>7</v>
      </c>
      <c r="I218" s="7">
        <v>49512.55</v>
      </c>
      <c r="J218" s="6">
        <v>1</v>
      </c>
      <c r="K218" s="6">
        <v>1</v>
      </c>
      <c r="L218" s="6">
        <v>0</v>
      </c>
      <c r="M218" s="8">
        <v>133007.34</v>
      </c>
      <c r="N218" s="6">
        <v>0</v>
      </c>
    </row>
    <row r="219" spans="1:14" x14ac:dyDescent="0.35">
      <c r="A219" s="5">
        <v>218</v>
      </c>
      <c r="B219" s="6">
        <v>15786308</v>
      </c>
      <c r="C219" s="5" t="s">
        <v>218</v>
      </c>
      <c r="D219" s="6">
        <v>730</v>
      </c>
      <c r="E219" s="5" t="s">
        <v>755</v>
      </c>
      <c r="F219" s="5" t="s">
        <v>16</v>
      </c>
      <c r="G219" s="6">
        <v>33</v>
      </c>
      <c r="H219" s="6">
        <v>9</v>
      </c>
      <c r="I219" s="7">
        <v>0</v>
      </c>
      <c r="J219" s="6">
        <v>2</v>
      </c>
      <c r="K219" s="6">
        <v>0</v>
      </c>
      <c r="L219" s="6">
        <v>0</v>
      </c>
      <c r="M219" s="8">
        <v>176576.62</v>
      </c>
      <c r="N219" s="6">
        <v>0</v>
      </c>
    </row>
    <row r="220" spans="1:14" x14ac:dyDescent="0.35">
      <c r="A220" s="5">
        <v>219</v>
      </c>
      <c r="B220" s="6">
        <v>15659366</v>
      </c>
      <c r="C220" s="5" t="s">
        <v>219</v>
      </c>
      <c r="D220" s="6">
        <v>807</v>
      </c>
      <c r="E220" s="5" t="s">
        <v>754</v>
      </c>
      <c r="F220" s="5" t="s">
        <v>23</v>
      </c>
      <c r="G220" s="6">
        <v>43</v>
      </c>
      <c r="H220" s="6">
        <v>1</v>
      </c>
      <c r="I220" s="7">
        <v>105799.32</v>
      </c>
      <c r="J220" s="6">
        <v>2</v>
      </c>
      <c r="K220" s="6">
        <v>1</v>
      </c>
      <c r="L220" s="6">
        <v>0</v>
      </c>
      <c r="M220" s="8">
        <v>34888.04</v>
      </c>
      <c r="N220" s="6">
        <v>1</v>
      </c>
    </row>
    <row r="221" spans="1:14" x14ac:dyDescent="0.35">
      <c r="A221" s="5">
        <v>220</v>
      </c>
      <c r="B221" s="6">
        <v>15774854</v>
      </c>
      <c r="C221" s="5" t="s">
        <v>139</v>
      </c>
      <c r="D221" s="6">
        <v>592</v>
      </c>
      <c r="E221" s="5" t="s">
        <v>754</v>
      </c>
      <c r="F221" s="5" t="s">
        <v>23</v>
      </c>
      <c r="G221" s="6">
        <v>54</v>
      </c>
      <c r="H221" s="6">
        <v>8</v>
      </c>
      <c r="I221" s="7">
        <v>0</v>
      </c>
      <c r="J221" s="6">
        <v>1</v>
      </c>
      <c r="K221" s="6">
        <v>1</v>
      </c>
      <c r="L221" s="6">
        <v>1</v>
      </c>
      <c r="M221" s="8">
        <v>28737.71</v>
      </c>
      <c r="N221" s="6">
        <v>1</v>
      </c>
    </row>
    <row r="222" spans="1:14" x14ac:dyDescent="0.35">
      <c r="A222" s="5">
        <v>221</v>
      </c>
      <c r="B222" s="6">
        <v>15725311</v>
      </c>
      <c r="C222" s="5" t="s">
        <v>220</v>
      </c>
      <c r="D222" s="6">
        <v>726</v>
      </c>
      <c r="E222" s="5" t="s">
        <v>754</v>
      </c>
      <c r="F222" s="5" t="s">
        <v>16</v>
      </c>
      <c r="G222" s="6">
        <v>31</v>
      </c>
      <c r="H222" s="6">
        <v>9</v>
      </c>
      <c r="I222" s="7">
        <v>114722.05</v>
      </c>
      <c r="J222" s="6">
        <v>2</v>
      </c>
      <c r="K222" s="6">
        <v>1</v>
      </c>
      <c r="L222" s="6">
        <v>1</v>
      </c>
      <c r="M222" s="8">
        <v>98178.57</v>
      </c>
      <c r="N222" s="6">
        <v>0</v>
      </c>
    </row>
    <row r="223" spans="1:14" x14ac:dyDescent="0.35">
      <c r="A223" s="5">
        <v>222</v>
      </c>
      <c r="B223" s="6">
        <v>15787155</v>
      </c>
      <c r="C223" s="5" t="s">
        <v>221</v>
      </c>
      <c r="D223" s="6">
        <v>514</v>
      </c>
      <c r="E223" s="5" t="s">
        <v>755</v>
      </c>
      <c r="F223" s="5" t="s">
        <v>23</v>
      </c>
      <c r="G223" s="6">
        <v>30</v>
      </c>
      <c r="H223" s="6">
        <v>7</v>
      </c>
      <c r="I223" s="7">
        <v>0</v>
      </c>
      <c r="J223" s="6">
        <v>1</v>
      </c>
      <c r="K223" s="6">
        <v>0</v>
      </c>
      <c r="L223" s="6">
        <v>1</v>
      </c>
      <c r="M223" s="8">
        <v>125010.24000000001</v>
      </c>
      <c r="N223" s="6">
        <v>0</v>
      </c>
    </row>
    <row r="224" spans="1:14" x14ac:dyDescent="0.35">
      <c r="A224" s="5">
        <v>223</v>
      </c>
      <c r="B224" s="6">
        <v>15727829</v>
      </c>
      <c r="C224" s="5" t="s">
        <v>222</v>
      </c>
      <c r="D224" s="6">
        <v>567</v>
      </c>
      <c r="E224" s="5" t="s">
        <v>754</v>
      </c>
      <c r="F224" s="5" t="s">
        <v>23</v>
      </c>
      <c r="G224" s="6">
        <v>42</v>
      </c>
      <c r="H224" s="6">
        <v>2</v>
      </c>
      <c r="I224" s="7">
        <v>0</v>
      </c>
      <c r="J224" s="6">
        <v>2</v>
      </c>
      <c r="K224" s="6">
        <v>1</v>
      </c>
      <c r="L224" s="6">
        <v>1</v>
      </c>
      <c r="M224" s="8">
        <v>167984.61</v>
      </c>
      <c r="N224" s="6">
        <v>0</v>
      </c>
    </row>
    <row r="225" spans="1:14" x14ac:dyDescent="0.35">
      <c r="A225" s="5">
        <v>224</v>
      </c>
      <c r="B225" s="6">
        <v>15733247</v>
      </c>
      <c r="C225" s="5" t="s">
        <v>223</v>
      </c>
      <c r="D225" s="6">
        <v>850</v>
      </c>
      <c r="E225" s="5" t="s">
        <v>754</v>
      </c>
      <c r="F225" s="5" t="s">
        <v>23</v>
      </c>
      <c r="G225" s="6">
        <v>33</v>
      </c>
      <c r="H225" s="6">
        <v>10</v>
      </c>
      <c r="I225" s="7">
        <v>0</v>
      </c>
      <c r="J225" s="6">
        <v>1</v>
      </c>
      <c r="K225" s="6">
        <v>1</v>
      </c>
      <c r="L225" s="6">
        <v>0</v>
      </c>
      <c r="M225" s="8">
        <v>4861.72</v>
      </c>
      <c r="N225" s="6">
        <v>1</v>
      </c>
    </row>
    <row r="226" spans="1:14" x14ac:dyDescent="0.35">
      <c r="A226" s="5">
        <v>225</v>
      </c>
      <c r="B226" s="6">
        <v>15568748</v>
      </c>
      <c r="C226" s="5" t="s">
        <v>224</v>
      </c>
      <c r="D226" s="6">
        <v>671</v>
      </c>
      <c r="E226" s="5" t="s">
        <v>758</v>
      </c>
      <c r="F226" s="5" t="s">
        <v>23</v>
      </c>
      <c r="G226" s="6">
        <v>45</v>
      </c>
      <c r="H226" s="6">
        <v>6</v>
      </c>
      <c r="I226" s="7">
        <v>99564.22</v>
      </c>
      <c r="J226" s="6">
        <v>1</v>
      </c>
      <c r="K226" s="6">
        <v>1</v>
      </c>
      <c r="L226" s="6">
        <v>1</v>
      </c>
      <c r="M226" s="8">
        <v>108872.45</v>
      </c>
      <c r="N226" s="6">
        <v>1</v>
      </c>
    </row>
    <row r="227" spans="1:14" x14ac:dyDescent="0.35">
      <c r="A227" s="5">
        <v>226</v>
      </c>
      <c r="B227" s="6">
        <v>15699029</v>
      </c>
      <c r="C227" s="5" t="s">
        <v>225</v>
      </c>
      <c r="D227" s="6">
        <v>670</v>
      </c>
      <c r="E227" s="5" t="s">
        <v>754</v>
      </c>
      <c r="F227" s="5" t="s">
        <v>23</v>
      </c>
      <c r="G227" s="6">
        <v>37</v>
      </c>
      <c r="H227" s="6">
        <v>4</v>
      </c>
      <c r="I227" s="7">
        <v>170557.91</v>
      </c>
      <c r="J227" s="6">
        <v>2</v>
      </c>
      <c r="K227" s="6">
        <v>1</v>
      </c>
      <c r="L227" s="6">
        <v>0</v>
      </c>
      <c r="M227" s="8">
        <v>198252.88</v>
      </c>
      <c r="N227" s="6">
        <v>0</v>
      </c>
    </row>
    <row r="228" spans="1:14" x14ac:dyDescent="0.35">
      <c r="A228" s="5">
        <v>227</v>
      </c>
      <c r="B228" s="6">
        <v>15774393</v>
      </c>
      <c r="C228" s="5" t="s">
        <v>226</v>
      </c>
      <c r="D228" s="6">
        <v>694</v>
      </c>
      <c r="E228" s="5" t="s">
        <v>754</v>
      </c>
      <c r="F228" s="5" t="s">
        <v>16</v>
      </c>
      <c r="G228" s="6">
        <v>30</v>
      </c>
      <c r="H228" s="6">
        <v>9</v>
      </c>
      <c r="I228" s="7">
        <v>0</v>
      </c>
      <c r="J228" s="6">
        <v>2</v>
      </c>
      <c r="K228" s="6">
        <v>1</v>
      </c>
      <c r="L228" s="6">
        <v>1</v>
      </c>
      <c r="M228" s="8">
        <v>26960.31</v>
      </c>
      <c r="N228" s="6">
        <v>0</v>
      </c>
    </row>
    <row r="229" spans="1:14" x14ac:dyDescent="0.35">
      <c r="A229" s="5">
        <v>228</v>
      </c>
      <c r="B229" s="6">
        <v>15676895</v>
      </c>
      <c r="C229" s="5" t="s">
        <v>227</v>
      </c>
      <c r="D229" s="6">
        <v>547</v>
      </c>
      <c r="E229" s="5" t="s">
        <v>758</v>
      </c>
      <c r="F229" s="5" t="s">
        <v>16</v>
      </c>
      <c r="G229" s="6">
        <v>39</v>
      </c>
      <c r="H229" s="6">
        <v>6</v>
      </c>
      <c r="I229" s="7">
        <v>74596.149999999994</v>
      </c>
      <c r="J229" s="6">
        <v>3</v>
      </c>
      <c r="K229" s="6">
        <v>1</v>
      </c>
      <c r="L229" s="6">
        <v>1</v>
      </c>
      <c r="M229" s="8">
        <v>85746.52</v>
      </c>
      <c r="N229" s="6">
        <v>1</v>
      </c>
    </row>
    <row r="230" spans="1:14" x14ac:dyDescent="0.35">
      <c r="A230" s="5">
        <v>229</v>
      </c>
      <c r="B230" s="6">
        <v>15637753</v>
      </c>
      <c r="C230" s="5" t="s">
        <v>228</v>
      </c>
      <c r="D230" s="6">
        <v>751</v>
      </c>
      <c r="E230" s="5" t="s">
        <v>758</v>
      </c>
      <c r="F230" s="5" t="s">
        <v>23</v>
      </c>
      <c r="G230" s="6">
        <v>50</v>
      </c>
      <c r="H230" s="6">
        <v>2</v>
      </c>
      <c r="I230" s="7">
        <v>96888.39</v>
      </c>
      <c r="J230" s="6">
        <v>1</v>
      </c>
      <c r="K230" s="6">
        <v>1</v>
      </c>
      <c r="L230" s="6">
        <v>0</v>
      </c>
      <c r="M230" s="8">
        <v>77206.25</v>
      </c>
      <c r="N230" s="6">
        <v>1</v>
      </c>
    </row>
    <row r="231" spans="1:14" x14ac:dyDescent="0.35">
      <c r="A231" s="5">
        <v>230</v>
      </c>
      <c r="B231" s="6">
        <v>15605461</v>
      </c>
      <c r="C231" s="5" t="s">
        <v>229</v>
      </c>
      <c r="D231" s="6">
        <v>594</v>
      </c>
      <c r="E231" s="5" t="s">
        <v>758</v>
      </c>
      <c r="F231" s="5" t="s">
        <v>16</v>
      </c>
      <c r="G231" s="6">
        <v>29</v>
      </c>
      <c r="H231" s="6">
        <v>3</v>
      </c>
      <c r="I231" s="7">
        <v>130830.22</v>
      </c>
      <c r="J231" s="6">
        <v>1</v>
      </c>
      <c r="K231" s="6">
        <v>1</v>
      </c>
      <c r="L231" s="6">
        <v>0</v>
      </c>
      <c r="M231" s="8">
        <v>61048.53</v>
      </c>
      <c r="N231" s="6">
        <v>0</v>
      </c>
    </row>
    <row r="232" spans="1:14" x14ac:dyDescent="0.35">
      <c r="A232" s="5">
        <v>231</v>
      </c>
      <c r="B232" s="6">
        <v>15808473</v>
      </c>
      <c r="C232" s="5" t="s">
        <v>230</v>
      </c>
      <c r="D232" s="6">
        <v>673</v>
      </c>
      <c r="E232" s="5" t="s">
        <v>754</v>
      </c>
      <c r="F232" s="5" t="s">
        <v>23</v>
      </c>
      <c r="G232" s="6">
        <v>72</v>
      </c>
      <c r="H232" s="6">
        <v>1</v>
      </c>
      <c r="I232" s="7">
        <v>0</v>
      </c>
      <c r="J232" s="6">
        <v>2</v>
      </c>
      <c r="K232" s="6">
        <v>0</v>
      </c>
      <c r="L232" s="6">
        <v>1</v>
      </c>
      <c r="M232" s="8">
        <v>111981.19</v>
      </c>
      <c r="N232" s="6">
        <v>0</v>
      </c>
    </row>
    <row r="233" spans="1:14" x14ac:dyDescent="0.35">
      <c r="A233" s="5">
        <v>232</v>
      </c>
      <c r="B233" s="6">
        <v>15627000</v>
      </c>
      <c r="C233" s="5" t="s">
        <v>231</v>
      </c>
      <c r="D233" s="6">
        <v>610</v>
      </c>
      <c r="E233" s="5" t="s">
        <v>754</v>
      </c>
      <c r="F233" s="5" t="s">
        <v>23</v>
      </c>
      <c r="G233" s="6">
        <v>40</v>
      </c>
      <c r="H233" s="6">
        <v>0</v>
      </c>
      <c r="I233" s="7">
        <v>0</v>
      </c>
      <c r="J233" s="6">
        <v>2</v>
      </c>
      <c r="K233" s="6">
        <v>1</v>
      </c>
      <c r="L233" s="6">
        <v>0</v>
      </c>
      <c r="M233" s="8">
        <v>62232.6</v>
      </c>
      <c r="N233" s="6">
        <v>0</v>
      </c>
    </row>
    <row r="234" spans="1:14" x14ac:dyDescent="0.35">
      <c r="A234" s="5">
        <v>233</v>
      </c>
      <c r="B234" s="6">
        <v>15787174</v>
      </c>
      <c r="C234" s="5" t="s">
        <v>232</v>
      </c>
      <c r="D234" s="6">
        <v>512</v>
      </c>
      <c r="E234" s="5" t="s">
        <v>754</v>
      </c>
      <c r="F234" s="5" t="s">
        <v>16</v>
      </c>
      <c r="G234" s="6">
        <v>37</v>
      </c>
      <c r="H234" s="6">
        <v>1</v>
      </c>
      <c r="I234" s="7">
        <v>0</v>
      </c>
      <c r="J234" s="6">
        <v>2</v>
      </c>
      <c r="K234" s="6">
        <v>0</v>
      </c>
      <c r="L234" s="6">
        <v>1</v>
      </c>
      <c r="M234" s="8">
        <v>156105.03</v>
      </c>
      <c r="N234" s="6">
        <v>0</v>
      </c>
    </row>
    <row r="235" spans="1:14" x14ac:dyDescent="0.35">
      <c r="A235" s="5">
        <v>234</v>
      </c>
      <c r="B235" s="6">
        <v>15723886</v>
      </c>
      <c r="C235" s="5" t="s">
        <v>233</v>
      </c>
      <c r="D235" s="6">
        <v>767</v>
      </c>
      <c r="E235" s="5" t="s">
        <v>758</v>
      </c>
      <c r="F235" s="5" t="s">
        <v>23</v>
      </c>
      <c r="G235" s="6">
        <v>20</v>
      </c>
      <c r="H235" s="6">
        <v>3</v>
      </c>
      <c r="I235" s="7">
        <v>119714.25</v>
      </c>
      <c r="J235" s="6">
        <v>2</v>
      </c>
      <c r="K235" s="6">
        <v>0</v>
      </c>
      <c r="L235" s="6">
        <v>1</v>
      </c>
      <c r="M235" s="8">
        <v>150135.38</v>
      </c>
      <c r="N235" s="6">
        <v>0</v>
      </c>
    </row>
    <row r="236" spans="1:14" x14ac:dyDescent="0.35">
      <c r="A236" s="5">
        <v>235</v>
      </c>
      <c r="B236" s="6">
        <v>15704769</v>
      </c>
      <c r="C236" s="5" t="s">
        <v>234</v>
      </c>
      <c r="D236" s="6">
        <v>585</v>
      </c>
      <c r="E236" s="5" t="s">
        <v>754</v>
      </c>
      <c r="F236" s="5" t="s">
        <v>16</v>
      </c>
      <c r="G236" s="6">
        <v>67</v>
      </c>
      <c r="H236" s="6">
        <v>5</v>
      </c>
      <c r="I236" s="7">
        <v>113978.97</v>
      </c>
      <c r="J236" s="6">
        <v>2</v>
      </c>
      <c r="K236" s="6">
        <v>0</v>
      </c>
      <c r="L236" s="6">
        <v>1</v>
      </c>
      <c r="M236" s="8">
        <v>93146.11</v>
      </c>
      <c r="N236" s="6">
        <v>0</v>
      </c>
    </row>
    <row r="237" spans="1:14" ht="29" x14ac:dyDescent="0.35">
      <c r="A237" s="5">
        <v>236</v>
      </c>
      <c r="B237" s="6">
        <v>15772896</v>
      </c>
      <c r="C237" s="5" t="s">
        <v>235</v>
      </c>
      <c r="D237" s="6">
        <v>763</v>
      </c>
      <c r="E237" s="5" t="s">
        <v>758</v>
      </c>
      <c r="F237" s="5" t="s">
        <v>23</v>
      </c>
      <c r="G237" s="6">
        <v>42</v>
      </c>
      <c r="H237" s="6">
        <v>6</v>
      </c>
      <c r="I237" s="7">
        <v>100160.75</v>
      </c>
      <c r="J237" s="6">
        <v>1</v>
      </c>
      <c r="K237" s="6">
        <v>1</v>
      </c>
      <c r="L237" s="6">
        <v>0</v>
      </c>
      <c r="M237" s="8">
        <v>33462.94</v>
      </c>
      <c r="N237" s="6">
        <v>1</v>
      </c>
    </row>
    <row r="238" spans="1:14" x14ac:dyDescent="0.35">
      <c r="A238" s="5">
        <v>237</v>
      </c>
      <c r="B238" s="6">
        <v>15711540</v>
      </c>
      <c r="C238" s="5" t="s">
        <v>236</v>
      </c>
      <c r="D238" s="6">
        <v>712</v>
      </c>
      <c r="E238" s="5" t="s">
        <v>754</v>
      </c>
      <c r="F238" s="5" t="s">
        <v>16</v>
      </c>
      <c r="G238" s="6">
        <v>29</v>
      </c>
      <c r="H238" s="6">
        <v>2</v>
      </c>
      <c r="I238" s="7">
        <v>0</v>
      </c>
      <c r="J238" s="6">
        <v>1</v>
      </c>
      <c r="K238" s="6">
        <v>1</v>
      </c>
      <c r="L238" s="6">
        <v>1</v>
      </c>
      <c r="M238" s="8">
        <v>144375</v>
      </c>
      <c r="N238" s="6">
        <v>0</v>
      </c>
    </row>
    <row r="239" spans="1:14" x14ac:dyDescent="0.35">
      <c r="A239" s="5">
        <v>238</v>
      </c>
      <c r="B239" s="6">
        <v>15764866</v>
      </c>
      <c r="C239" s="5" t="s">
        <v>237</v>
      </c>
      <c r="D239" s="6">
        <v>539</v>
      </c>
      <c r="E239" s="5" t="s">
        <v>758</v>
      </c>
      <c r="F239" s="5" t="s">
        <v>16</v>
      </c>
      <c r="G239" s="6">
        <v>43</v>
      </c>
      <c r="H239" s="6">
        <v>3</v>
      </c>
      <c r="I239" s="7">
        <v>116220.5</v>
      </c>
      <c r="J239" s="6">
        <v>3</v>
      </c>
      <c r="K239" s="6">
        <v>1</v>
      </c>
      <c r="L239" s="6">
        <v>0</v>
      </c>
      <c r="M239" s="8">
        <v>55803.96</v>
      </c>
      <c r="N239" s="6">
        <v>1</v>
      </c>
    </row>
    <row r="240" spans="1:14" x14ac:dyDescent="0.35">
      <c r="A240" s="5">
        <v>239</v>
      </c>
      <c r="B240" s="6">
        <v>15794056</v>
      </c>
      <c r="C240" s="5" t="s">
        <v>238</v>
      </c>
      <c r="D240" s="6">
        <v>668</v>
      </c>
      <c r="E240" s="5" t="s">
        <v>754</v>
      </c>
      <c r="F240" s="5" t="s">
        <v>16</v>
      </c>
      <c r="G240" s="6">
        <v>46</v>
      </c>
      <c r="H240" s="6">
        <v>2</v>
      </c>
      <c r="I240" s="7">
        <v>0</v>
      </c>
      <c r="J240" s="6">
        <v>3</v>
      </c>
      <c r="K240" s="6">
        <v>1</v>
      </c>
      <c r="L240" s="6">
        <v>0</v>
      </c>
      <c r="M240" s="8">
        <v>89048.46</v>
      </c>
      <c r="N240" s="6">
        <v>1</v>
      </c>
    </row>
    <row r="241" spans="1:14" x14ac:dyDescent="0.35">
      <c r="A241" s="5">
        <v>240</v>
      </c>
      <c r="B241" s="6">
        <v>15795149</v>
      </c>
      <c r="C241" s="5" t="s">
        <v>239</v>
      </c>
      <c r="D241" s="6">
        <v>703</v>
      </c>
      <c r="E241" s="5" t="s">
        <v>754</v>
      </c>
      <c r="F241" s="5" t="s">
        <v>23</v>
      </c>
      <c r="G241" s="6">
        <v>28</v>
      </c>
      <c r="H241" s="6">
        <v>2</v>
      </c>
      <c r="I241" s="7">
        <v>81173.83</v>
      </c>
      <c r="J241" s="6">
        <v>2</v>
      </c>
      <c r="K241" s="6">
        <v>0</v>
      </c>
      <c r="L241" s="6">
        <v>1</v>
      </c>
      <c r="M241" s="8">
        <v>162812.16</v>
      </c>
      <c r="N241" s="6">
        <v>0</v>
      </c>
    </row>
    <row r="242" spans="1:14" x14ac:dyDescent="0.35">
      <c r="A242" s="5">
        <v>241</v>
      </c>
      <c r="B242" s="6">
        <v>15812009</v>
      </c>
      <c r="C242" s="5" t="s">
        <v>240</v>
      </c>
      <c r="D242" s="6">
        <v>662</v>
      </c>
      <c r="E242" s="5" t="s">
        <v>755</v>
      </c>
      <c r="F242" s="5" t="s">
        <v>23</v>
      </c>
      <c r="G242" s="6">
        <v>38</v>
      </c>
      <c r="H242" s="6">
        <v>4</v>
      </c>
      <c r="I242" s="7">
        <v>0</v>
      </c>
      <c r="J242" s="6">
        <v>2</v>
      </c>
      <c r="K242" s="6">
        <v>1</v>
      </c>
      <c r="L242" s="6">
        <v>0</v>
      </c>
      <c r="M242" s="8">
        <v>136259.65</v>
      </c>
      <c r="N242" s="6">
        <v>0</v>
      </c>
    </row>
    <row r="243" spans="1:14" x14ac:dyDescent="0.35">
      <c r="A243" s="5">
        <v>242</v>
      </c>
      <c r="B243" s="6">
        <v>15651001</v>
      </c>
      <c r="C243" s="5" t="s">
        <v>75</v>
      </c>
      <c r="D243" s="6">
        <v>725</v>
      </c>
      <c r="E243" s="5" t="s">
        <v>758</v>
      </c>
      <c r="F243" s="5" t="s">
        <v>16</v>
      </c>
      <c r="G243" s="6">
        <v>39</v>
      </c>
      <c r="H243" s="6">
        <v>5</v>
      </c>
      <c r="I243" s="7">
        <v>116803.8</v>
      </c>
      <c r="J243" s="6">
        <v>1</v>
      </c>
      <c r="K243" s="6">
        <v>1</v>
      </c>
      <c r="L243" s="6">
        <v>0</v>
      </c>
      <c r="M243" s="8">
        <v>124052.97</v>
      </c>
      <c r="N243" s="6">
        <v>0</v>
      </c>
    </row>
    <row r="244" spans="1:14" x14ac:dyDescent="0.35">
      <c r="A244" s="5">
        <v>243</v>
      </c>
      <c r="B244" s="6">
        <v>15813844</v>
      </c>
      <c r="C244" s="5" t="s">
        <v>241</v>
      </c>
      <c r="D244" s="6">
        <v>703</v>
      </c>
      <c r="E244" s="5" t="s">
        <v>754</v>
      </c>
      <c r="F244" s="5" t="s">
        <v>23</v>
      </c>
      <c r="G244" s="6">
        <v>37</v>
      </c>
      <c r="H244" s="6">
        <v>8</v>
      </c>
      <c r="I244" s="7">
        <v>105961.68</v>
      </c>
      <c r="J244" s="6">
        <v>2</v>
      </c>
      <c r="K244" s="6">
        <v>0</v>
      </c>
      <c r="L244" s="6">
        <v>1</v>
      </c>
      <c r="M244" s="8">
        <v>74158.8</v>
      </c>
      <c r="N244" s="6">
        <v>0</v>
      </c>
    </row>
    <row r="245" spans="1:14" x14ac:dyDescent="0.35">
      <c r="A245" s="5">
        <v>244</v>
      </c>
      <c r="B245" s="6">
        <v>15596175</v>
      </c>
      <c r="C245" s="5" t="s">
        <v>242</v>
      </c>
      <c r="D245" s="6">
        <v>659</v>
      </c>
      <c r="E245" s="5" t="s">
        <v>758</v>
      </c>
      <c r="F245" s="5" t="s">
        <v>23</v>
      </c>
      <c r="G245" s="6">
        <v>67</v>
      </c>
      <c r="H245" s="6">
        <v>6</v>
      </c>
      <c r="I245" s="7">
        <v>117411.6</v>
      </c>
      <c r="J245" s="6">
        <v>1</v>
      </c>
      <c r="K245" s="6">
        <v>1</v>
      </c>
      <c r="L245" s="6">
        <v>1</v>
      </c>
      <c r="M245" s="8">
        <v>45071.09</v>
      </c>
      <c r="N245" s="6">
        <v>1</v>
      </c>
    </row>
    <row r="246" spans="1:14" x14ac:dyDescent="0.35">
      <c r="A246" s="5">
        <v>245</v>
      </c>
      <c r="B246" s="6">
        <v>15576269</v>
      </c>
      <c r="C246" s="5" t="s">
        <v>243</v>
      </c>
      <c r="D246" s="6">
        <v>523</v>
      </c>
      <c r="E246" s="5" t="s">
        <v>755</v>
      </c>
      <c r="F246" s="5" t="s">
        <v>23</v>
      </c>
      <c r="G246" s="6">
        <v>34</v>
      </c>
      <c r="H246" s="6">
        <v>7</v>
      </c>
      <c r="I246" s="7">
        <v>0</v>
      </c>
      <c r="J246" s="6">
        <v>2</v>
      </c>
      <c r="K246" s="6">
        <v>1</v>
      </c>
      <c r="L246" s="6">
        <v>0</v>
      </c>
      <c r="M246" s="8">
        <v>62030.06</v>
      </c>
      <c r="N246" s="6">
        <v>0</v>
      </c>
    </row>
    <row r="247" spans="1:14" x14ac:dyDescent="0.35">
      <c r="A247" s="5">
        <v>246</v>
      </c>
      <c r="B247" s="6">
        <v>15797219</v>
      </c>
      <c r="C247" s="5" t="s">
        <v>244</v>
      </c>
      <c r="D247" s="6">
        <v>635</v>
      </c>
      <c r="E247" s="5" t="s">
        <v>754</v>
      </c>
      <c r="F247" s="5" t="s">
        <v>16</v>
      </c>
      <c r="G247" s="6">
        <v>40</v>
      </c>
      <c r="H247" s="6">
        <v>10</v>
      </c>
      <c r="I247" s="7">
        <v>123497.58</v>
      </c>
      <c r="J247" s="6">
        <v>1</v>
      </c>
      <c r="K247" s="6">
        <v>1</v>
      </c>
      <c r="L247" s="6">
        <v>0</v>
      </c>
      <c r="M247" s="8">
        <v>131953.23000000001</v>
      </c>
      <c r="N247" s="6">
        <v>1</v>
      </c>
    </row>
    <row r="248" spans="1:14" x14ac:dyDescent="0.35">
      <c r="A248" s="5">
        <v>247</v>
      </c>
      <c r="B248" s="6">
        <v>15685500</v>
      </c>
      <c r="C248" s="5" t="s">
        <v>245</v>
      </c>
      <c r="D248" s="6">
        <v>772</v>
      </c>
      <c r="E248" s="5" t="s">
        <v>758</v>
      </c>
      <c r="F248" s="5" t="s">
        <v>23</v>
      </c>
      <c r="G248" s="6">
        <v>26</v>
      </c>
      <c r="H248" s="6">
        <v>7</v>
      </c>
      <c r="I248" s="7">
        <v>152400.51</v>
      </c>
      <c r="J248" s="6">
        <v>2</v>
      </c>
      <c r="K248" s="6">
        <v>1</v>
      </c>
      <c r="L248" s="6">
        <v>0</v>
      </c>
      <c r="M248" s="8">
        <v>79414</v>
      </c>
      <c r="N248" s="6">
        <v>0</v>
      </c>
    </row>
    <row r="249" spans="1:14" x14ac:dyDescent="0.35">
      <c r="A249" s="5">
        <v>248</v>
      </c>
      <c r="B249" s="6">
        <v>15599792</v>
      </c>
      <c r="C249" s="5" t="s">
        <v>246</v>
      </c>
      <c r="D249" s="6">
        <v>545</v>
      </c>
      <c r="E249" s="5" t="s">
        <v>754</v>
      </c>
      <c r="F249" s="5" t="s">
        <v>16</v>
      </c>
      <c r="G249" s="6">
        <v>26</v>
      </c>
      <c r="H249" s="6">
        <v>1</v>
      </c>
      <c r="I249" s="7">
        <v>0</v>
      </c>
      <c r="J249" s="6">
        <v>2</v>
      </c>
      <c r="K249" s="6">
        <v>1</v>
      </c>
      <c r="L249" s="6">
        <v>1</v>
      </c>
      <c r="M249" s="8">
        <v>199638.56</v>
      </c>
      <c r="N249" s="6">
        <v>0</v>
      </c>
    </row>
    <row r="250" spans="1:14" x14ac:dyDescent="0.35">
      <c r="A250" s="5">
        <v>249</v>
      </c>
      <c r="B250" s="6">
        <v>15657566</v>
      </c>
      <c r="C250" s="5" t="s">
        <v>247</v>
      </c>
      <c r="D250" s="6">
        <v>634</v>
      </c>
      <c r="E250" s="5" t="s">
        <v>26</v>
      </c>
      <c r="F250" s="5" t="s">
        <v>23</v>
      </c>
      <c r="G250" s="6">
        <v>24</v>
      </c>
      <c r="H250" s="6">
        <v>8</v>
      </c>
      <c r="I250" s="7">
        <v>103097.85</v>
      </c>
      <c r="J250" s="6">
        <v>1</v>
      </c>
      <c r="K250" s="6">
        <v>1</v>
      </c>
      <c r="L250" s="6">
        <v>1</v>
      </c>
      <c r="M250" s="8">
        <v>157577.29</v>
      </c>
      <c r="N250" s="6">
        <v>0</v>
      </c>
    </row>
    <row r="251" spans="1:14" x14ac:dyDescent="0.35">
      <c r="A251" s="5">
        <v>250</v>
      </c>
      <c r="B251" s="6">
        <v>15772423</v>
      </c>
      <c r="C251" s="5" t="s">
        <v>248</v>
      </c>
      <c r="D251" s="6">
        <v>739</v>
      </c>
      <c r="E251" s="5" t="s">
        <v>26</v>
      </c>
      <c r="F251" s="5" t="s">
        <v>23</v>
      </c>
      <c r="G251" s="6">
        <v>54</v>
      </c>
      <c r="H251" s="6">
        <v>8</v>
      </c>
      <c r="I251" s="7">
        <v>126418.14</v>
      </c>
      <c r="J251" s="6">
        <v>1</v>
      </c>
      <c r="K251" s="6">
        <v>1</v>
      </c>
      <c r="L251" s="6">
        <v>0</v>
      </c>
      <c r="M251" s="8">
        <v>134420.75</v>
      </c>
      <c r="N251" s="6">
        <v>1</v>
      </c>
    </row>
    <row r="252" spans="1:14" x14ac:dyDescent="0.35">
      <c r="A252" s="5">
        <v>251</v>
      </c>
      <c r="B252" s="6">
        <v>15628112</v>
      </c>
      <c r="C252" s="5" t="s">
        <v>249</v>
      </c>
      <c r="D252" s="6">
        <v>771</v>
      </c>
      <c r="E252" s="5" t="s">
        <v>26</v>
      </c>
      <c r="F252" s="5" t="s">
        <v>16</v>
      </c>
      <c r="G252" s="6">
        <v>36</v>
      </c>
      <c r="H252" s="6">
        <v>5</v>
      </c>
      <c r="I252" s="7">
        <v>77846.899999999994</v>
      </c>
      <c r="J252" s="6">
        <v>1</v>
      </c>
      <c r="K252" s="6">
        <v>0</v>
      </c>
      <c r="L252" s="6">
        <v>0</v>
      </c>
      <c r="M252" s="8">
        <v>99805.99</v>
      </c>
      <c r="N252" s="6">
        <v>0</v>
      </c>
    </row>
    <row r="253" spans="1:14" x14ac:dyDescent="0.35">
      <c r="A253" s="5">
        <v>252</v>
      </c>
      <c r="B253" s="6">
        <v>15753754</v>
      </c>
      <c r="C253" s="5" t="s">
        <v>250</v>
      </c>
      <c r="D253" s="6">
        <v>587</v>
      </c>
      <c r="E253" s="5" t="s">
        <v>755</v>
      </c>
      <c r="F253" s="5" t="s">
        <v>16</v>
      </c>
      <c r="G253" s="6">
        <v>34</v>
      </c>
      <c r="H253" s="6">
        <v>1</v>
      </c>
      <c r="I253" s="7">
        <v>0</v>
      </c>
      <c r="J253" s="6">
        <v>2</v>
      </c>
      <c r="K253" s="6">
        <v>1</v>
      </c>
      <c r="L253" s="6">
        <v>1</v>
      </c>
      <c r="M253" s="8">
        <v>97932.68</v>
      </c>
      <c r="N253" s="6">
        <v>0</v>
      </c>
    </row>
    <row r="254" spans="1:14" x14ac:dyDescent="0.35">
      <c r="A254" s="5">
        <v>253</v>
      </c>
      <c r="B254" s="6">
        <v>15793726</v>
      </c>
      <c r="C254" s="5" t="s">
        <v>251</v>
      </c>
      <c r="D254" s="6">
        <v>681</v>
      </c>
      <c r="E254" s="5" t="s">
        <v>754</v>
      </c>
      <c r="F254" s="5" t="s">
        <v>16</v>
      </c>
      <c r="G254" s="6">
        <v>79</v>
      </c>
      <c r="H254" s="6">
        <v>0</v>
      </c>
      <c r="I254" s="7">
        <v>0</v>
      </c>
      <c r="J254" s="6">
        <v>2</v>
      </c>
      <c r="K254" s="6">
        <v>0</v>
      </c>
      <c r="L254" s="6">
        <v>1</v>
      </c>
      <c r="M254" s="8">
        <v>170968.99</v>
      </c>
      <c r="N254" s="6">
        <v>0</v>
      </c>
    </row>
    <row r="255" spans="1:14" x14ac:dyDescent="0.35">
      <c r="A255" s="5">
        <v>254</v>
      </c>
      <c r="B255" s="6">
        <v>15694717</v>
      </c>
      <c r="C255" s="5" t="s">
        <v>209</v>
      </c>
      <c r="D255" s="6">
        <v>544</v>
      </c>
      <c r="E255" s="5" t="s">
        <v>26</v>
      </c>
      <c r="F255" s="5" t="s">
        <v>23</v>
      </c>
      <c r="G255" s="6">
        <v>37</v>
      </c>
      <c r="H255" s="6">
        <v>2</v>
      </c>
      <c r="I255" s="7">
        <v>79731.91</v>
      </c>
      <c r="J255" s="6">
        <v>1</v>
      </c>
      <c r="K255" s="6">
        <v>1</v>
      </c>
      <c r="L255" s="6">
        <v>1</v>
      </c>
      <c r="M255" s="8">
        <v>57558.95</v>
      </c>
      <c r="N255" s="6">
        <v>0</v>
      </c>
    </row>
    <row r="256" spans="1:14" x14ac:dyDescent="0.35">
      <c r="A256" s="5">
        <v>255</v>
      </c>
      <c r="B256" s="6">
        <v>15665834</v>
      </c>
      <c r="C256" s="5" t="s">
        <v>252</v>
      </c>
      <c r="D256" s="6">
        <v>696</v>
      </c>
      <c r="E256" s="5" t="s">
        <v>755</v>
      </c>
      <c r="F256" s="5" t="s">
        <v>23</v>
      </c>
      <c r="G256" s="6">
        <v>28</v>
      </c>
      <c r="H256" s="6">
        <v>8</v>
      </c>
      <c r="I256" s="7">
        <v>0</v>
      </c>
      <c r="J256" s="6">
        <v>1</v>
      </c>
      <c r="K256" s="6">
        <v>0</v>
      </c>
      <c r="L256" s="6">
        <v>0</v>
      </c>
      <c r="M256" s="8">
        <v>176713.47</v>
      </c>
      <c r="N256" s="6">
        <v>0</v>
      </c>
    </row>
    <row r="257" spans="1:14" x14ac:dyDescent="0.35">
      <c r="A257" s="5">
        <v>256</v>
      </c>
      <c r="B257" s="6">
        <v>15765297</v>
      </c>
      <c r="C257" s="5" t="s">
        <v>253</v>
      </c>
      <c r="D257" s="6">
        <v>766</v>
      </c>
      <c r="E257" s="5" t="s">
        <v>755</v>
      </c>
      <c r="F257" s="5" t="s">
        <v>23</v>
      </c>
      <c r="G257" s="6">
        <v>41</v>
      </c>
      <c r="H257" s="6">
        <v>0</v>
      </c>
      <c r="I257" s="7">
        <v>0</v>
      </c>
      <c r="J257" s="6">
        <v>2</v>
      </c>
      <c r="K257" s="6">
        <v>0</v>
      </c>
      <c r="L257" s="6">
        <v>1</v>
      </c>
      <c r="M257" s="8">
        <v>34283.230000000003</v>
      </c>
      <c r="N257" s="6">
        <v>0</v>
      </c>
    </row>
    <row r="258" spans="1:14" x14ac:dyDescent="0.35">
      <c r="A258" s="5">
        <v>257</v>
      </c>
      <c r="B258" s="6">
        <v>15636684</v>
      </c>
      <c r="C258" s="5" t="s">
        <v>254</v>
      </c>
      <c r="D258" s="6">
        <v>727</v>
      </c>
      <c r="E258" s="5" t="s">
        <v>754</v>
      </c>
      <c r="F258" s="5" t="s">
        <v>23</v>
      </c>
      <c r="G258" s="6">
        <v>34</v>
      </c>
      <c r="H258" s="6">
        <v>10</v>
      </c>
      <c r="I258" s="7">
        <v>0</v>
      </c>
      <c r="J258" s="6">
        <v>2</v>
      </c>
      <c r="K258" s="6">
        <v>1</v>
      </c>
      <c r="L258" s="6">
        <v>1</v>
      </c>
      <c r="M258" s="8">
        <v>198637.34</v>
      </c>
      <c r="N258" s="6">
        <v>0</v>
      </c>
    </row>
    <row r="259" spans="1:14" x14ac:dyDescent="0.35">
      <c r="A259" s="5">
        <v>258</v>
      </c>
      <c r="B259" s="6">
        <v>15592979</v>
      </c>
      <c r="C259" s="5" t="s">
        <v>255</v>
      </c>
      <c r="D259" s="6">
        <v>671</v>
      </c>
      <c r="E259" s="5" t="s">
        <v>26</v>
      </c>
      <c r="F259" s="5" t="s">
        <v>16</v>
      </c>
      <c r="G259" s="6">
        <v>34</v>
      </c>
      <c r="H259" s="6">
        <v>6</v>
      </c>
      <c r="I259" s="7">
        <v>37266.67</v>
      </c>
      <c r="J259" s="6">
        <v>2</v>
      </c>
      <c r="K259" s="6">
        <v>0</v>
      </c>
      <c r="L259" s="6">
        <v>0</v>
      </c>
      <c r="M259" s="8">
        <v>156917.12</v>
      </c>
      <c r="N259" s="6">
        <v>0</v>
      </c>
    </row>
    <row r="260" spans="1:14" x14ac:dyDescent="0.35">
      <c r="A260" s="5">
        <v>259</v>
      </c>
      <c r="B260" s="6">
        <v>15750803</v>
      </c>
      <c r="C260" s="5" t="s">
        <v>256</v>
      </c>
      <c r="D260" s="6">
        <v>693</v>
      </c>
      <c r="E260" s="5" t="s">
        <v>754</v>
      </c>
      <c r="F260" s="5" t="s">
        <v>16</v>
      </c>
      <c r="G260" s="6">
        <v>30</v>
      </c>
      <c r="H260" s="6">
        <v>6</v>
      </c>
      <c r="I260" s="7">
        <v>127992.25</v>
      </c>
      <c r="J260" s="6">
        <v>1</v>
      </c>
      <c r="K260" s="6">
        <v>1</v>
      </c>
      <c r="L260" s="6">
        <v>1</v>
      </c>
      <c r="M260" s="8">
        <v>50457.2</v>
      </c>
      <c r="N260" s="6">
        <v>0</v>
      </c>
    </row>
    <row r="261" spans="1:14" x14ac:dyDescent="0.35">
      <c r="A261" s="5">
        <v>260</v>
      </c>
      <c r="B261" s="6">
        <v>15607178</v>
      </c>
      <c r="C261" s="5" t="s">
        <v>131</v>
      </c>
      <c r="D261" s="6">
        <v>850</v>
      </c>
      <c r="E261" s="5" t="s">
        <v>26</v>
      </c>
      <c r="F261" s="5" t="s">
        <v>23</v>
      </c>
      <c r="G261" s="6">
        <v>38</v>
      </c>
      <c r="H261" s="6">
        <v>3</v>
      </c>
      <c r="I261" s="7">
        <v>54901.01</v>
      </c>
      <c r="J261" s="6">
        <v>1</v>
      </c>
      <c r="K261" s="6">
        <v>1</v>
      </c>
      <c r="L261" s="6">
        <v>1</v>
      </c>
      <c r="M261" s="8">
        <v>140075.54999999999</v>
      </c>
      <c r="N261" s="6">
        <v>0</v>
      </c>
    </row>
    <row r="262" spans="1:14" x14ac:dyDescent="0.35">
      <c r="A262" s="5">
        <v>261</v>
      </c>
      <c r="B262" s="6">
        <v>15713853</v>
      </c>
      <c r="C262" s="5" t="s">
        <v>257</v>
      </c>
      <c r="D262" s="6">
        <v>732</v>
      </c>
      <c r="E262" s="5" t="s">
        <v>26</v>
      </c>
      <c r="F262" s="5" t="s">
        <v>23</v>
      </c>
      <c r="G262" s="6">
        <v>42</v>
      </c>
      <c r="H262" s="6">
        <v>9</v>
      </c>
      <c r="I262" s="7">
        <v>108748.08</v>
      </c>
      <c r="J262" s="6">
        <v>2</v>
      </c>
      <c r="K262" s="6">
        <v>1</v>
      </c>
      <c r="L262" s="6">
        <v>1</v>
      </c>
      <c r="M262" s="8">
        <v>65323.11</v>
      </c>
      <c r="N262" s="6">
        <v>0</v>
      </c>
    </row>
    <row r="263" spans="1:14" x14ac:dyDescent="0.35">
      <c r="A263" s="5">
        <v>262</v>
      </c>
      <c r="B263" s="6">
        <v>15673481</v>
      </c>
      <c r="C263" s="5" t="s">
        <v>258</v>
      </c>
      <c r="D263" s="6">
        <v>726</v>
      </c>
      <c r="E263" s="5" t="s">
        <v>755</v>
      </c>
      <c r="F263" s="5" t="s">
        <v>16</v>
      </c>
      <c r="G263" s="6">
        <v>48</v>
      </c>
      <c r="H263" s="6">
        <v>6</v>
      </c>
      <c r="I263" s="7">
        <v>99906.19</v>
      </c>
      <c r="J263" s="6">
        <v>1</v>
      </c>
      <c r="K263" s="6">
        <v>1</v>
      </c>
      <c r="L263" s="6">
        <v>0</v>
      </c>
      <c r="M263" s="8">
        <v>64323.24</v>
      </c>
      <c r="N263" s="6">
        <v>0</v>
      </c>
    </row>
    <row r="264" spans="1:14" x14ac:dyDescent="0.35">
      <c r="A264" s="5">
        <v>263</v>
      </c>
      <c r="B264" s="6">
        <v>15686776</v>
      </c>
      <c r="C264" s="5" t="s">
        <v>259</v>
      </c>
      <c r="D264" s="6">
        <v>557</v>
      </c>
      <c r="E264" s="5" t="s">
        <v>754</v>
      </c>
      <c r="F264" s="5" t="s">
        <v>16</v>
      </c>
      <c r="G264" s="6">
        <v>32</v>
      </c>
      <c r="H264" s="6">
        <v>6</v>
      </c>
      <c r="I264" s="7">
        <v>184686.41</v>
      </c>
      <c r="J264" s="6">
        <v>2</v>
      </c>
      <c r="K264" s="6">
        <v>1</v>
      </c>
      <c r="L264" s="6">
        <v>0</v>
      </c>
      <c r="M264" s="8">
        <v>14956.44</v>
      </c>
      <c r="N264" s="6">
        <v>0</v>
      </c>
    </row>
    <row r="265" spans="1:14" x14ac:dyDescent="0.35">
      <c r="A265" s="5">
        <v>264</v>
      </c>
      <c r="B265" s="6">
        <v>15673693</v>
      </c>
      <c r="C265" s="5" t="s">
        <v>260</v>
      </c>
      <c r="D265" s="6">
        <v>682</v>
      </c>
      <c r="E265" s="5" t="s">
        <v>754</v>
      </c>
      <c r="F265" s="5" t="s">
        <v>16</v>
      </c>
      <c r="G265" s="6">
        <v>26</v>
      </c>
      <c r="H265" s="6">
        <v>0</v>
      </c>
      <c r="I265" s="7">
        <v>110654.02</v>
      </c>
      <c r="J265" s="6">
        <v>1</v>
      </c>
      <c r="K265" s="6">
        <v>0</v>
      </c>
      <c r="L265" s="6">
        <v>1</v>
      </c>
      <c r="M265" s="8">
        <v>111879.21</v>
      </c>
      <c r="N265" s="6">
        <v>0</v>
      </c>
    </row>
    <row r="266" spans="1:14" x14ac:dyDescent="0.35">
      <c r="A266" s="5">
        <v>265</v>
      </c>
      <c r="B266" s="6">
        <v>15700696</v>
      </c>
      <c r="C266" s="5" t="s">
        <v>261</v>
      </c>
      <c r="D266" s="6">
        <v>738</v>
      </c>
      <c r="E266" s="5" t="s">
        <v>755</v>
      </c>
      <c r="F266" s="5" t="s">
        <v>23</v>
      </c>
      <c r="G266" s="6">
        <v>31</v>
      </c>
      <c r="H266" s="6">
        <v>9</v>
      </c>
      <c r="I266" s="7">
        <v>79019.8</v>
      </c>
      <c r="J266" s="6">
        <v>1</v>
      </c>
      <c r="K266" s="6">
        <v>1</v>
      </c>
      <c r="L266" s="6">
        <v>1</v>
      </c>
      <c r="M266" s="8">
        <v>18606.23</v>
      </c>
      <c r="N266" s="6">
        <v>0</v>
      </c>
    </row>
    <row r="267" spans="1:14" x14ac:dyDescent="0.35">
      <c r="A267" s="5">
        <v>266</v>
      </c>
      <c r="B267" s="6">
        <v>15813163</v>
      </c>
      <c r="C267" s="5" t="s">
        <v>262</v>
      </c>
      <c r="D267" s="6">
        <v>531</v>
      </c>
      <c r="E267" s="5" t="s">
        <v>755</v>
      </c>
      <c r="F267" s="5" t="s">
        <v>16</v>
      </c>
      <c r="G267" s="6">
        <v>36</v>
      </c>
      <c r="H267" s="6">
        <v>9</v>
      </c>
      <c r="I267" s="7">
        <v>99240.51</v>
      </c>
      <c r="J267" s="6">
        <v>1</v>
      </c>
      <c r="K267" s="6">
        <v>1</v>
      </c>
      <c r="L267" s="6">
        <v>0</v>
      </c>
      <c r="M267" s="8">
        <v>123137.01</v>
      </c>
      <c r="N267" s="6">
        <v>0</v>
      </c>
    </row>
    <row r="268" spans="1:14" x14ac:dyDescent="0.35">
      <c r="A268" s="5">
        <v>267</v>
      </c>
      <c r="B268" s="6">
        <v>15653857</v>
      </c>
      <c r="C268" s="5" t="s">
        <v>263</v>
      </c>
      <c r="D268" s="6">
        <v>498</v>
      </c>
      <c r="E268" s="5" t="s">
        <v>15</v>
      </c>
      <c r="F268" s="5" t="s">
        <v>23</v>
      </c>
      <c r="G268" s="6">
        <v>34</v>
      </c>
      <c r="H268" s="6">
        <v>2</v>
      </c>
      <c r="I268" s="7">
        <v>0</v>
      </c>
      <c r="J268" s="6">
        <v>2</v>
      </c>
      <c r="K268" s="6">
        <v>1</v>
      </c>
      <c r="L268" s="6">
        <v>1</v>
      </c>
      <c r="M268" s="8">
        <v>148528.24</v>
      </c>
      <c r="N268" s="6">
        <v>0</v>
      </c>
    </row>
    <row r="269" spans="1:14" x14ac:dyDescent="0.35">
      <c r="A269" s="5">
        <v>268</v>
      </c>
      <c r="B269" s="6">
        <v>15777076</v>
      </c>
      <c r="C269" s="5" t="s">
        <v>80</v>
      </c>
      <c r="D269" s="6">
        <v>651</v>
      </c>
      <c r="E269" s="5" t="s">
        <v>15</v>
      </c>
      <c r="F269" s="5" t="s">
        <v>23</v>
      </c>
      <c r="G269" s="6">
        <v>36</v>
      </c>
      <c r="H269" s="6">
        <v>7</v>
      </c>
      <c r="I269" s="7">
        <v>0</v>
      </c>
      <c r="J269" s="6">
        <v>2</v>
      </c>
      <c r="K269" s="6">
        <v>1</v>
      </c>
      <c r="L269" s="6">
        <v>0</v>
      </c>
      <c r="M269" s="8">
        <v>13898.31</v>
      </c>
      <c r="N269" s="6">
        <v>0</v>
      </c>
    </row>
    <row r="270" spans="1:14" x14ac:dyDescent="0.35">
      <c r="A270" s="5">
        <v>269</v>
      </c>
      <c r="B270" s="6">
        <v>15717398</v>
      </c>
      <c r="C270" s="5" t="s">
        <v>264</v>
      </c>
      <c r="D270" s="6">
        <v>549</v>
      </c>
      <c r="E270" s="5" t="s">
        <v>755</v>
      </c>
      <c r="F270" s="5" t="s">
        <v>16</v>
      </c>
      <c r="G270" s="6">
        <v>39</v>
      </c>
      <c r="H270" s="6">
        <v>7</v>
      </c>
      <c r="I270" s="7">
        <v>0</v>
      </c>
      <c r="J270" s="6">
        <v>1</v>
      </c>
      <c r="K270" s="6">
        <v>0</v>
      </c>
      <c r="L270" s="6">
        <v>0</v>
      </c>
      <c r="M270" s="8">
        <v>81259.25</v>
      </c>
      <c r="N270" s="6">
        <v>1</v>
      </c>
    </row>
    <row r="271" spans="1:14" x14ac:dyDescent="0.35">
      <c r="A271" s="5">
        <v>270</v>
      </c>
      <c r="B271" s="6">
        <v>15799217</v>
      </c>
      <c r="C271" s="5" t="s">
        <v>138</v>
      </c>
      <c r="D271" s="6">
        <v>791</v>
      </c>
      <c r="E271" s="5" t="s">
        <v>26</v>
      </c>
      <c r="F271" s="5" t="s">
        <v>16</v>
      </c>
      <c r="G271" s="6">
        <v>35</v>
      </c>
      <c r="H271" s="6">
        <v>7</v>
      </c>
      <c r="I271" s="7">
        <v>52436.2</v>
      </c>
      <c r="J271" s="6">
        <v>1</v>
      </c>
      <c r="K271" s="6">
        <v>1</v>
      </c>
      <c r="L271" s="6">
        <v>0</v>
      </c>
      <c r="M271" s="8">
        <v>161051.75</v>
      </c>
      <c r="N271" s="6">
        <v>0</v>
      </c>
    </row>
    <row r="272" spans="1:14" x14ac:dyDescent="0.35">
      <c r="A272" s="5">
        <v>271</v>
      </c>
      <c r="B272" s="6">
        <v>15787071</v>
      </c>
      <c r="C272" s="5" t="s">
        <v>265</v>
      </c>
      <c r="D272" s="6">
        <v>650</v>
      </c>
      <c r="E272" s="5" t="s">
        <v>755</v>
      </c>
      <c r="F272" s="5" t="s">
        <v>23</v>
      </c>
      <c r="G272" s="6">
        <v>41</v>
      </c>
      <c r="H272" s="6">
        <v>9</v>
      </c>
      <c r="I272" s="7">
        <v>0</v>
      </c>
      <c r="J272" s="6">
        <v>2</v>
      </c>
      <c r="K272" s="6">
        <v>0</v>
      </c>
      <c r="L272" s="6">
        <v>1</v>
      </c>
      <c r="M272" s="8">
        <v>191599.67</v>
      </c>
      <c r="N272" s="6">
        <v>0</v>
      </c>
    </row>
    <row r="273" spans="1:14" x14ac:dyDescent="0.35">
      <c r="A273" s="5">
        <v>272</v>
      </c>
      <c r="B273" s="6">
        <v>15619955</v>
      </c>
      <c r="C273" s="5" t="s">
        <v>266</v>
      </c>
      <c r="D273" s="6">
        <v>733</v>
      </c>
      <c r="E273" s="5" t="s">
        <v>26</v>
      </c>
      <c r="F273" s="5" t="s">
        <v>23</v>
      </c>
      <c r="G273" s="6">
        <v>34</v>
      </c>
      <c r="H273" s="6">
        <v>3</v>
      </c>
      <c r="I273" s="7">
        <v>100337.96</v>
      </c>
      <c r="J273" s="6">
        <v>3</v>
      </c>
      <c r="K273" s="6">
        <v>1</v>
      </c>
      <c r="L273" s="6">
        <v>0</v>
      </c>
      <c r="M273" s="8">
        <v>48559.19</v>
      </c>
      <c r="N273" s="6">
        <v>1</v>
      </c>
    </row>
    <row r="274" spans="1:14" x14ac:dyDescent="0.35">
      <c r="A274" s="5">
        <v>273</v>
      </c>
      <c r="B274" s="6">
        <v>15796505</v>
      </c>
      <c r="C274" s="5" t="s">
        <v>267</v>
      </c>
      <c r="D274" s="6">
        <v>811</v>
      </c>
      <c r="E274" s="5" t="s">
        <v>26</v>
      </c>
      <c r="F274" s="5" t="s">
        <v>16</v>
      </c>
      <c r="G274" s="6">
        <v>34</v>
      </c>
      <c r="H274" s="6">
        <v>1</v>
      </c>
      <c r="I274" s="7">
        <v>149297.19</v>
      </c>
      <c r="J274" s="6">
        <v>2</v>
      </c>
      <c r="K274" s="6">
        <v>1</v>
      </c>
      <c r="L274" s="6">
        <v>1</v>
      </c>
      <c r="M274" s="8">
        <v>186339.74</v>
      </c>
      <c r="N274" s="6">
        <v>0</v>
      </c>
    </row>
    <row r="275" spans="1:14" x14ac:dyDescent="0.35">
      <c r="A275" s="5">
        <v>274</v>
      </c>
      <c r="B275" s="6">
        <v>15725166</v>
      </c>
      <c r="C275" s="5" t="s">
        <v>268</v>
      </c>
      <c r="D275" s="6">
        <v>707</v>
      </c>
      <c r="E275" s="5" t="s">
        <v>15</v>
      </c>
      <c r="F275" s="5" t="s">
        <v>23</v>
      </c>
      <c r="G275" s="6">
        <v>30</v>
      </c>
      <c r="H275" s="6">
        <v>8</v>
      </c>
      <c r="I275" s="7">
        <v>0</v>
      </c>
      <c r="J275" s="6">
        <v>2</v>
      </c>
      <c r="K275" s="6">
        <v>1</v>
      </c>
      <c r="L275" s="6">
        <v>0</v>
      </c>
      <c r="M275" s="8">
        <v>33159.370000000003</v>
      </c>
      <c r="N275" s="6">
        <v>0</v>
      </c>
    </row>
    <row r="276" spans="1:14" x14ac:dyDescent="0.35">
      <c r="A276" s="5">
        <v>275</v>
      </c>
      <c r="B276" s="6">
        <v>15800116</v>
      </c>
      <c r="C276" s="5" t="s">
        <v>269</v>
      </c>
      <c r="D276" s="6">
        <v>712</v>
      </c>
      <c r="E276" s="5" t="s">
        <v>26</v>
      </c>
      <c r="F276" s="5" t="s">
        <v>23</v>
      </c>
      <c r="G276" s="6">
        <v>28</v>
      </c>
      <c r="H276" s="6">
        <v>4</v>
      </c>
      <c r="I276" s="7">
        <v>145605.44</v>
      </c>
      <c r="J276" s="6">
        <v>1</v>
      </c>
      <c r="K276" s="6">
        <v>0</v>
      </c>
      <c r="L276" s="6">
        <v>1</v>
      </c>
      <c r="M276" s="8">
        <v>93883.53</v>
      </c>
      <c r="N276" s="6">
        <v>0</v>
      </c>
    </row>
    <row r="277" spans="1:14" x14ac:dyDescent="0.35">
      <c r="A277" s="5">
        <v>276</v>
      </c>
      <c r="B277" s="6">
        <v>15758685</v>
      </c>
      <c r="C277" s="5" t="s">
        <v>270</v>
      </c>
      <c r="D277" s="6">
        <v>706</v>
      </c>
      <c r="E277" s="5" t="s">
        <v>755</v>
      </c>
      <c r="F277" s="5" t="s">
        <v>16</v>
      </c>
      <c r="G277" s="6">
        <v>37</v>
      </c>
      <c r="H277" s="6">
        <v>7</v>
      </c>
      <c r="I277" s="7">
        <v>0</v>
      </c>
      <c r="J277" s="6">
        <v>2</v>
      </c>
      <c r="K277" s="6">
        <v>1</v>
      </c>
      <c r="L277" s="6">
        <v>1</v>
      </c>
      <c r="M277" s="8">
        <v>110899.3</v>
      </c>
      <c r="N277" s="6">
        <v>0</v>
      </c>
    </row>
    <row r="278" spans="1:14" x14ac:dyDescent="0.35">
      <c r="A278" s="5">
        <v>277</v>
      </c>
      <c r="B278" s="6">
        <v>15694456</v>
      </c>
      <c r="C278" s="5" t="s">
        <v>271</v>
      </c>
      <c r="D278" s="6">
        <v>756</v>
      </c>
      <c r="E278" s="5" t="s">
        <v>15</v>
      </c>
      <c r="F278" s="5" t="s">
        <v>23</v>
      </c>
      <c r="G278" s="6">
        <v>62</v>
      </c>
      <c r="H278" s="6">
        <v>3</v>
      </c>
      <c r="I278" s="7">
        <v>0</v>
      </c>
      <c r="J278" s="6">
        <v>1</v>
      </c>
      <c r="K278" s="6">
        <v>1</v>
      </c>
      <c r="L278" s="6">
        <v>1</v>
      </c>
      <c r="M278" s="8">
        <v>11199.04</v>
      </c>
      <c r="N278" s="6">
        <v>1</v>
      </c>
    </row>
    <row r="279" spans="1:14" ht="29" x14ac:dyDescent="0.35">
      <c r="A279" s="5">
        <v>278</v>
      </c>
      <c r="B279" s="6">
        <v>15767339</v>
      </c>
      <c r="C279" s="5" t="s">
        <v>272</v>
      </c>
      <c r="D279" s="6">
        <v>777</v>
      </c>
      <c r="E279" s="5" t="s">
        <v>15</v>
      </c>
      <c r="F279" s="5" t="s">
        <v>16</v>
      </c>
      <c r="G279" s="6">
        <v>53</v>
      </c>
      <c r="H279" s="6">
        <v>10</v>
      </c>
      <c r="I279" s="7">
        <v>0</v>
      </c>
      <c r="J279" s="6">
        <v>2</v>
      </c>
      <c r="K279" s="6">
        <v>1</v>
      </c>
      <c r="L279" s="6">
        <v>0</v>
      </c>
      <c r="M279" s="8">
        <v>189992.97</v>
      </c>
      <c r="N279" s="6">
        <v>0</v>
      </c>
    </row>
    <row r="280" spans="1:14" x14ac:dyDescent="0.35">
      <c r="A280" s="5">
        <v>279</v>
      </c>
      <c r="B280" s="6">
        <v>15683562</v>
      </c>
      <c r="C280" s="5" t="s">
        <v>273</v>
      </c>
      <c r="D280" s="6">
        <v>646</v>
      </c>
      <c r="E280" s="5" t="s">
        <v>15</v>
      </c>
      <c r="F280" s="5" t="s">
        <v>23</v>
      </c>
      <c r="G280" s="6">
        <v>35</v>
      </c>
      <c r="H280" s="6">
        <v>6</v>
      </c>
      <c r="I280" s="7">
        <v>84026.86</v>
      </c>
      <c r="J280" s="6">
        <v>1</v>
      </c>
      <c r="K280" s="6">
        <v>0</v>
      </c>
      <c r="L280" s="6">
        <v>1</v>
      </c>
      <c r="M280" s="8">
        <v>164255.69</v>
      </c>
      <c r="N280" s="6">
        <v>0</v>
      </c>
    </row>
    <row r="281" spans="1:14" x14ac:dyDescent="0.35">
      <c r="A281" s="5">
        <v>280</v>
      </c>
      <c r="B281" s="6">
        <v>15782210</v>
      </c>
      <c r="C281" s="5" t="s">
        <v>274</v>
      </c>
      <c r="D281" s="6">
        <v>714</v>
      </c>
      <c r="E281" s="5" t="s">
        <v>15</v>
      </c>
      <c r="F281" s="5" t="s">
        <v>23</v>
      </c>
      <c r="G281" s="6">
        <v>46</v>
      </c>
      <c r="H281" s="6">
        <v>1</v>
      </c>
      <c r="I281" s="7">
        <v>0</v>
      </c>
      <c r="J281" s="6">
        <v>1</v>
      </c>
      <c r="K281" s="6">
        <v>1</v>
      </c>
      <c r="L281" s="6">
        <v>0</v>
      </c>
      <c r="M281" s="8">
        <v>152167.79</v>
      </c>
      <c r="N281" s="6">
        <v>1</v>
      </c>
    </row>
    <row r="282" spans="1:14" x14ac:dyDescent="0.35">
      <c r="A282" s="5">
        <v>281</v>
      </c>
      <c r="B282" s="6">
        <v>15668893</v>
      </c>
      <c r="C282" s="5" t="s">
        <v>275</v>
      </c>
      <c r="D282" s="6">
        <v>782</v>
      </c>
      <c r="E282" s="5" t="s">
        <v>15</v>
      </c>
      <c r="F282" s="5" t="s">
        <v>23</v>
      </c>
      <c r="G282" s="6">
        <v>39</v>
      </c>
      <c r="H282" s="6">
        <v>8</v>
      </c>
      <c r="I282" s="7">
        <v>0</v>
      </c>
      <c r="J282" s="6">
        <v>2</v>
      </c>
      <c r="K282" s="6">
        <v>1</v>
      </c>
      <c r="L282" s="6">
        <v>1</v>
      </c>
      <c r="M282" s="8">
        <v>33949.67</v>
      </c>
      <c r="N282" s="6">
        <v>0</v>
      </c>
    </row>
    <row r="283" spans="1:14" x14ac:dyDescent="0.35">
      <c r="A283" s="5">
        <v>282</v>
      </c>
      <c r="B283" s="6">
        <v>15669169</v>
      </c>
      <c r="C283" s="5" t="s">
        <v>276</v>
      </c>
      <c r="D283" s="6">
        <v>775</v>
      </c>
      <c r="E283" s="5" t="s">
        <v>755</v>
      </c>
      <c r="F283" s="5" t="s">
        <v>23</v>
      </c>
      <c r="G283" s="6">
        <v>29</v>
      </c>
      <c r="H283" s="6">
        <v>10</v>
      </c>
      <c r="I283" s="7">
        <v>0</v>
      </c>
      <c r="J283" s="6">
        <v>2</v>
      </c>
      <c r="K283" s="6">
        <v>1</v>
      </c>
      <c r="L283" s="6">
        <v>1</v>
      </c>
      <c r="M283" s="8">
        <v>68143.929999999993</v>
      </c>
      <c r="N283" s="6">
        <v>0</v>
      </c>
    </row>
    <row r="284" spans="1:14" x14ac:dyDescent="0.35">
      <c r="A284" s="5">
        <v>283</v>
      </c>
      <c r="B284" s="6">
        <v>15643024</v>
      </c>
      <c r="C284" s="5" t="s">
        <v>277</v>
      </c>
      <c r="D284" s="6">
        <v>479</v>
      </c>
      <c r="E284" s="5" t="s">
        <v>26</v>
      </c>
      <c r="F284" s="5" t="s">
        <v>23</v>
      </c>
      <c r="G284" s="6">
        <v>35</v>
      </c>
      <c r="H284" s="6">
        <v>4</v>
      </c>
      <c r="I284" s="7">
        <v>138718.92000000001</v>
      </c>
      <c r="J284" s="6">
        <v>1</v>
      </c>
      <c r="K284" s="6">
        <v>1</v>
      </c>
      <c r="L284" s="6">
        <v>1</v>
      </c>
      <c r="M284" s="8">
        <v>47251.79</v>
      </c>
      <c r="N284" s="6">
        <v>1</v>
      </c>
    </row>
    <row r="285" spans="1:14" x14ac:dyDescent="0.35">
      <c r="A285" s="5">
        <v>284</v>
      </c>
      <c r="B285" s="6">
        <v>15699389</v>
      </c>
      <c r="C285" s="5" t="s">
        <v>226</v>
      </c>
      <c r="D285" s="6">
        <v>807</v>
      </c>
      <c r="E285" s="5" t="s">
        <v>15</v>
      </c>
      <c r="F285" s="5" t="s">
        <v>23</v>
      </c>
      <c r="G285" s="6">
        <v>42</v>
      </c>
      <c r="H285" s="6">
        <v>7</v>
      </c>
      <c r="I285" s="7">
        <v>118274.71</v>
      </c>
      <c r="J285" s="6">
        <v>1</v>
      </c>
      <c r="K285" s="6">
        <v>1</v>
      </c>
      <c r="L285" s="6">
        <v>1</v>
      </c>
      <c r="M285" s="8">
        <v>25885.72</v>
      </c>
      <c r="N285" s="6">
        <v>0</v>
      </c>
    </row>
    <row r="286" spans="1:14" x14ac:dyDescent="0.35">
      <c r="A286" s="5">
        <v>285</v>
      </c>
      <c r="B286" s="6">
        <v>15708608</v>
      </c>
      <c r="C286" s="5" t="s">
        <v>278</v>
      </c>
      <c r="D286" s="6">
        <v>799</v>
      </c>
      <c r="E286" s="5" t="s">
        <v>15</v>
      </c>
      <c r="F286" s="5" t="s">
        <v>16</v>
      </c>
      <c r="G286" s="6">
        <v>22</v>
      </c>
      <c r="H286" s="6">
        <v>8</v>
      </c>
      <c r="I286" s="7">
        <v>174185.98</v>
      </c>
      <c r="J286" s="6">
        <v>2</v>
      </c>
      <c r="K286" s="6">
        <v>0</v>
      </c>
      <c r="L286" s="6">
        <v>1</v>
      </c>
      <c r="M286" s="8">
        <v>192633.85</v>
      </c>
      <c r="N286" s="6">
        <v>0</v>
      </c>
    </row>
    <row r="287" spans="1:14" x14ac:dyDescent="0.35">
      <c r="A287" s="5">
        <v>286</v>
      </c>
      <c r="B287" s="6">
        <v>15626144</v>
      </c>
      <c r="C287" s="5" t="s">
        <v>22</v>
      </c>
      <c r="D287" s="6">
        <v>675</v>
      </c>
      <c r="E287" s="5" t="s">
        <v>15</v>
      </c>
      <c r="F287" s="5" t="s">
        <v>23</v>
      </c>
      <c r="G287" s="6">
        <v>40</v>
      </c>
      <c r="H287" s="6">
        <v>7</v>
      </c>
      <c r="I287" s="7">
        <v>113208.86</v>
      </c>
      <c r="J287" s="6">
        <v>2</v>
      </c>
      <c r="K287" s="6">
        <v>1</v>
      </c>
      <c r="L287" s="6">
        <v>0</v>
      </c>
      <c r="M287" s="8">
        <v>34577.360000000001</v>
      </c>
      <c r="N287" s="6">
        <v>0</v>
      </c>
    </row>
    <row r="288" spans="1:14" x14ac:dyDescent="0.35">
      <c r="A288" s="5">
        <v>287</v>
      </c>
      <c r="B288" s="6">
        <v>15573112</v>
      </c>
      <c r="C288" s="5" t="s">
        <v>261</v>
      </c>
      <c r="D288" s="6">
        <v>602</v>
      </c>
      <c r="E288" s="5" t="s">
        <v>755</v>
      </c>
      <c r="F288" s="5" t="s">
        <v>23</v>
      </c>
      <c r="G288" s="6">
        <v>29</v>
      </c>
      <c r="H288" s="6">
        <v>5</v>
      </c>
      <c r="I288" s="7">
        <v>103907.28</v>
      </c>
      <c r="J288" s="6">
        <v>1</v>
      </c>
      <c r="K288" s="6">
        <v>1</v>
      </c>
      <c r="L288" s="6">
        <v>0</v>
      </c>
      <c r="M288" s="8">
        <v>161229.84</v>
      </c>
      <c r="N288" s="6">
        <v>0</v>
      </c>
    </row>
    <row r="289" spans="1:14" x14ac:dyDescent="0.35">
      <c r="A289" s="5">
        <v>288</v>
      </c>
      <c r="B289" s="6">
        <v>15790678</v>
      </c>
      <c r="C289" s="5" t="s">
        <v>279</v>
      </c>
      <c r="D289" s="6">
        <v>475</v>
      </c>
      <c r="E289" s="5" t="s">
        <v>15</v>
      </c>
      <c r="F289" s="5" t="s">
        <v>16</v>
      </c>
      <c r="G289" s="6">
        <v>32</v>
      </c>
      <c r="H289" s="6">
        <v>8</v>
      </c>
      <c r="I289" s="7">
        <v>119023.28</v>
      </c>
      <c r="J289" s="6">
        <v>1</v>
      </c>
      <c r="K289" s="6">
        <v>1</v>
      </c>
      <c r="L289" s="6">
        <v>0</v>
      </c>
      <c r="M289" s="8">
        <v>100816.29</v>
      </c>
      <c r="N289" s="6">
        <v>0</v>
      </c>
    </row>
    <row r="290" spans="1:14" x14ac:dyDescent="0.35">
      <c r="A290" s="5">
        <v>289</v>
      </c>
      <c r="B290" s="6">
        <v>15727556</v>
      </c>
      <c r="C290" s="5" t="s">
        <v>280</v>
      </c>
      <c r="D290" s="6">
        <v>744</v>
      </c>
      <c r="E290" s="5" t="s">
        <v>755</v>
      </c>
      <c r="F290" s="5" t="s">
        <v>16</v>
      </c>
      <c r="G290" s="6">
        <v>26</v>
      </c>
      <c r="H290" s="6">
        <v>5</v>
      </c>
      <c r="I290" s="7">
        <v>166297.89000000001</v>
      </c>
      <c r="J290" s="6">
        <v>1</v>
      </c>
      <c r="K290" s="6">
        <v>1</v>
      </c>
      <c r="L290" s="6">
        <v>1</v>
      </c>
      <c r="M290" s="8">
        <v>181694.44</v>
      </c>
      <c r="N290" s="6">
        <v>0</v>
      </c>
    </row>
    <row r="291" spans="1:14" x14ac:dyDescent="0.35">
      <c r="A291" s="5">
        <v>290</v>
      </c>
      <c r="B291" s="6">
        <v>15697307</v>
      </c>
      <c r="C291" s="5" t="s">
        <v>281</v>
      </c>
      <c r="D291" s="6">
        <v>588</v>
      </c>
      <c r="E291" s="5" t="s">
        <v>755</v>
      </c>
      <c r="F291" s="5" t="s">
        <v>23</v>
      </c>
      <c r="G291" s="6">
        <v>34</v>
      </c>
      <c r="H291" s="6">
        <v>10</v>
      </c>
      <c r="I291" s="7">
        <v>0</v>
      </c>
      <c r="J291" s="6">
        <v>2</v>
      </c>
      <c r="K291" s="6">
        <v>1</v>
      </c>
      <c r="L291" s="6">
        <v>0</v>
      </c>
      <c r="M291" s="8">
        <v>79078.91</v>
      </c>
      <c r="N291" s="6">
        <v>0</v>
      </c>
    </row>
    <row r="292" spans="1:14" x14ac:dyDescent="0.35">
      <c r="A292" s="5">
        <v>291</v>
      </c>
      <c r="B292" s="6">
        <v>15652266</v>
      </c>
      <c r="C292" s="5" t="s">
        <v>69</v>
      </c>
      <c r="D292" s="6">
        <v>703</v>
      </c>
      <c r="E292" s="5" t="s">
        <v>26</v>
      </c>
      <c r="F292" s="5" t="s">
        <v>23</v>
      </c>
      <c r="G292" s="6">
        <v>42</v>
      </c>
      <c r="H292" s="6">
        <v>9</v>
      </c>
      <c r="I292" s="7">
        <v>63227</v>
      </c>
      <c r="J292" s="6">
        <v>1</v>
      </c>
      <c r="K292" s="6">
        <v>0</v>
      </c>
      <c r="L292" s="6">
        <v>1</v>
      </c>
      <c r="M292" s="8">
        <v>137316.32</v>
      </c>
      <c r="N292" s="6">
        <v>0</v>
      </c>
    </row>
    <row r="293" spans="1:14" x14ac:dyDescent="0.35">
      <c r="A293" s="5">
        <v>292</v>
      </c>
      <c r="B293" s="6">
        <v>15607098</v>
      </c>
      <c r="C293" s="5" t="s">
        <v>282</v>
      </c>
      <c r="D293" s="6">
        <v>747</v>
      </c>
      <c r="E293" s="5" t="s">
        <v>755</v>
      </c>
      <c r="F293" s="5" t="s">
        <v>16</v>
      </c>
      <c r="G293" s="6">
        <v>41</v>
      </c>
      <c r="H293" s="6">
        <v>5</v>
      </c>
      <c r="I293" s="7">
        <v>94521.17</v>
      </c>
      <c r="J293" s="6">
        <v>2</v>
      </c>
      <c r="K293" s="6">
        <v>1</v>
      </c>
      <c r="L293" s="6">
        <v>0</v>
      </c>
      <c r="M293" s="8">
        <v>194926.86</v>
      </c>
      <c r="N293" s="6">
        <v>0</v>
      </c>
    </row>
    <row r="294" spans="1:14" x14ac:dyDescent="0.35">
      <c r="A294" s="5">
        <v>293</v>
      </c>
      <c r="B294" s="6">
        <v>15655774</v>
      </c>
      <c r="C294" s="5" t="s">
        <v>283</v>
      </c>
      <c r="D294" s="6">
        <v>583</v>
      </c>
      <c r="E294" s="5" t="s">
        <v>15</v>
      </c>
      <c r="F294" s="5" t="s">
        <v>23</v>
      </c>
      <c r="G294" s="6">
        <v>27</v>
      </c>
      <c r="H294" s="6">
        <v>7</v>
      </c>
      <c r="I294" s="7">
        <v>0</v>
      </c>
      <c r="J294" s="6">
        <v>2</v>
      </c>
      <c r="K294" s="6">
        <v>1</v>
      </c>
      <c r="L294" s="6">
        <v>0</v>
      </c>
      <c r="M294" s="8">
        <v>51285.49</v>
      </c>
      <c r="N294" s="6">
        <v>0</v>
      </c>
    </row>
    <row r="295" spans="1:14" x14ac:dyDescent="0.35">
      <c r="A295" s="5">
        <v>294</v>
      </c>
      <c r="B295" s="6">
        <v>15590241</v>
      </c>
      <c r="C295" s="5" t="s">
        <v>284</v>
      </c>
      <c r="D295" s="6">
        <v>750</v>
      </c>
      <c r="E295" s="5" t="s">
        <v>755</v>
      </c>
      <c r="F295" s="5" t="s">
        <v>16</v>
      </c>
      <c r="G295" s="6">
        <v>34</v>
      </c>
      <c r="H295" s="6">
        <v>9</v>
      </c>
      <c r="I295" s="7">
        <v>112822.26</v>
      </c>
      <c r="J295" s="6">
        <v>1</v>
      </c>
      <c r="K295" s="6">
        <v>0</v>
      </c>
      <c r="L295" s="6">
        <v>0</v>
      </c>
      <c r="M295" s="8">
        <v>150401.53</v>
      </c>
      <c r="N295" s="6">
        <v>1</v>
      </c>
    </row>
    <row r="296" spans="1:14" x14ac:dyDescent="0.35">
      <c r="A296" s="5">
        <v>295</v>
      </c>
      <c r="B296" s="6">
        <v>15785819</v>
      </c>
      <c r="C296" s="5" t="s">
        <v>285</v>
      </c>
      <c r="D296" s="6">
        <v>681</v>
      </c>
      <c r="E296" s="5" t="s">
        <v>15</v>
      </c>
      <c r="F296" s="5" t="s">
        <v>23</v>
      </c>
      <c r="G296" s="6">
        <v>38</v>
      </c>
      <c r="H296" s="6">
        <v>3</v>
      </c>
      <c r="I296" s="7">
        <v>0</v>
      </c>
      <c r="J296" s="6">
        <v>2</v>
      </c>
      <c r="K296" s="6">
        <v>1</v>
      </c>
      <c r="L296" s="6">
        <v>1</v>
      </c>
      <c r="M296" s="8">
        <v>112491.96</v>
      </c>
      <c r="N296" s="6">
        <v>0</v>
      </c>
    </row>
    <row r="297" spans="1:14" x14ac:dyDescent="0.35">
      <c r="A297" s="5">
        <v>296</v>
      </c>
      <c r="B297" s="6">
        <v>15723654</v>
      </c>
      <c r="C297" s="5" t="s">
        <v>75</v>
      </c>
      <c r="D297" s="6">
        <v>773</v>
      </c>
      <c r="E297" s="5" t="s">
        <v>15</v>
      </c>
      <c r="F297" s="5" t="s">
        <v>23</v>
      </c>
      <c r="G297" s="6">
        <v>25</v>
      </c>
      <c r="H297" s="6">
        <v>2</v>
      </c>
      <c r="I297" s="7">
        <v>135903.32999999999</v>
      </c>
      <c r="J297" s="6">
        <v>1</v>
      </c>
      <c r="K297" s="6">
        <v>1</v>
      </c>
      <c r="L297" s="6">
        <v>0</v>
      </c>
      <c r="M297" s="8">
        <v>73656.38</v>
      </c>
      <c r="N297" s="6">
        <v>0</v>
      </c>
    </row>
    <row r="298" spans="1:14" x14ac:dyDescent="0.35">
      <c r="A298" s="5">
        <v>297</v>
      </c>
      <c r="B298" s="6">
        <v>15774510</v>
      </c>
      <c r="C298" s="5" t="s">
        <v>153</v>
      </c>
      <c r="D298" s="6">
        <v>714</v>
      </c>
      <c r="E298" s="5" t="s">
        <v>15</v>
      </c>
      <c r="F298" s="5" t="s">
        <v>16</v>
      </c>
      <c r="G298" s="6">
        <v>31</v>
      </c>
      <c r="H298" s="6">
        <v>4</v>
      </c>
      <c r="I298" s="7">
        <v>125169.26</v>
      </c>
      <c r="J298" s="6">
        <v>1</v>
      </c>
      <c r="K298" s="6">
        <v>1</v>
      </c>
      <c r="L298" s="6">
        <v>1</v>
      </c>
      <c r="M298" s="8">
        <v>106636.89</v>
      </c>
      <c r="N298" s="6">
        <v>0</v>
      </c>
    </row>
    <row r="299" spans="1:14" x14ac:dyDescent="0.35">
      <c r="A299" s="5">
        <v>298</v>
      </c>
      <c r="B299" s="6">
        <v>15684173</v>
      </c>
      <c r="C299" s="5" t="s">
        <v>191</v>
      </c>
      <c r="D299" s="6">
        <v>687</v>
      </c>
      <c r="E299" s="5" t="s">
        <v>755</v>
      </c>
      <c r="F299" s="5" t="s">
        <v>16</v>
      </c>
      <c r="G299" s="6">
        <v>44</v>
      </c>
      <c r="H299" s="6">
        <v>7</v>
      </c>
      <c r="I299" s="7">
        <v>0</v>
      </c>
      <c r="J299" s="6">
        <v>3</v>
      </c>
      <c r="K299" s="6">
        <v>1</v>
      </c>
      <c r="L299" s="6">
        <v>0</v>
      </c>
      <c r="M299" s="8">
        <v>155853.51999999999</v>
      </c>
      <c r="N299" s="6">
        <v>1</v>
      </c>
    </row>
    <row r="300" spans="1:14" x14ac:dyDescent="0.35">
      <c r="A300" s="5">
        <v>299</v>
      </c>
      <c r="B300" s="6">
        <v>15650068</v>
      </c>
      <c r="C300" s="5" t="s">
        <v>286</v>
      </c>
      <c r="D300" s="6">
        <v>511</v>
      </c>
      <c r="E300" s="5" t="s">
        <v>15</v>
      </c>
      <c r="F300" s="5" t="s">
        <v>23</v>
      </c>
      <c r="G300" s="6">
        <v>58</v>
      </c>
      <c r="H300" s="6">
        <v>0</v>
      </c>
      <c r="I300" s="7">
        <v>149117.31</v>
      </c>
      <c r="J300" s="6">
        <v>1</v>
      </c>
      <c r="K300" s="6">
        <v>1</v>
      </c>
      <c r="L300" s="6">
        <v>1</v>
      </c>
      <c r="M300" s="8">
        <v>162599.51</v>
      </c>
      <c r="N300" s="6">
        <v>0</v>
      </c>
    </row>
    <row r="301" spans="1:14" x14ac:dyDescent="0.35">
      <c r="A301" s="5">
        <v>300</v>
      </c>
      <c r="B301" s="6">
        <v>15811490</v>
      </c>
      <c r="C301" s="5" t="s">
        <v>287</v>
      </c>
      <c r="D301" s="6">
        <v>627</v>
      </c>
      <c r="E301" s="5" t="s">
        <v>15</v>
      </c>
      <c r="F301" s="5" t="s">
        <v>23</v>
      </c>
      <c r="G301" s="6">
        <v>33</v>
      </c>
      <c r="H301" s="6">
        <v>5</v>
      </c>
      <c r="I301" s="7">
        <v>0</v>
      </c>
      <c r="J301" s="6">
        <v>2</v>
      </c>
      <c r="K301" s="6">
        <v>1</v>
      </c>
      <c r="L301" s="6">
        <v>1</v>
      </c>
      <c r="M301" s="8">
        <v>103737.82</v>
      </c>
      <c r="N301" s="6">
        <v>0</v>
      </c>
    </row>
    <row r="302" spans="1:14" x14ac:dyDescent="0.35">
      <c r="A302" s="5">
        <v>301</v>
      </c>
      <c r="B302" s="6">
        <v>15803976</v>
      </c>
      <c r="C302" s="5" t="s">
        <v>288</v>
      </c>
      <c r="D302" s="6">
        <v>694</v>
      </c>
      <c r="E302" s="5" t="s">
        <v>15</v>
      </c>
      <c r="F302" s="5" t="s">
        <v>16</v>
      </c>
      <c r="G302" s="6">
        <v>31</v>
      </c>
      <c r="H302" s="6">
        <v>10</v>
      </c>
      <c r="I302" s="7">
        <v>0</v>
      </c>
      <c r="J302" s="6">
        <v>2</v>
      </c>
      <c r="K302" s="6">
        <v>1</v>
      </c>
      <c r="L302" s="6">
        <v>0</v>
      </c>
      <c r="M302" s="8">
        <v>160990.26999999999</v>
      </c>
      <c r="N302" s="6">
        <v>0</v>
      </c>
    </row>
    <row r="303" spans="1:14" x14ac:dyDescent="0.35">
      <c r="A303" s="5">
        <v>302</v>
      </c>
      <c r="B303" s="6">
        <v>15682541</v>
      </c>
      <c r="C303" s="5" t="s">
        <v>289</v>
      </c>
      <c r="D303" s="6">
        <v>616</v>
      </c>
      <c r="E303" s="5" t="s">
        <v>755</v>
      </c>
      <c r="F303" s="5" t="s">
        <v>16</v>
      </c>
      <c r="G303" s="6">
        <v>36</v>
      </c>
      <c r="H303" s="6">
        <v>6</v>
      </c>
      <c r="I303" s="7">
        <v>132311.71</v>
      </c>
      <c r="J303" s="6">
        <v>1</v>
      </c>
      <c r="K303" s="6">
        <v>0</v>
      </c>
      <c r="L303" s="6">
        <v>0</v>
      </c>
      <c r="M303" s="8">
        <v>15462.84</v>
      </c>
      <c r="N303" s="6">
        <v>0</v>
      </c>
    </row>
    <row r="304" spans="1:14" x14ac:dyDescent="0.35">
      <c r="A304" s="5">
        <v>303</v>
      </c>
      <c r="B304" s="6">
        <v>15695699</v>
      </c>
      <c r="C304" s="5" t="s">
        <v>290</v>
      </c>
      <c r="D304" s="6">
        <v>687</v>
      </c>
      <c r="E304" s="5" t="s">
        <v>15</v>
      </c>
      <c r="F304" s="5" t="s">
        <v>23</v>
      </c>
      <c r="G304" s="6">
        <v>35</v>
      </c>
      <c r="H304" s="6">
        <v>8</v>
      </c>
      <c r="I304" s="7">
        <v>0</v>
      </c>
      <c r="J304" s="6">
        <v>2</v>
      </c>
      <c r="K304" s="6">
        <v>1</v>
      </c>
      <c r="L304" s="6">
        <v>0</v>
      </c>
      <c r="M304" s="8">
        <v>10334.049999999999</v>
      </c>
      <c r="N304" s="6">
        <v>0</v>
      </c>
    </row>
    <row r="305" spans="1:14" x14ac:dyDescent="0.35">
      <c r="A305" s="5">
        <v>304</v>
      </c>
      <c r="B305" s="6">
        <v>15624188</v>
      </c>
      <c r="C305" s="5" t="s">
        <v>291</v>
      </c>
      <c r="D305" s="6">
        <v>712</v>
      </c>
      <c r="E305" s="5" t="s">
        <v>15</v>
      </c>
      <c r="F305" s="5" t="s">
        <v>16</v>
      </c>
      <c r="G305" s="6">
        <v>33</v>
      </c>
      <c r="H305" s="6">
        <v>6</v>
      </c>
      <c r="I305" s="7">
        <v>0</v>
      </c>
      <c r="J305" s="6">
        <v>2</v>
      </c>
      <c r="K305" s="6">
        <v>1</v>
      </c>
      <c r="L305" s="6">
        <v>1</v>
      </c>
      <c r="M305" s="8">
        <v>190686.16</v>
      </c>
      <c r="N305" s="6">
        <v>0</v>
      </c>
    </row>
    <row r="306" spans="1:14" x14ac:dyDescent="0.35">
      <c r="A306" s="5">
        <v>305</v>
      </c>
      <c r="B306" s="6">
        <v>15812191</v>
      </c>
      <c r="C306" s="5" t="s">
        <v>292</v>
      </c>
      <c r="D306" s="6">
        <v>553</v>
      </c>
      <c r="E306" s="5" t="s">
        <v>15</v>
      </c>
      <c r="F306" s="5" t="s">
        <v>23</v>
      </c>
      <c r="G306" s="6">
        <v>33</v>
      </c>
      <c r="H306" s="6">
        <v>4</v>
      </c>
      <c r="I306" s="7">
        <v>118082.89</v>
      </c>
      <c r="J306" s="6">
        <v>1</v>
      </c>
      <c r="K306" s="6">
        <v>0</v>
      </c>
      <c r="L306" s="6">
        <v>0</v>
      </c>
      <c r="M306" s="8">
        <v>94440.45</v>
      </c>
      <c r="N306" s="6">
        <v>0</v>
      </c>
    </row>
    <row r="307" spans="1:14" ht="29" x14ac:dyDescent="0.35">
      <c r="A307" s="5">
        <v>306</v>
      </c>
      <c r="B307" s="6">
        <v>15636673</v>
      </c>
      <c r="C307" s="5" t="s">
        <v>293</v>
      </c>
      <c r="D307" s="6">
        <v>667</v>
      </c>
      <c r="E307" s="5" t="s">
        <v>15</v>
      </c>
      <c r="F307" s="5" t="s">
        <v>23</v>
      </c>
      <c r="G307" s="6">
        <v>31</v>
      </c>
      <c r="H307" s="6">
        <v>1</v>
      </c>
      <c r="I307" s="7">
        <v>119266.69</v>
      </c>
      <c r="J307" s="6">
        <v>1</v>
      </c>
      <c r="K307" s="6">
        <v>1</v>
      </c>
      <c r="L307" s="6">
        <v>1</v>
      </c>
      <c r="M307" s="8">
        <v>28257.63</v>
      </c>
      <c r="N307" s="6">
        <v>0</v>
      </c>
    </row>
    <row r="308" spans="1:14" x14ac:dyDescent="0.35">
      <c r="A308" s="5">
        <v>307</v>
      </c>
      <c r="B308" s="6">
        <v>15594898</v>
      </c>
      <c r="C308" s="5" t="s">
        <v>294</v>
      </c>
      <c r="D308" s="6">
        <v>731</v>
      </c>
      <c r="E308" s="5" t="s">
        <v>15</v>
      </c>
      <c r="F308" s="5" t="s">
        <v>23</v>
      </c>
      <c r="G308" s="6">
        <v>43</v>
      </c>
      <c r="H308" s="6">
        <v>2</v>
      </c>
      <c r="I308" s="7">
        <v>0</v>
      </c>
      <c r="J308" s="6">
        <v>1</v>
      </c>
      <c r="K308" s="6">
        <v>1</v>
      </c>
      <c r="L308" s="6">
        <v>1</v>
      </c>
      <c r="M308" s="8">
        <v>170034.95</v>
      </c>
      <c r="N308" s="6">
        <v>1</v>
      </c>
    </row>
    <row r="309" spans="1:14" x14ac:dyDescent="0.35">
      <c r="A309" s="5">
        <v>308</v>
      </c>
      <c r="B309" s="6">
        <v>15660211</v>
      </c>
      <c r="C309" s="5" t="s">
        <v>219</v>
      </c>
      <c r="D309" s="6">
        <v>629</v>
      </c>
      <c r="E309" s="5" t="s">
        <v>26</v>
      </c>
      <c r="F309" s="5" t="s">
        <v>23</v>
      </c>
      <c r="G309" s="6">
        <v>35</v>
      </c>
      <c r="H309" s="6">
        <v>7</v>
      </c>
      <c r="I309" s="7">
        <v>156847.29</v>
      </c>
      <c r="J309" s="6">
        <v>2</v>
      </c>
      <c r="K309" s="6">
        <v>1</v>
      </c>
      <c r="L309" s="6">
        <v>0</v>
      </c>
      <c r="M309" s="8">
        <v>31824.29</v>
      </c>
      <c r="N309" s="6">
        <v>0</v>
      </c>
    </row>
    <row r="310" spans="1:14" x14ac:dyDescent="0.35">
      <c r="A310" s="5">
        <v>309</v>
      </c>
      <c r="B310" s="6">
        <v>15773972</v>
      </c>
      <c r="C310" s="5" t="s">
        <v>295</v>
      </c>
      <c r="D310" s="6">
        <v>614</v>
      </c>
      <c r="E310" s="5" t="s">
        <v>15</v>
      </c>
      <c r="F310" s="5" t="s">
        <v>23</v>
      </c>
      <c r="G310" s="6">
        <v>50</v>
      </c>
      <c r="H310" s="6">
        <v>4</v>
      </c>
      <c r="I310" s="7">
        <v>137104.47</v>
      </c>
      <c r="J310" s="6">
        <v>1</v>
      </c>
      <c r="K310" s="6">
        <v>1</v>
      </c>
      <c r="L310" s="6">
        <v>0</v>
      </c>
      <c r="M310" s="8">
        <v>127166.49</v>
      </c>
      <c r="N310" s="6">
        <v>1</v>
      </c>
    </row>
    <row r="311" spans="1:14" x14ac:dyDescent="0.35">
      <c r="A311" s="5">
        <v>310</v>
      </c>
      <c r="B311" s="6">
        <v>15746726</v>
      </c>
      <c r="C311" s="5" t="s">
        <v>296</v>
      </c>
      <c r="D311" s="6">
        <v>438</v>
      </c>
      <c r="E311" s="5" t="s">
        <v>26</v>
      </c>
      <c r="F311" s="5" t="s">
        <v>23</v>
      </c>
      <c r="G311" s="6">
        <v>31</v>
      </c>
      <c r="H311" s="6">
        <v>8</v>
      </c>
      <c r="I311" s="7">
        <v>78398.69</v>
      </c>
      <c r="J311" s="6">
        <v>1</v>
      </c>
      <c r="K311" s="6">
        <v>1</v>
      </c>
      <c r="L311" s="6">
        <v>0</v>
      </c>
      <c r="M311" s="8">
        <v>44937.01</v>
      </c>
      <c r="N311" s="6">
        <v>0</v>
      </c>
    </row>
    <row r="312" spans="1:14" x14ac:dyDescent="0.35">
      <c r="A312" s="5">
        <v>311</v>
      </c>
      <c r="B312" s="6">
        <v>15712287</v>
      </c>
      <c r="C312" s="5" t="s">
        <v>297</v>
      </c>
      <c r="D312" s="6">
        <v>652</v>
      </c>
      <c r="E312" s="5" t="s">
        <v>15</v>
      </c>
      <c r="F312" s="5" t="s">
        <v>16</v>
      </c>
      <c r="G312" s="6">
        <v>80</v>
      </c>
      <c r="H312" s="6">
        <v>4</v>
      </c>
      <c r="I312" s="7">
        <v>0</v>
      </c>
      <c r="J312" s="6">
        <v>2</v>
      </c>
      <c r="K312" s="6">
        <v>1</v>
      </c>
      <c r="L312" s="6">
        <v>1</v>
      </c>
      <c r="M312" s="8">
        <v>188603.07</v>
      </c>
      <c r="N312" s="6">
        <v>0</v>
      </c>
    </row>
    <row r="313" spans="1:14" x14ac:dyDescent="0.35">
      <c r="A313" s="5">
        <v>312</v>
      </c>
      <c r="B313" s="6">
        <v>15702919</v>
      </c>
      <c r="C313" s="5" t="s">
        <v>210</v>
      </c>
      <c r="D313" s="6">
        <v>729</v>
      </c>
      <c r="E313" s="5" t="s">
        <v>26</v>
      </c>
      <c r="F313" s="5" t="s">
        <v>23</v>
      </c>
      <c r="G313" s="6">
        <v>30</v>
      </c>
      <c r="H313" s="6">
        <v>6</v>
      </c>
      <c r="I313" s="7">
        <v>63669.42</v>
      </c>
      <c r="J313" s="6">
        <v>1</v>
      </c>
      <c r="K313" s="6">
        <v>1</v>
      </c>
      <c r="L313" s="6">
        <v>0</v>
      </c>
      <c r="M313" s="8">
        <v>145111.37</v>
      </c>
      <c r="N313" s="6">
        <v>0</v>
      </c>
    </row>
    <row r="314" spans="1:14" x14ac:dyDescent="0.35">
      <c r="A314" s="5">
        <v>313</v>
      </c>
      <c r="B314" s="6">
        <v>15674398</v>
      </c>
      <c r="C314" s="5" t="s">
        <v>298</v>
      </c>
      <c r="D314" s="6">
        <v>642</v>
      </c>
      <c r="E314" s="5" t="s">
        <v>15</v>
      </c>
      <c r="F314" s="5" t="s">
        <v>23</v>
      </c>
      <c r="G314" s="6">
        <v>38</v>
      </c>
      <c r="H314" s="6">
        <v>3</v>
      </c>
      <c r="I314" s="7">
        <v>0</v>
      </c>
      <c r="J314" s="6">
        <v>2</v>
      </c>
      <c r="K314" s="6">
        <v>0</v>
      </c>
      <c r="L314" s="6">
        <v>0</v>
      </c>
      <c r="M314" s="8">
        <v>171463.83</v>
      </c>
      <c r="N314" s="6">
        <v>0</v>
      </c>
    </row>
    <row r="315" spans="1:14" x14ac:dyDescent="0.35">
      <c r="A315" s="5">
        <v>314</v>
      </c>
      <c r="B315" s="6">
        <v>15797960</v>
      </c>
      <c r="C315" s="5" t="s">
        <v>299</v>
      </c>
      <c r="D315" s="6">
        <v>806</v>
      </c>
      <c r="E315" s="5" t="s">
        <v>26</v>
      </c>
      <c r="F315" s="5" t="s">
        <v>16</v>
      </c>
      <c r="G315" s="6">
        <v>59</v>
      </c>
      <c r="H315" s="6">
        <v>0</v>
      </c>
      <c r="I315" s="7">
        <v>135296.32999999999</v>
      </c>
      <c r="J315" s="6">
        <v>1</v>
      </c>
      <c r="K315" s="6">
        <v>1</v>
      </c>
      <c r="L315" s="6">
        <v>0</v>
      </c>
      <c r="M315" s="8">
        <v>182822.5</v>
      </c>
      <c r="N315" s="6">
        <v>0</v>
      </c>
    </row>
    <row r="316" spans="1:14" x14ac:dyDescent="0.35">
      <c r="A316" s="5">
        <v>315</v>
      </c>
      <c r="B316" s="6">
        <v>15631868</v>
      </c>
      <c r="C316" s="5" t="s">
        <v>300</v>
      </c>
      <c r="D316" s="6">
        <v>744</v>
      </c>
      <c r="E316" s="5" t="s">
        <v>755</v>
      </c>
      <c r="F316" s="5" t="s">
        <v>23</v>
      </c>
      <c r="G316" s="6">
        <v>36</v>
      </c>
      <c r="H316" s="6">
        <v>2</v>
      </c>
      <c r="I316" s="7">
        <v>153804.44</v>
      </c>
      <c r="J316" s="6">
        <v>1</v>
      </c>
      <c r="K316" s="6">
        <v>1</v>
      </c>
      <c r="L316" s="6">
        <v>1</v>
      </c>
      <c r="M316" s="8">
        <v>87213.33</v>
      </c>
      <c r="N316" s="6">
        <v>0</v>
      </c>
    </row>
    <row r="317" spans="1:14" x14ac:dyDescent="0.35">
      <c r="A317" s="5">
        <v>316</v>
      </c>
      <c r="B317" s="6">
        <v>15581539</v>
      </c>
      <c r="C317" s="5" t="s">
        <v>301</v>
      </c>
      <c r="D317" s="6">
        <v>474</v>
      </c>
      <c r="E317" s="5" t="s">
        <v>755</v>
      </c>
      <c r="F317" s="5" t="s">
        <v>23</v>
      </c>
      <c r="G317" s="6">
        <v>37</v>
      </c>
      <c r="H317" s="6">
        <v>3</v>
      </c>
      <c r="I317" s="7">
        <v>0</v>
      </c>
      <c r="J317" s="6">
        <v>2</v>
      </c>
      <c r="K317" s="6">
        <v>0</v>
      </c>
      <c r="L317" s="6">
        <v>0</v>
      </c>
      <c r="M317" s="8">
        <v>57175.32</v>
      </c>
      <c r="N317" s="6">
        <v>0</v>
      </c>
    </row>
    <row r="318" spans="1:14" x14ac:dyDescent="0.35">
      <c r="A318" s="5">
        <v>317</v>
      </c>
      <c r="B318" s="6">
        <v>15662736</v>
      </c>
      <c r="C318" s="5" t="s">
        <v>296</v>
      </c>
      <c r="D318" s="6">
        <v>559</v>
      </c>
      <c r="E318" s="5" t="s">
        <v>15</v>
      </c>
      <c r="F318" s="5" t="s">
        <v>23</v>
      </c>
      <c r="G318" s="6">
        <v>49</v>
      </c>
      <c r="H318" s="6">
        <v>2</v>
      </c>
      <c r="I318" s="7">
        <v>147069.78</v>
      </c>
      <c r="J318" s="6">
        <v>1</v>
      </c>
      <c r="K318" s="6">
        <v>1</v>
      </c>
      <c r="L318" s="6">
        <v>0</v>
      </c>
      <c r="M318" s="8">
        <v>120540.83</v>
      </c>
      <c r="N318" s="6">
        <v>1</v>
      </c>
    </row>
    <row r="319" spans="1:14" x14ac:dyDescent="0.35">
      <c r="A319" s="5">
        <v>318</v>
      </c>
      <c r="B319" s="6">
        <v>15666252</v>
      </c>
      <c r="C319" s="5" t="s">
        <v>109</v>
      </c>
      <c r="D319" s="6">
        <v>706</v>
      </c>
      <c r="E319" s="5" t="s">
        <v>755</v>
      </c>
      <c r="F319" s="5" t="s">
        <v>23</v>
      </c>
      <c r="G319" s="6">
        <v>42</v>
      </c>
      <c r="H319" s="6">
        <v>9</v>
      </c>
      <c r="I319" s="7">
        <v>0</v>
      </c>
      <c r="J319" s="6">
        <v>2</v>
      </c>
      <c r="K319" s="6">
        <v>1</v>
      </c>
      <c r="L319" s="6">
        <v>1</v>
      </c>
      <c r="M319" s="8">
        <v>28714.34</v>
      </c>
      <c r="N319" s="6">
        <v>0</v>
      </c>
    </row>
    <row r="320" spans="1:14" x14ac:dyDescent="0.35">
      <c r="A320" s="5">
        <v>319</v>
      </c>
      <c r="B320" s="6">
        <v>15677512</v>
      </c>
      <c r="C320" s="5" t="s">
        <v>302</v>
      </c>
      <c r="D320" s="6">
        <v>628</v>
      </c>
      <c r="E320" s="5" t="s">
        <v>755</v>
      </c>
      <c r="F320" s="5" t="s">
        <v>16</v>
      </c>
      <c r="G320" s="6">
        <v>22</v>
      </c>
      <c r="H320" s="6">
        <v>3</v>
      </c>
      <c r="I320" s="7">
        <v>0</v>
      </c>
      <c r="J320" s="6">
        <v>1</v>
      </c>
      <c r="K320" s="6">
        <v>1</v>
      </c>
      <c r="L320" s="6">
        <v>0</v>
      </c>
      <c r="M320" s="8">
        <v>85426.28</v>
      </c>
      <c r="N320" s="6">
        <v>0</v>
      </c>
    </row>
    <row r="321" spans="1:14" x14ac:dyDescent="0.35">
      <c r="A321" s="5">
        <v>320</v>
      </c>
      <c r="B321" s="6">
        <v>15626114</v>
      </c>
      <c r="C321" s="5" t="s">
        <v>303</v>
      </c>
      <c r="D321" s="6">
        <v>429</v>
      </c>
      <c r="E321" s="5" t="s">
        <v>15</v>
      </c>
      <c r="F321" s="5" t="s">
        <v>23</v>
      </c>
      <c r="G321" s="6">
        <v>24</v>
      </c>
      <c r="H321" s="6">
        <v>4</v>
      </c>
      <c r="I321" s="7">
        <v>95741.75</v>
      </c>
      <c r="J321" s="6">
        <v>1</v>
      </c>
      <c r="K321" s="6">
        <v>1</v>
      </c>
      <c r="L321" s="6">
        <v>0</v>
      </c>
      <c r="M321" s="8">
        <v>46170.75</v>
      </c>
      <c r="N321" s="6">
        <v>0</v>
      </c>
    </row>
    <row r="322" spans="1:14" x14ac:dyDescent="0.35">
      <c r="A322" s="5">
        <v>321</v>
      </c>
      <c r="B322" s="6">
        <v>15810834</v>
      </c>
      <c r="C322" s="5" t="s">
        <v>304</v>
      </c>
      <c r="D322" s="6">
        <v>525</v>
      </c>
      <c r="E322" s="5" t="s">
        <v>755</v>
      </c>
      <c r="F322" s="5" t="s">
        <v>16</v>
      </c>
      <c r="G322" s="6">
        <v>57</v>
      </c>
      <c r="H322" s="6">
        <v>2</v>
      </c>
      <c r="I322" s="7">
        <v>145965.32999999999</v>
      </c>
      <c r="J322" s="6">
        <v>1</v>
      </c>
      <c r="K322" s="6">
        <v>1</v>
      </c>
      <c r="L322" s="6">
        <v>1</v>
      </c>
      <c r="M322" s="8">
        <v>64448.36</v>
      </c>
      <c r="N322" s="6">
        <v>0</v>
      </c>
    </row>
    <row r="323" spans="1:14" x14ac:dyDescent="0.35">
      <c r="A323" s="5">
        <v>322</v>
      </c>
      <c r="B323" s="6">
        <v>15678910</v>
      </c>
      <c r="C323" s="5" t="s">
        <v>305</v>
      </c>
      <c r="D323" s="6">
        <v>680</v>
      </c>
      <c r="E323" s="5" t="s">
        <v>15</v>
      </c>
      <c r="F323" s="5" t="s">
        <v>16</v>
      </c>
      <c r="G323" s="6">
        <v>30</v>
      </c>
      <c r="H323" s="6">
        <v>8</v>
      </c>
      <c r="I323" s="7">
        <v>141441.75</v>
      </c>
      <c r="J323" s="6">
        <v>1</v>
      </c>
      <c r="K323" s="6">
        <v>1</v>
      </c>
      <c r="L323" s="6">
        <v>1</v>
      </c>
      <c r="M323" s="8">
        <v>16278.97</v>
      </c>
      <c r="N323" s="6">
        <v>0</v>
      </c>
    </row>
    <row r="324" spans="1:14" x14ac:dyDescent="0.35">
      <c r="A324" s="5">
        <v>323</v>
      </c>
      <c r="B324" s="6">
        <v>15694408</v>
      </c>
      <c r="C324" s="5" t="s">
        <v>306</v>
      </c>
      <c r="D324" s="6">
        <v>749</v>
      </c>
      <c r="E324" s="5" t="s">
        <v>15</v>
      </c>
      <c r="F324" s="5" t="s">
        <v>23</v>
      </c>
      <c r="G324" s="6">
        <v>40</v>
      </c>
      <c r="H324" s="6">
        <v>1</v>
      </c>
      <c r="I324" s="7">
        <v>139290.41</v>
      </c>
      <c r="J324" s="6">
        <v>1</v>
      </c>
      <c r="K324" s="6">
        <v>1</v>
      </c>
      <c r="L324" s="6">
        <v>0</v>
      </c>
      <c r="M324" s="8">
        <v>182855.42</v>
      </c>
      <c r="N324" s="6">
        <v>1</v>
      </c>
    </row>
    <row r="325" spans="1:14" x14ac:dyDescent="0.35">
      <c r="A325" s="5">
        <v>324</v>
      </c>
      <c r="B325" s="6">
        <v>15585215</v>
      </c>
      <c r="C325" s="5" t="s">
        <v>307</v>
      </c>
      <c r="D325" s="6">
        <v>763</v>
      </c>
      <c r="E325" s="5" t="s">
        <v>15</v>
      </c>
      <c r="F325" s="5" t="s">
        <v>16</v>
      </c>
      <c r="G325" s="6">
        <v>31</v>
      </c>
      <c r="H325" s="6">
        <v>4</v>
      </c>
      <c r="I325" s="7">
        <v>0</v>
      </c>
      <c r="J325" s="6">
        <v>2</v>
      </c>
      <c r="K325" s="6">
        <v>0</v>
      </c>
      <c r="L325" s="6">
        <v>0</v>
      </c>
      <c r="M325" s="8">
        <v>50404.72</v>
      </c>
      <c r="N325" s="6">
        <v>0</v>
      </c>
    </row>
    <row r="326" spans="1:14" x14ac:dyDescent="0.35">
      <c r="A326" s="5">
        <v>325</v>
      </c>
      <c r="B326" s="6">
        <v>15682757</v>
      </c>
      <c r="C326" s="5" t="s">
        <v>308</v>
      </c>
      <c r="D326" s="6">
        <v>734</v>
      </c>
      <c r="E326" s="5" t="s">
        <v>15</v>
      </c>
      <c r="F326" s="5" t="s">
        <v>23</v>
      </c>
      <c r="G326" s="6">
        <v>30</v>
      </c>
      <c r="H326" s="6">
        <v>3</v>
      </c>
      <c r="I326" s="7">
        <v>0</v>
      </c>
      <c r="J326" s="6">
        <v>2</v>
      </c>
      <c r="K326" s="6">
        <v>1</v>
      </c>
      <c r="L326" s="6">
        <v>0</v>
      </c>
      <c r="M326" s="8">
        <v>107640.25</v>
      </c>
      <c r="N326" s="6">
        <v>0</v>
      </c>
    </row>
    <row r="327" spans="1:14" x14ac:dyDescent="0.35">
      <c r="A327" s="5">
        <v>326</v>
      </c>
      <c r="B327" s="6">
        <v>15736601</v>
      </c>
      <c r="C327" s="5" t="s">
        <v>309</v>
      </c>
      <c r="D327" s="6">
        <v>716</v>
      </c>
      <c r="E327" s="5" t="s">
        <v>15</v>
      </c>
      <c r="F327" s="5" t="s">
        <v>23</v>
      </c>
      <c r="G327" s="6">
        <v>35</v>
      </c>
      <c r="H327" s="6">
        <v>4</v>
      </c>
      <c r="I327" s="7">
        <v>144428.87</v>
      </c>
      <c r="J327" s="6">
        <v>1</v>
      </c>
      <c r="K327" s="6">
        <v>1</v>
      </c>
      <c r="L327" s="6">
        <v>0</v>
      </c>
      <c r="M327" s="8">
        <v>134132.65</v>
      </c>
      <c r="N327" s="6">
        <v>0</v>
      </c>
    </row>
    <row r="328" spans="1:14" x14ac:dyDescent="0.35">
      <c r="A328" s="5">
        <v>327</v>
      </c>
      <c r="B328" s="6">
        <v>15601848</v>
      </c>
      <c r="C328" s="5" t="s">
        <v>33</v>
      </c>
      <c r="D328" s="6">
        <v>594</v>
      </c>
      <c r="E328" s="5" t="s">
        <v>15</v>
      </c>
      <c r="F328" s="5" t="s">
        <v>23</v>
      </c>
      <c r="G328" s="6">
        <v>35</v>
      </c>
      <c r="H328" s="6">
        <v>2</v>
      </c>
      <c r="I328" s="7">
        <v>0</v>
      </c>
      <c r="J328" s="6">
        <v>2</v>
      </c>
      <c r="K328" s="6">
        <v>1</v>
      </c>
      <c r="L328" s="6">
        <v>0</v>
      </c>
      <c r="M328" s="8">
        <v>103480.69</v>
      </c>
      <c r="N328" s="6">
        <v>0</v>
      </c>
    </row>
    <row r="329" spans="1:14" x14ac:dyDescent="0.35">
      <c r="A329" s="5">
        <v>328</v>
      </c>
      <c r="B329" s="6">
        <v>15736008</v>
      </c>
      <c r="C329" s="5" t="s">
        <v>79</v>
      </c>
      <c r="D329" s="6">
        <v>644</v>
      </c>
      <c r="E329" s="5" t="s">
        <v>15</v>
      </c>
      <c r="F329" s="5" t="s">
        <v>16</v>
      </c>
      <c r="G329" s="6">
        <v>46</v>
      </c>
      <c r="H329" s="6">
        <v>9</v>
      </c>
      <c r="I329" s="7">
        <v>95441.27</v>
      </c>
      <c r="J329" s="6">
        <v>1</v>
      </c>
      <c r="K329" s="6">
        <v>1</v>
      </c>
      <c r="L329" s="6">
        <v>0</v>
      </c>
      <c r="M329" s="8">
        <v>108761.05</v>
      </c>
      <c r="N329" s="6">
        <v>1</v>
      </c>
    </row>
    <row r="330" spans="1:14" x14ac:dyDescent="0.35">
      <c r="A330" s="5">
        <v>329</v>
      </c>
      <c r="B330" s="6">
        <v>15669064</v>
      </c>
      <c r="C330" s="5" t="s">
        <v>310</v>
      </c>
      <c r="D330" s="6">
        <v>671</v>
      </c>
      <c r="E330" s="5" t="s">
        <v>26</v>
      </c>
      <c r="F330" s="5" t="s">
        <v>23</v>
      </c>
      <c r="G330" s="6">
        <v>35</v>
      </c>
      <c r="H330" s="6">
        <v>1</v>
      </c>
      <c r="I330" s="7">
        <v>144848.74</v>
      </c>
      <c r="J330" s="6">
        <v>1</v>
      </c>
      <c r="K330" s="6">
        <v>1</v>
      </c>
      <c r="L330" s="6">
        <v>1</v>
      </c>
      <c r="M330" s="8">
        <v>179012.3</v>
      </c>
      <c r="N330" s="6">
        <v>0</v>
      </c>
    </row>
    <row r="331" spans="1:14" x14ac:dyDescent="0.35">
      <c r="A331" s="5">
        <v>330</v>
      </c>
      <c r="B331" s="6">
        <v>15624528</v>
      </c>
      <c r="C331" s="5" t="s">
        <v>311</v>
      </c>
      <c r="D331" s="6">
        <v>664</v>
      </c>
      <c r="E331" s="5" t="s">
        <v>26</v>
      </c>
      <c r="F331" s="5" t="s">
        <v>23</v>
      </c>
      <c r="G331" s="6">
        <v>26</v>
      </c>
      <c r="H331" s="6">
        <v>7</v>
      </c>
      <c r="I331" s="7">
        <v>116244.14</v>
      </c>
      <c r="J331" s="6">
        <v>2</v>
      </c>
      <c r="K331" s="6">
        <v>1</v>
      </c>
      <c r="L331" s="6">
        <v>1</v>
      </c>
      <c r="M331" s="8">
        <v>95145.14</v>
      </c>
      <c r="N331" s="6">
        <v>0</v>
      </c>
    </row>
    <row r="332" spans="1:14" x14ac:dyDescent="0.35">
      <c r="A332" s="5">
        <v>331</v>
      </c>
      <c r="B332" s="6">
        <v>15598493</v>
      </c>
      <c r="C332" s="5" t="s">
        <v>312</v>
      </c>
      <c r="D332" s="6">
        <v>656</v>
      </c>
      <c r="E332" s="5" t="s">
        <v>15</v>
      </c>
      <c r="F332" s="5" t="s">
        <v>23</v>
      </c>
      <c r="G332" s="6">
        <v>50</v>
      </c>
      <c r="H332" s="6">
        <v>7</v>
      </c>
      <c r="I332" s="7">
        <v>0</v>
      </c>
      <c r="J332" s="6">
        <v>2</v>
      </c>
      <c r="K332" s="6">
        <v>0</v>
      </c>
      <c r="L332" s="6">
        <v>1</v>
      </c>
      <c r="M332" s="8">
        <v>72143.44</v>
      </c>
      <c r="N332" s="6">
        <v>0</v>
      </c>
    </row>
    <row r="333" spans="1:14" x14ac:dyDescent="0.35">
      <c r="A333" s="5">
        <v>332</v>
      </c>
      <c r="B333" s="6">
        <v>15601274</v>
      </c>
      <c r="C333" s="5" t="s">
        <v>313</v>
      </c>
      <c r="D333" s="6">
        <v>667</v>
      </c>
      <c r="E333" s="5" t="s">
        <v>755</v>
      </c>
      <c r="F333" s="5" t="s">
        <v>16</v>
      </c>
      <c r="G333" s="6">
        <v>40</v>
      </c>
      <c r="H333" s="6">
        <v>1</v>
      </c>
      <c r="I333" s="7">
        <v>146502.07</v>
      </c>
      <c r="J333" s="6">
        <v>1</v>
      </c>
      <c r="K333" s="6">
        <v>1</v>
      </c>
      <c r="L333" s="6">
        <v>0</v>
      </c>
      <c r="M333" s="8">
        <v>19162.89</v>
      </c>
      <c r="N333" s="6">
        <v>0</v>
      </c>
    </row>
    <row r="334" spans="1:14" x14ac:dyDescent="0.35">
      <c r="A334" s="5">
        <v>333</v>
      </c>
      <c r="B334" s="6">
        <v>15702669</v>
      </c>
      <c r="C334" s="5" t="s">
        <v>314</v>
      </c>
      <c r="D334" s="6">
        <v>663</v>
      </c>
      <c r="E334" s="5" t="s">
        <v>26</v>
      </c>
      <c r="F334" s="5" t="s">
        <v>23</v>
      </c>
      <c r="G334" s="6">
        <v>44</v>
      </c>
      <c r="H334" s="6">
        <v>2</v>
      </c>
      <c r="I334" s="7">
        <v>117028.6</v>
      </c>
      <c r="J334" s="6">
        <v>2</v>
      </c>
      <c r="K334" s="6">
        <v>0</v>
      </c>
      <c r="L334" s="6">
        <v>1</v>
      </c>
      <c r="M334" s="8">
        <v>144680.18</v>
      </c>
      <c r="N334" s="6">
        <v>0</v>
      </c>
    </row>
    <row r="335" spans="1:14" x14ac:dyDescent="0.35">
      <c r="A335" s="5">
        <v>334</v>
      </c>
      <c r="B335" s="6">
        <v>15728669</v>
      </c>
      <c r="C335" s="5" t="s">
        <v>315</v>
      </c>
      <c r="D335" s="6">
        <v>584</v>
      </c>
      <c r="E335" s="5" t="s">
        <v>26</v>
      </c>
      <c r="F335" s="5" t="s">
        <v>16</v>
      </c>
      <c r="G335" s="6">
        <v>30</v>
      </c>
      <c r="H335" s="6">
        <v>8</v>
      </c>
      <c r="I335" s="7">
        <v>112013.81</v>
      </c>
      <c r="J335" s="6">
        <v>1</v>
      </c>
      <c r="K335" s="6">
        <v>1</v>
      </c>
      <c r="L335" s="6">
        <v>0</v>
      </c>
      <c r="M335" s="8">
        <v>177772.03</v>
      </c>
      <c r="N335" s="6">
        <v>1</v>
      </c>
    </row>
    <row r="336" spans="1:14" x14ac:dyDescent="0.35">
      <c r="A336" s="5">
        <v>335</v>
      </c>
      <c r="B336" s="6">
        <v>15742668</v>
      </c>
      <c r="C336" s="5" t="s">
        <v>316</v>
      </c>
      <c r="D336" s="6">
        <v>626</v>
      </c>
      <c r="E336" s="5" t="s">
        <v>755</v>
      </c>
      <c r="F336" s="5" t="s">
        <v>16</v>
      </c>
      <c r="G336" s="6">
        <v>37</v>
      </c>
      <c r="H336" s="6">
        <v>6</v>
      </c>
      <c r="I336" s="7">
        <v>108269.37</v>
      </c>
      <c r="J336" s="6">
        <v>1</v>
      </c>
      <c r="K336" s="6">
        <v>1</v>
      </c>
      <c r="L336" s="6">
        <v>0</v>
      </c>
      <c r="M336" s="8">
        <v>5597.94</v>
      </c>
      <c r="N336" s="6">
        <v>0</v>
      </c>
    </row>
    <row r="337" spans="1:14" x14ac:dyDescent="0.35">
      <c r="A337" s="5">
        <v>336</v>
      </c>
      <c r="B337" s="6">
        <v>15697441</v>
      </c>
      <c r="C337" s="5" t="s">
        <v>317</v>
      </c>
      <c r="D337" s="6">
        <v>485</v>
      </c>
      <c r="E337" s="5" t="s">
        <v>15</v>
      </c>
      <c r="F337" s="5" t="s">
        <v>23</v>
      </c>
      <c r="G337" s="6">
        <v>29</v>
      </c>
      <c r="H337" s="6">
        <v>7</v>
      </c>
      <c r="I337" s="7">
        <v>182123.79</v>
      </c>
      <c r="J337" s="6">
        <v>1</v>
      </c>
      <c r="K337" s="6">
        <v>1</v>
      </c>
      <c r="L337" s="6">
        <v>0</v>
      </c>
      <c r="M337" s="8">
        <v>116828.51</v>
      </c>
      <c r="N337" s="6">
        <v>1</v>
      </c>
    </row>
    <row r="338" spans="1:14" x14ac:dyDescent="0.35">
      <c r="A338" s="5">
        <v>337</v>
      </c>
      <c r="B338" s="6">
        <v>15740476</v>
      </c>
      <c r="C338" s="5" t="s">
        <v>75</v>
      </c>
      <c r="D338" s="6">
        <v>659</v>
      </c>
      <c r="E338" s="5" t="s">
        <v>26</v>
      </c>
      <c r="F338" s="5" t="s">
        <v>16</v>
      </c>
      <c r="G338" s="6">
        <v>32</v>
      </c>
      <c r="H338" s="6">
        <v>3</v>
      </c>
      <c r="I338" s="7">
        <v>150923.74</v>
      </c>
      <c r="J338" s="6">
        <v>2</v>
      </c>
      <c r="K338" s="6">
        <v>0</v>
      </c>
      <c r="L338" s="6">
        <v>1</v>
      </c>
      <c r="M338" s="8">
        <v>174652.51</v>
      </c>
      <c r="N338" s="6">
        <v>0</v>
      </c>
    </row>
    <row r="339" spans="1:14" x14ac:dyDescent="0.35">
      <c r="A339" s="5">
        <v>338</v>
      </c>
      <c r="B339" s="6">
        <v>15648064</v>
      </c>
      <c r="C339" s="5" t="s">
        <v>136</v>
      </c>
      <c r="D339" s="6">
        <v>649</v>
      </c>
      <c r="E339" s="5" t="s">
        <v>15</v>
      </c>
      <c r="F339" s="5" t="s">
        <v>23</v>
      </c>
      <c r="G339" s="6">
        <v>33</v>
      </c>
      <c r="H339" s="6">
        <v>2</v>
      </c>
      <c r="I339" s="7">
        <v>0</v>
      </c>
      <c r="J339" s="6">
        <v>2</v>
      </c>
      <c r="K339" s="6">
        <v>1</v>
      </c>
      <c r="L339" s="6">
        <v>0</v>
      </c>
      <c r="M339" s="8">
        <v>2010.98</v>
      </c>
      <c r="N339" s="6">
        <v>0</v>
      </c>
    </row>
    <row r="340" spans="1:14" x14ac:dyDescent="0.35">
      <c r="A340" s="5">
        <v>339</v>
      </c>
      <c r="B340" s="6">
        <v>15636624</v>
      </c>
      <c r="C340" s="5" t="s">
        <v>318</v>
      </c>
      <c r="D340" s="6">
        <v>805</v>
      </c>
      <c r="E340" s="5" t="s">
        <v>755</v>
      </c>
      <c r="F340" s="5" t="s">
        <v>16</v>
      </c>
      <c r="G340" s="6">
        <v>39</v>
      </c>
      <c r="H340" s="6">
        <v>5</v>
      </c>
      <c r="I340" s="7">
        <v>165272.13</v>
      </c>
      <c r="J340" s="6">
        <v>1</v>
      </c>
      <c r="K340" s="6">
        <v>1</v>
      </c>
      <c r="L340" s="6">
        <v>0</v>
      </c>
      <c r="M340" s="8">
        <v>14109.85</v>
      </c>
      <c r="N340" s="6">
        <v>1</v>
      </c>
    </row>
    <row r="341" spans="1:14" x14ac:dyDescent="0.35">
      <c r="A341" s="5">
        <v>340</v>
      </c>
      <c r="B341" s="6">
        <v>15807923</v>
      </c>
      <c r="C341" s="5" t="s">
        <v>45</v>
      </c>
      <c r="D341" s="6">
        <v>716</v>
      </c>
      <c r="E341" s="5" t="s">
        <v>26</v>
      </c>
      <c r="F341" s="5" t="s">
        <v>16</v>
      </c>
      <c r="G341" s="6">
        <v>39</v>
      </c>
      <c r="H341" s="6">
        <v>10</v>
      </c>
      <c r="I341" s="7">
        <v>115301.31</v>
      </c>
      <c r="J341" s="6">
        <v>1</v>
      </c>
      <c r="K341" s="6">
        <v>1</v>
      </c>
      <c r="L341" s="6">
        <v>0</v>
      </c>
      <c r="M341" s="8">
        <v>43527.4</v>
      </c>
      <c r="N341" s="6">
        <v>1</v>
      </c>
    </row>
    <row r="342" spans="1:14" x14ac:dyDescent="0.35">
      <c r="A342" s="5">
        <v>341</v>
      </c>
      <c r="B342" s="6">
        <v>15745844</v>
      </c>
      <c r="C342" s="5" t="s">
        <v>319</v>
      </c>
      <c r="D342" s="6">
        <v>642</v>
      </c>
      <c r="E342" s="5" t="s">
        <v>26</v>
      </c>
      <c r="F342" s="5" t="s">
        <v>16</v>
      </c>
      <c r="G342" s="6">
        <v>40</v>
      </c>
      <c r="H342" s="6">
        <v>6</v>
      </c>
      <c r="I342" s="7">
        <v>129502.49</v>
      </c>
      <c r="J342" s="6">
        <v>2</v>
      </c>
      <c r="K342" s="6">
        <v>0</v>
      </c>
      <c r="L342" s="6">
        <v>1</v>
      </c>
      <c r="M342" s="8">
        <v>86099.23</v>
      </c>
      <c r="N342" s="6">
        <v>1</v>
      </c>
    </row>
    <row r="343" spans="1:14" x14ac:dyDescent="0.35">
      <c r="A343" s="5">
        <v>342</v>
      </c>
      <c r="B343" s="6">
        <v>15786170</v>
      </c>
      <c r="C343" s="5" t="s">
        <v>153</v>
      </c>
      <c r="D343" s="6">
        <v>659</v>
      </c>
      <c r="E343" s="5" t="s">
        <v>15</v>
      </c>
      <c r="F343" s="5" t="s">
        <v>23</v>
      </c>
      <c r="G343" s="6">
        <v>31</v>
      </c>
      <c r="H343" s="6">
        <v>4</v>
      </c>
      <c r="I343" s="7">
        <v>118342.26</v>
      </c>
      <c r="J343" s="6">
        <v>1</v>
      </c>
      <c r="K343" s="6">
        <v>0</v>
      </c>
      <c r="L343" s="6">
        <v>0</v>
      </c>
      <c r="M343" s="8">
        <v>161574.19</v>
      </c>
      <c r="N343" s="6">
        <v>0</v>
      </c>
    </row>
    <row r="344" spans="1:14" x14ac:dyDescent="0.35">
      <c r="A344" s="5">
        <v>343</v>
      </c>
      <c r="B344" s="6">
        <v>15681081</v>
      </c>
      <c r="C344" s="5" t="s">
        <v>320</v>
      </c>
      <c r="D344" s="6">
        <v>545</v>
      </c>
      <c r="E344" s="5" t="s">
        <v>755</v>
      </c>
      <c r="F344" s="5" t="s">
        <v>16</v>
      </c>
      <c r="G344" s="6">
        <v>47</v>
      </c>
      <c r="H344" s="6">
        <v>5</v>
      </c>
      <c r="I344" s="7">
        <v>0</v>
      </c>
      <c r="J344" s="6">
        <v>2</v>
      </c>
      <c r="K344" s="6">
        <v>1</v>
      </c>
      <c r="L344" s="6">
        <v>1</v>
      </c>
      <c r="M344" s="8">
        <v>38970.14</v>
      </c>
      <c r="N344" s="6">
        <v>0</v>
      </c>
    </row>
    <row r="345" spans="1:14" x14ac:dyDescent="0.35">
      <c r="A345" s="5">
        <v>344</v>
      </c>
      <c r="B345" s="6">
        <v>15684484</v>
      </c>
      <c r="C345" s="5" t="s">
        <v>321</v>
      </c>
      <c r="D345" s="6">
        <v>543</v>
      </c>
      <c r="E345" s="5" t="s">
        <v>15</v>
      </c>
      <c r="F345" s="5" t="s">
        <v>23</v>
      </c>
      <c r="G345" s="6">
        <v>22</v>
      </c>
      <c r="H345" s="6">
        <v>8</v>
      </c>
      <c r="I345" s="7">
        <v>0</v>
      </c>
      <c r="J345" s="6">
        <v>2</v>
      </c>
      <c r="K345" s="6">
        <v>0</v>
      </c>
      <c r="L345" s="6">
        <v>0</v>
      </c>
      <c r="M345" s="8">
        <v>127587.22</v>
      </c>
      <c r="N345" s="6">
        <v>0</v>
      </c>
    </row>
    <row r="346" spans="1:14" x14ac:dyDescent="0.35">
      <c r="A346" s="5">
        <v>345</v>
      </c>
      <c r="B346" s="6">
        <v>15785869</v>
      </c>
      <c r="C346" s="5" t="s">
        <v>88</v>
      </c>
      <c r="D346" s="6">
        <v>718</v>
      </c>
      <c r="E346" s="5" t="s">
        <v>15</v>
      </c>
      <c r="F346" s="5" t="s">
        <v>16</v>
      </c>
      <c r="G346" s="6">
        <v>25</v>
      </c>
      <c r="H346" s="6">
        <v>7</v>
      </c>
      <c r="I346" s="7">
        <v>0</v>
      </c>
      <c r="J346" s="6">
        <v>2</v>
      </c>
      <c r="K346" s="6">
        <v>1</v>
      </c>
      <c r="L346" s="6">
        <v>0</v>
      </c>
      <c r="M346" s="8">
        <v>30380.12</v>
      </c>
      <c r="N346" s="6">
        <v>0</v>
      </c>
    </row>
    <row r="347" spans="1:14" x14ac:dyDescent="0.35">
      <c r="A347" s="5">
        <v>346</v>
      </c>
      <c r="B347" s="6">
        <v>15763859</v>
      </c>
      <c r="C347" s="5" t="s">
        <v>322</v>
      </c>
      <c r="D347" s="6">
        <v>840</v>
      </c>
      <c r="E347" s="5" t="s">
        <v>15</v>
      </c>
      <c r="F347" s="5" t="s">
        <v>16</v>
      </c>
      <c r="G347" s="6">
        <v>43</v>
      </c>
      <c r="H347" s="6">
        <v>7</v>
      </c>
      <c r="I347" s="7">
        <v>0</v>
      </c>
      <c r="J347" s="6">
        <v>2</v>
      </c>
      <c r="K347" s="6">
        <v>1</v>
      </c>
      <c r="L347" s="6">
        <v>0</v>
      </c>
      <c r="M347" s="8">
        <v>90908.95</v>
      </c>
      <c r="N347" s="6">
        <v>0</v>
      </c>
    </row>
    <row r="348" spans="1:14" x14ac:dyDescent="0.35">
      <c r="A348" s="5">
        <v>347</v>
      </c>
      <c r="B348" s="6">
        <v>15658935</v>
      </c>
      <c r="C348" s="5" t="s">
        <v>231</v>
      </c>
      <c r="D348" s="6">
        <v>630</v>
      </c>
      <c r="E348" s="5" t="s">
        <v>26</v>
      </c>
      <c r="F348" s="5" t="s">
        <v>16</v>
      </c>
      <c r="G348" s="6">
        <v>34</v>
      </c>
      <c r="H348" s="6">
        <v>9</v>
      </c>
      <c r="I348" s="7">
        <v>106937.05</v>
      </c>
      <c r="J348" s="6">
        <v>2</v>
      </c>
      <c r="K348" s="6">
        <v>1</v>
      </c>
      <c r="L348" s="6">
        <v>0</v>
      </c>
      <c r="M348" s="8">
        <v>138275.01</v>
      </c>
      <c r="N348" s="6">
        <v>0</v>
      </c>
    </row>
    <row r="349" spans="1:14" x14ac:dyDescent="0.35">
      <c r="A349" s="5">
        <v>348</v>
      </c>
      <c r="B349" s="6">
        <v>15747358</v>
      </c>
      <c r="C349" s="5" t="s">
        <v>323</v>
      </c>
      <c r="D349" s="6">
        <v>643</v>
      </c>
      <c r="E349" s="5" t="s">
        <v>26</v>
      </c>
      <c r="F349" s="5" t="s">
        <v>23</v>
      </c>
      <c r="G349" s="6">
        <v>59</v>
      </c>
      <c r="H349" s="6">
        <v>3</v>
      </c>
      <c r="I349" s="7">
        <v>170331.37</v>
      </c>
      <c r="J349" s="6">
        <v>1</v>
      </c>
      <c r="K349" s="6">
        <v>1</v>
      </c>
      <c r="L349" s="6">
        <v>1</v>
      </c>
      <c r="M349" s="8">
        <v>32171.79</v>
      </c>
      <c r="N349" s="6">
        <v>0</v>
      </c>
    </row>
    <row r="350" spans="1:14" x14ac:dyDescent="0.35">
      <c r="A350" s="5">
        <v>349</v>
      </c>
      <c r="B350" s="6">
        <v>15735203</v>
      </c>
      <c r="C350" s="5" t="s">
        <v>324</v>
      </c>
      <c r="D350" s="6">
        <v>654</v>
      </c>
      <c r="E350" s="5" t="s">
        <v>26</v>
      </c>
      <c r="F350" s="5" t="s">
        <v>16</v>
      </c>
      <c r="G350" s="6">
        <v>32</v>
      </c>
      <c r="H350" s="6">
        <v>1</v>
      </c>
      <c r="I350" s="7">
        <v>114510.85</v>
      </c>
      <c r="J350" s="6">
        <v>1</v>
      </c>
      <c r="K350" s="6">
        <v>1</v>
      </c>
      <c r="L350" s="6">
        <v>1</v>
      </c>
      <c r="M350" s="8">
        <v>126143.23</v>
      </c>
      <c r="N350" s="6">
        <v>0</v>
      </c>
    </row>
    <row r="351" spans="1:14" x14ac:dyDescent="0.35">
      <c r="A351" s="5">
        <v>350</v>
      </c>
      <c r="B351" s="6">
        <v>15576256</v>
      </c>
      <c r="C351" s="5" t="s">
        <v>325</v>
      </c>
      <c r="D351" s="6">
        <v>582</v>
      </c>
      <c r="E351" s="5" t="s">
        <v>15</v>
      </c>
      <c r="F351" s="5" t="s">
        <v>23</v>
      </c>
      <c r="G351" s="6">
        <v>39</v>
      </c>
      <c r="H351" s="6">
        <v>5</v>
      </c>
      <c r="I351" s="7">
        <v>0</v>
      </c>
      <c r="J351" s="6">
        <v>2</v>
      </c>
      <c r="K351" s="6">
        <v>1</v>
      </c>
      <c r="L351" s="6">
        <v>1</v>
      </c>
      <c r="M351" s="8">
        <v>129892.93</v>
      </c>
      <c r="N351" s="6">
        <v>0</v>
      </c>
    </row>
    <row r="352" spans="1:14" x14ac:dyDescent="0.35">
      <c r="A352" s="5">
        <v>351</v>
      </c>
      <c r="B352" s="6">
        <v>15659420</v>
      </c>
      <c r="C352" s="5" t="s">
        <v>326</v>
      </c>
      <c r="D352" s="6">
        <v>659</v>
      </c>
      <c r="E352" s="5" t="s">
        <v>755</v>
      </c>
      <c r="F352" s="5" t="s">
        <v>23</v>
      </c>
      <c r="G352" s="6">
        <v>32</v>
      </c>
      <c r="H352" s="6">
        <v>3</v>
      </c>
      <c r="I352" s="7">
        <v>107594.11</v>
      </c>
      <c r="J352" s="6">
        <v>2</v>
      </c>
      <c r="K352" s="6">
        <v>1</v>
      </c>
      <c r="L352" s="6">
        <v>1</v>
      </c>
      <c r="M352" s="8">
        <v>102416.84</v>
      </c>
      <c r="N352" s="6">
        <v>0</v>
      </c>
    </row>
    <row r="353" spans="1:14" x14ac:dyDescent="0.35">
      <c r="A353" s="5">
        <v>352</v>
      </c>
      <c r="B353" s="6">
        <v>15593365</v>
      </c>
      <c r="C353" s="5" t="s">
        <v>219</v>
      </c>
      <c r="D353" s="6">
        <v>762</v>
      </c>
      <c r="E353" s="5" t="s">
        <v>755</v>
      </c>
      <c r="F353" s="5" t="s">
        <v>23</v>
      </c>
      <c r="G353" s="6">
        <v>39</v>
      </c>
      <c r="H353" s="6">
        <v>2</v>
      </c>
      <c r="I353" s="7">
        <v>81273.13</v>
      </c>
      <c r="J353" s="6">
        <v>1</v>
      </c>
      <c r="K353" s="6">
        <v>1</v>
      </c>
      <c r="L353" s="6">
        <v>1</v>
      </c>
      <c r="M353" s="8">
        <v>18719.669999999998</v>
      </c>
      <c r="N353" s="6">
        <v>0</v>
      </c>
    </row>
    <row r="354" spans="1:14" ht="29" x14ac:dyDescent="0.35">
      <c r="A354" s="5">
        <v>353</v>
      </c>
      <c r="B354" s="6">
        <v>15777352</v>
      </c>
      <c r="C354" s="5" t="s">
        <v>327</v>
      </c>
      <c r="D354" s="6">
        <v>568</v>
      </c>
      <c r="E354" s="5" t="s">
        <v>755</v>
      </c>
      <c r="F354" s="5" t="s">
        <v>16</v>
      </c>
      <c r="G354" s="6">
        <v>32</v>
      </c>
      <c r="H354" s="6">
        <v>7</v>
      </c>
      <c r="I354" s="7">
        <v>169399.6</v>
      </c>
      <c r="J354" s="6">
        <v>1</v>
      </c>
      <c r="K354" s="6">
        <v>1</v>
      </c>
      <c r="L354" s="6">
        <v>0</v>
      </c>
      <c r="M354" s="8">
        <v>61936.22</v>
      </c>
      <c r="N354" s="6">
        <v>0</v>
      </c>
    </row>
    <row r="355" spans="1:14" x14ac:dyDescent="0.35">
      <c r="A355" s="5">
        <v>354</v>
      </c>
      <c r="B355" s="6">
        <v>15812007</v>
      </c>
      <c r="C355" s="5" t="s">
        <v>328</v>
      </c>
      <c r="D355" s="6">
        <v>670</v>
      </c>
      <c r="E355" s="5" t="s">
        <v>755</v>
      </c>
      <c r="F355" s="5" t="s">
        <v>23</v>
      </c>
      <c r="G355" s="6">
        <v>25</v>
      </c>
      <c r="H355" s="6">
        <v>6</v>
      </c>
      <c r="I355" s="7">
        <v>0</v>
      </c>
      <c r="J355" s="6">
        <v>2</v>
      </c>
      <c r="K355" s="6">
        <v>1</v>
      </c>
      <c r="L355" s="6">
        <v>1</v>
      </c>
      <c r="M355" s="8">
        <v>78358.94</v>
      </c>
      <c r="N355" s="6">
        <v>0</v>
      </c>
    </row>
    <row r="356" spans="1:14" x14ac:dyDescent="0.35">
      <c r="A356" s="5">
        <v>355</v>
      </c>
      <c r="B356" s="6">
        <v>15625461</v>
      </c>
      <c r="C356" s="5" t="s">
        <v>329</v>
      </c>
      <c r="D356" s="6">
        <v>613</v>
      </c>
      <c r="E356" s="5" t="s">
        <v>15</v>
      </c>
      <c r="F356" s="5" t="s">
        <v>16</v>
      </c>
      <c r="G356" s="6">
        <v>45</v>
      </c>
      <c r="H356" s="6">
        <v>1</v>
      </c>
      <c r="I356" s="7">
        <v>187841.99</v>
      </c>
      <c r="J356" s="6">
        <v>2</v>
      </c>
      <c r="K356" s="6">
        <v>1</v>
      </c>
      <c r="L356" s="6">
        <v>1</v>
      </c>
      <c r="M356" s="8">
        <v>147224.26999999999</v>
      </c>
      <c r="N356" s="6">
        <v>0</v>
      </c>
    </row>
    <row r="357" spans="1:14" x14ac:dyDescent="0.35">
      <c r="A357" s="5">
        <v>356</v>
      </c>
      <c r="B357" s="6">
        <v>15739438</v>
      </c>
      <c r="C357" s="5" t="s">
        <v>330</v>
      </c>
      <c r="D357" s="6">
        <v>539</v>
      </c>
      <c r="E357" s="5" t="s">
        <v>15</v>
      </c>
      <c r="F357" s="5" t="s">
        <v>23</v>
      </c>
      <c r="G357" s="6">
        <v>30</v>
      </c>
      <c r="H357" s="6">
        <v>0</v>
      </c>
      <c r="I357" s="7">
        <v>0</v>
      </c>
      <c r="J357" s="6">
        <v>2</v>
      </c>
      <c r="K357" s="6">
        <v>1</v>
      </c>
      <c r="L357" s="6">
        <v>0</v>
      </c>
      <c r="M357" s="8">
        <v>160979.66</v>
      </c>
      <c r="N357" s="6">
        <v>0</v>
      </c>
    </row>
    <row r="358" spans="1:14" x14ac:dyDescent="0.35">
      <c r="A358" s="5">
        <v>357</v>
      </c>
      <c r="B358" s="6">
        <v>15611759</v>
      </c>
      <c r="C358" s="5" t="s">
        <v>331</v>
      </c>
      <c r="D358" s="6">
        <v>850</v>
      </c>
      <c r="E358" s="5" t="s">
        <v>755</v>
      </c>
      <c r="F358" s="5" t="s">
        <v>16</v>
      </c>
      <c r="G358" s="6">
        <v>57</v>
      </c>
      <c r="H358" s="6">
        <v>8</v>
      </c>
      <c r="I358" s="7">
        <v>126776.3</v>
      </c>
      <c r="J358" s="6">
        <v>2</v>
      </c>
      <c r="K358" s="6">
        <v>1</v>
      </c>
      <c r="L358" s="6">
        <v>1</v>
      </c>
      <c r="M358" s="8">
        <v>132298.49</v>
      </c>
      <c r="N358" s="6">
        <v>0</v>
      </c>
    </row>
    <row r="359" spans="1:14" x14ac:dyDescent="0.35">
      <c r="A359" s="5">
        <v>358</v>
      </c>
      <c r="B359" s="6">
        <v>15661629</v>
      </c>
      <c r="C359" s="5" t="s">
        <v>332</v>
      </c>
      <c r="D359" s="6">
        <v>522</v>
      </c>
      <c r="E359" s="5" t="s">
        <v>755</v>
      </c>
      <c r="F359" s="5" t="s">
        <v>23</v>
      </c>
      <c r="G359" s="6">
        <v>34</v>
      </c>
      <c r="H359" s="6">
        <v>9</v>
      </c>
      <c r="I359" s="7">
        <v>126436.29</v>
      </c>
      <c r="J359" s="6">
        <v>1</v>
      </c>
      <c r="K359" s="6">
        <v>1</v>
      </c>
      <c r="L359" s="6">
        <v>0</v>
      </c>
      <c r="M359" s="8">
        <v>174248.52</v>
      </c>
      <c r="N359" s="6">
        <v>1</v>
      </c>
    </row>
    <row r="360" spans="1:14" x14ac:dyDescent="0.35">
      <c r="A360" s="5">
        <v>359</v>
      </c>
      <c r="B360" s="6">
        <v>15633950</v>
      </c>
      <c r="C360" s="5" t="s">
        <v>43</v>
      </c>
      <c r="D360" s="6">
        <v>737</v>
      </c>
      <c r="E360" s="5" t="s">
        <v>15</v>
      </c>
      <c r="F360" s="5" t="s">
        <v>23</v>
      </c>
      <c r="G360" s="6">
        <v>41</v>
      </c>
      <c r="H360" s="6">
        <v>1</v>
      </c>
      <c r="I360" s="7">
        <v>101960.74</v>
      </c>
      <c r="J360" s="6">
        <v>1</v>
      </c>
      <c r="K360" s="6">
        <v>1</v>
      </c>
      <c r="L360" s="6">
        <v>1</v>
      </c>
      <c r="M360" s="8">
        <v>123547.28</v>
      </c>
      <c r="N360" s="6">
        <v>0</v>
      </c>
    </row>
    <row r="361" spans="1:14" x14ac:dyDescent="0.35">
      <c r="A361" s="5">
        <v>360</v>
      </c>
      <c r="B361" s="6">
        <v>15592386</v>
      </c>
      <c r="C361" s="5" t="s">
        <v>186</v>
      </c>
      <c r="D361" s="6">
        <v>520</v>
      </c>
      <c r="E361" s="5" t="s">
        <v>15</v>
      </c>
      <c r="F361" s="5" t="s">
        <v>23</v>
      </c>
      <c r="G361" s="6">
        <v>58</v>
      </c>
      <c r="H361" s="6">
        <v>3</v>
      </c>
      <c r="I361" s="7">
        <v>0</v>
      </c>
      <c r="J361" s="6">
        <v>2</v>
      </c>
      <c r="K361" s="6">
        <v>0</v>
      </c>
      <c r="L361" s="6">
        <v>1</v>
      </c>
      <c r="M361" s="8">
        <v>32790.019999999997</v>
      </c>
      <c r="N361" s="6">
        <v>0</v>
      </c>
    </row>
    <row r="362" spans="1:14" x14ac:dyDescent="0.35">
      <c r="A362" s="5">
        <v>361</v>
      </c>
      <c r="B362" s="6">
        <v>15803716</v>
      </c>
      <c r="C362" s="5" t="s">
        <v>333</v>
      </c>
      <c r="D362" s="6">
        <v>706</v>
      </c>
      <c r="E362" s="5" t="s">
        <v>755</v>
      </c>
      <c r="F362" s="5" t="s">
        <v>23</v>
      </c>
      <c r="G362" s="6">
        <v>28</v>
      </c>
      <c r="H362" s="6">
        <v>3</v>
      </c>
      <c r="I362" s="7">
        <v>0</v>
      </c>
      <c r="J362" s="6">
        <v>2</v>
      </c>
      <c r="K362" s="6">
        <v>0</v>
      </c>
      <c r="L362" s="6">
        <v>1</v>
      </c>
      <c r="M362" s="8">
        <v>181543.67</v>
      </c>
      <c r="N362" s="6">
        <v>0</v>
      </c>
    </row>
    <row r="363" spans="1:14" x14ac:dyDescent="0.35">
      <c r="A363" s="5">
        <v>362</v>
      </c>
      <c r="B363" s="6">
        <v>15696674</v>
      </c>
      <c r="C363" s="5" t="s">
        <v>176</v>
      </c>
      <c r="D363" s="6">
        <v>643</v>
      </c>
      <c r="E363" s="5" t="s">
        <v>26</v>
      </c>
      <c r="F363" s="5" t="s">
        <v>16</v>
      </c>
      <c r="G363" s="6">
        <v>45</v>
      </c>
      <c r="H363" s="6">
        <v>2</v>
      </c>
      <c r="I363" s="7">
        <v>150842.93</v>
      </c>
      <c r="J363" s="6">
        <v>1</v>
      </c>
      <c r="K363" s="6">
        <v>0</v>
      </c>
      <c r="L363" s="6">
        <v>1</v>
      </c>
      <c r="M363" s="8">
        <v>2319.96</v>
      </c>
      <c r="N363" s="6">
        <v>1</v>
      </c>
    </row>
    <row r="364" spans="1:14" x14ac:dyDescent="0.35">
      <c r="A364" s="5">
        <v>363</v>
      </c>
      <c r="B364" s="6">
        <v>15706365</v>
      </c>
      <c r="C364" s="5" t="s">
        <v>63</v>
      </c>
      <c r="D364" s="6">
        <v>648</v>
      </c>
      <c r="E364" s="5" t="s">
        <v>15</v>
      </c>
      <c r="F364" s="5" t="s">
        <v>16</v>
      </c>
      <c r="G364" s="6">
        <v>50</v>
      </c>
      <c r="H364" s="6">
        <v>9</v>
      </c>
      <c r="I364" s="7">
        <v>102535.57</v>
      </c>
      <c r="J364" s="6">
        <v>1</v>
      </c>
      <c r="K364" s="6">
        <v>1</v>
      </c>
      <c r="L364" s="6">
        <v>1</v>
      </c>
      <c r="M364" s="8">
        <v>189543.19</v>
      </c>
      <c r="N364" s="6">
        <v>0</v>
      </c>
    </row>
    <row r="365" spans="1:14" x14ac:dyDescent="0.35">
      <c r="A365" s="5">
        <v>364</v>
      </c>
      <c r="B365" s="6">
        <v>15745088</v>
      </c>
      <c r="C365" s="5" t="s">
        <v>334</v>
      </c>
      <c r="D365" s="6">
        <v>443</v>
      </c>
      <c r="E365" s="5" t="s">
        <v>26</v>
      </c>
      <c r="F365" s="5" t="s">
        <v>16</v>
      </c>
      <c r="G365" s="6">
        <v>29</v>
      </c>
      <c r="H365" s="6">
        <v>9</v>
      </c>
      <c r="I365" s="7">
        <v>99027.61</v>
      </c>
      <c r="J365" s="6">
        <v>2</v>
      </c>
      <c r="K365" s="6">
        <v>1</v>
      </c>
      <c r="L365" s="6">
        <v>0</v>
      </c>
      <c r="M365" s="8">
        <v>10940.4</v>
      </c>
      <c r="N365" s="6">
        <v>0</v>
      </c>
    </row>
    <row r="366" spans="1:14" x14ac:dyDescent="0.35">
      <c r="A366" s="5">
        <v>365</v>
      </c>
      <c r="B366" s="6">
        <v>15676715</v>
      </c>
      <c r="C366" s="5" t="s">
        <v>335</v>
      </c>
      <c r="D366" s="6">
        <v>640</v>
      </c>
      <c r="E366" s="5" t="s">
        <v>15</v>
      </c>
      <c r="F366" s="5" t="s">
        <v>23</v>
      </c>
      <c r="G366" s="6">
        <v>68</v>
      </c>
      <c r="H366" s="6">
        <v>9</v>
      </c>
      <c r="I366" s="7">
        <v>0</v>
      </c>
      <c r="J366" s="6">
        <v>2</v>
      </c>
      <c r="K366" s="6">
        <v>1</v>
      </c>
      <c r="L366" s="6">
        <v>1</v>
      </c>
      <c r="M366" s="8">
        <v>199493.38</v>
      </c>
      <c r="N366" s="6">
        <v>0</v>
      </c>
    </row>
    <row r="367" spans="1:14" x14ac:dyDescent="0.35">
      <c r="A367" s="5">
        <v>366</v>
      </c>
      <c r="B367" s="6">
        <v>15613085</v>
      </c>
      <c r="C367" s="5" t="s">
        <v>336</v>
      </c>
      <c r="D367" s="6">
        <v>628</v>
      </c>
      <c r="E367" s="5" t="s">
        <v>755</v>
      </c>
      <c r="F367" s="5" t="s">
        <v>16</v>
      </c>
      <c r="G367" s="6">
        <v>33</v>
      </c>
      <c r="H367" s="6">
        <v>3</v>
      </c>
      <c r="I367" s="7">
        <v>0</v>
      </c>
      <c r="J367" s="6">
        <v>1</v>
      </c>
      <c r="K367" s="6">
        <v>1</v>
      </c>
      <c r="L367" s="6">
        <v>1</v>
      </c>
      <c r="M367" s="8">
        <v>188193.25</v>
      </c>
      <c r="N367" s="6">
        <v>0</v>
      </c>
    </row>
    <row r="368" spans="1:14" x14ac:dyDescent="0.35">
      <c r="A368" s="5">
        <v>367</v>
      </c>
      <c r="B368" s="6">
        <v>15633537</v>
      </c>
      <c r="C368" s="5" t="s">
        <v>337</v>
      </c>
      <c r="D368" s="6">
        <v>540</v>
      </c>
      <c r="E368" s="5" t="s">
        <v>26</v>
      </c>
      <c r="F368" s="5" t="s">
        <v>16</v>
      </c>
      <c r="G368" s="6">
        <v>42</v>
      </c>
      <c r="H368" s="6">
        <v>9</v>
      </c>
      <c r="I368" s="7">
        <v>87271.41</v>
      </c>
      <c r="J368" s="6">
        <v>2</v>
      </c>
      <c r="K368" s="6">
        <v>1</v>
      </c>
      <c r="L368" s="6">
        <v>0</v>
      </c>
      <c r="M368" s="8">
        <v>172572.64</v>
      </c>
      <c r="N368" s="6">
        <v>0</v>
      </c>
    </row>
    <row r="369" spans="1:14" x14ac:dyDescent="0.35">
      <c r="A369" s="5">
        <v>368</v>
      </c>
      <c r="B369" s="6">
        <v>15594720</v>
      </c>
      <c r="C369" s="5" t="s">
        <v>33</v>
      </c>
      <c r="D369" s="6">
        <v>460</v>
      </c>
      <c r="E369" s="5" t="s">
        <v>26</v>
      </c>
      <c r="F369" s="5" t="s">
        <v>16</v>
      </c>
      <c r="G369" s="6">
        <v>35</v>
      </c>
      <c r="H369" s="6">
        <v>8</v>
      </c>
      <c r="I369" s="7">
        <v>102742.91</v>
      </c>
      <c r="J369" s="6">
        <v>2</v>
      </c>
      <c r="K369" s="6">
        <v>1</v>
      </c>
      <c r="L369" s="6">
        <v>1</v>
      </c>
      <c r="M369" s="8">
        <v>189339.6</v>
      </c>
      <c r="N369" s="6">
        <v>0</v>
      </c>
    </row>
    <row r="370" spans="1:14" x14ac:dyDescent="0.35">
      <c r="A370" s="5">
        <v>369</v>
      </c>
      <c r="B370" s="6">
        <v>15684042</v>
      </c>
      <c r="C370" s="5" t="s">
        <v>338</v>
      </c>
      <c r="D370" s="6">
        <v>636</v>
      </c>
      <c r="E370" s="5" t="s">
        <v>26</v>
      </c>
      <c r="F370" s="5" t="s">
        <v>23</v>
      </c>
      <c r="G370" s="6">
        <v>34</v>
      </c>
      <c r="H370" s="6">
        <v>2</v>
      </c>
      <c r="I370" s="7">
        <v>40105.51</v>
      </c>
      <c r="J370" s="6">
        <v>2</v>
      </c>
      <c r="K370" s="6">
        <v>0</v>
      </c>
      <c r="L370" s="6">
        <v>1</v>
      </c>
      <c r="M370" s="8">
        <v>53512.160000000003</v>
      </c>
      <c r="N370" s="6">
        <v>0</v>
      </c>
    </row>
    <row r="371" spans="1:14" x14ac:dyDescent="0.35">
      <c r="A371" s="5">
        <v>370</v>
      </c>
      <c r="B371" s="6">
        <v>15583303</v>
      </c>
      <c r="C371" s="5" t="s">
        <v>339</v>
      </c>
      <c r="D371" s="6">
        <v>593</v>
      </c>
      <c r="E371" s="5" t="s">
        <v>15</v>
      </c>
      <c r="F371" s="5" t="s">
        <v>16</v>
      </c>
      <c r="G371" s="6">
        <v>29</v>
      </c>
      <c r="H371" s="6">
        <v>2</v>
      </c>
      <c r="I371" s="7">
        <v>152265.43</v>
      </c>
      <c r="J371" s="6">
        <v>1</v>
      </c>
      <c r="K371" s="6">
        <v>1</v>
      </c>
      <c r="L371" s="6">
        <v>0</v>
      </c>
      <c r="M371" s="8">
        <v>34004.44</v>
      </c>
      <c r="N371" s="6">
        <v>0</v>
      </c>
    </row>
    <row r="372" spans="1:14" x14ac:dyDescent="0.35">
      <c r="A372" s="5">
        <v>371</v>
      </c>
      <c r="B372" s="6">
        <v>15611579</v>
      </c>
      <c r="C372" s="5" t="s">
        <v>340</v>
      </c>
      <c r="D372" s="6">
        <v>801</v>
      </c>
      <c r="E372" s="5" t="s">
        <v>755</v>
      </c>
      <c r="F372" s="5" t="s">
        <v>23</v>
      </c>
      <c r="G372" s="6">
        <v>42</v>
      </c>
      <c r="H372" s="6">
        <v>4</v>
      </c>
      <c r="I372" s="7">
        <v>141947.67000000001</v>
      </c>
      <c r="J372" s="6">
        <v>1</v>
      </c>
      <c r="K372" s="6">
        <v>1</v>
      </c>
      <c r="L372" s="6">
        <v>1</v>
      </c>
      <c r="M372" s="8">
        <v>10598.29</v>
      </c>
      <c r="N372" s="6">
        <v>0</v>
      </c>
    </row>
    <row r="373" spans="1:14" x14ac:dyDescent="0.35">
      <c r="A373" s="5">
        <v>372</v>
      </c>
      <c r="B373" s="6">
        <v>15774696</v>
      </c>
      <c r="C373" s="5" t="s">
        <v>110</v>
      </c>
      <c r="D373" s="6">
        <v>640</v>
      </c>
      <c r="E373" s="5" t="s">
        <v>26</v>
      </c>
      <c r="F373" s="5" t="s">
        <v>16</v>
      </c>
      <c r="G373" s="6">
        <v>75</v>
      </c>
      <c r="H373" s="6">
        <v>1</v>
      </c>
      <c r="I373" s="7">
        <v>106307.91</v>
      </c>
      <c r="J373" s="6">
        <v>2</v>
      </c>
      <c r="K373" s="6">
        <v>0</v>
      </c>
      <c r="L373" s="6">
        <v>1</v>
      </c>
      <c r="M373" s="8">
        <v>113428.77</v>
      </c>
      <c r="N373" s="6">
        <v>0</v>
      </c>
    </row>
    <row r="374" spans="1:14" x14ac:dyDescent="0.35">
      <c r="A374" s="5">
        <v>373</v>
      </c>
      <c r="B374" s="6">
        <v>15694506</v>
      </c>
      <c r="C374" s="5" t="s">
        <v>341</v>
      </c>
      <c r="D374" s="6">
        <v>611</v>
      </c>
      <c r="E374" s="5" t="s">
        <v>26</v>
      </c>
      <c r="F374" s="5" t="s">
        <v>23</v>
      </c>
      <c r="G374" s="6">
        <v>31</v>
      </c>
      <c r="H374" s="6">
        <v>0</v>
      </c>
      <c r="I374" s="7">
        <v>107884.81</v>
      </c>
      <c r="J374" s="6">
        <v>2</v>
      </c>
      <c r="K374" s="6">
        <v>1</v>
      </c>
      <c r="L374" s="6">
        <v>1</v>
      </c>
      <c r="M374" s="8">
        <v>183487.98</v>
      </c>
      <c r="N374" s="6">
        <v>0</v>
      </c>
    </row>
    <row r="375" spans="1:14" x14ac:dyDescent="0.35">
      <c r="A375" s="5">
        <v>374</v>
      </c>
      <c r="B375" s="6">
        <v>15688074</v>
      </c>
      <c r="C375" s="5" t="s">
        <v>342</v>
      </c>
      <c r="D375" s="6">
        <v>802</v>
      </c>
      <c r="E375" s="5" t="s">
        <v>26</v>
      </c>
      <c r="F375" s="5" t="s">
        <v>23</v>
      </c>
      <c r="G375" s="6">
        <v>31</v>
      </c>
      <c r="H375" s="6">
        <v>1</v>
      </c>
      <c r="I375" s="7">
        <v>125013.72</v>
      </c>
      <c r="J375" s="6">
        <v>1</v>
      </c>
      <c r="K375" s="6">
        <v>1</v>
      </c>
      <c r="L375" s="6">
        <v>1</v>
      </c>
      <c r="M375" s="8">
        <v>187658.09</v>
      </c>
      <c r="N375" s="6">
        <v>0</v>
      </c>
    </row>
    <row r="376" spans="1:14" x14ac:dyDescent="0.35">
      <c r="A376" s="5">
        <v>375</v>
      </c>
      <c r="B376" s="6">
        <v>15759537</v>
      </c>
      <c r="C376" s="5" t="s">
        <v>63</v>
      </c>
      <c r="D376" s="6">
        <v>717</v>
      </c>
      <c r="E376" s="5" t="s">
        <v>26</v>
      </c>
      <c r="F376" s="5" t="s">
        <v>23</v>
      </c>
      <c r="G376" s="6">
        <v>35</v>
      </c>
      <c r="H376" s="6">
        <v>7</v>
      </c>
      <c r="I376" s="7">
        <v>58469.37</v>
      </c>
      <c r="J376" s="6">
        <v>2</v>
      </c>
      <c r="K376" s="6">
        <v>1</v>
      </c>
      <c r="L376" s="6">
        <v>1</v>
      </c>
      <c r="M376" s="8">
        <v>172459.39</v>
      </c>
      <c r="N376" s="6">
        <v>0</v>
      </c>
    </row>
    <row r="377" spans="1:14" x14ac:dyDescent="0.35">
      <c r="A377" s="5">
        <v>376</v>
      </c>
      <c r="B377" s="6">
        <v>15758449</v>
      </c>
      <c r="C377" s="5" t="s">
        <v>343</v>
      </c>
      <c r="D377" s="6">
        <v>769</v>
      </c>
      <c r="E377" s="5" t="s">
        <v>15</v>
      </c>
      <c r="F377" s="5" t="s">
        <v>16</v>
      </c>
      <c r="G377" s="6">
        <v>39</v>
      </c>
      <c r="H377" s="6">
        <v>8</v>
      </c>
      <c r="I377" s="7">
        <v>0</v>
      </c>
      <c r="J377" s="6">
        <v>1</v>
      </c>
      <c r="K377" s="6">
        <v>0</v>
      </c>
      <c r="L377" s="6">
        <v>1</v>
      </c>
      <c r="M377" s="8">
        <v>21016</v>
      </c>
      <c r="N377" s="6">
        <v>0</v>
      </c>
    </row>
    <row r="378" spans="1:14" x14ac:dyDescent="0.35">
      <c r="A378" s="5">
        <v>377</v>
      </c>
      <c r="B378" s="6">
        <v>15583456</v>
      </c>
      <c r="C378" s="5" t="s">
        <v>344</v>
      </c>
      <c r="D378" s="6">
        <v>745</v>
      </c>
      <c r="E378" s="5" t="s">
        <v>26</v>
      </c>
      <c r="F378" s="5" t="s">
        <v>23</v>
      </c>
      <c r="G378" s="6">
        <v>45</v>
      </c>
      <c r="H378" s="6">
        <v>10</v>
      </c>
      <c r="I378" s="7">
        <v>117231.63</v>
      </c>
      <c r="J378" s="6">
        <v>3</v>
      </c>
      <c r="K378" s="6">
        <v>1</v>
      </c>
      <c r="L378" s="6">
        <v>1</v>
      </c>
      <c r="M378" s="8">
        <v>122381.02</v>
      </c>
      <c r="N378" s="6">
        <v>1</v>
      </c>
    </row>
    <row r="379" spans="1:14" x14ac:dyDescent="0.35">
      <c r="A379" s="5">
        <v>378</v>
      </c>
      <c r="B379" s="6">
        <v>15667871</v>
      </c>
      <c r="C379" s="5" t="s">
        <v>319</v>
      </c>
      <c r="D379" s="6">
        <v>572</v>
      </c>
      <c r="E379" s="5" t="s">
        <v>755</v>
      </c>
      <c r="F379" s="5" t="s">
        <v>23</v>
      </c>
      <c r="G379" s="6">
        <v>35</v>
      </c>
      <c r="H379" s="6">
        <v>4</v>
      </c>
      <c r="I379" s="7">
        <v>152390.26</v>
      </c>
      <c r="J379" s="6">
        <v>1</v>
      </c>
      <c r="K379" s="6">
        <v>1</v>
      </c>
      <c r="L379" s="6">
        <v>0</v>
      </c>
      <c r="M379" s="8">
        <v>128123.66</v>
      </c>
      <c r="N379" s="6">
        <v>0</v>
      </c>
    </row>
    <row r="380" spans="1:14" x14ac:dyDescent="0.35">
      <c r="A380" s="5">
        <v>379</v>
      </c>
      <c r="B380" s="6">
        <v>15677371</v>
      </c>
      <c r="C380" s="5" t="s">
        <v>130</v>
      </c>
      <c r="D380" s="6">
        <v>629</v>
      </c>
      <c r="E380" s="5" t="s">
        <v>755</v>
      </c>
      <c r="F380" s="5" t="s">
        <v>16</v>
      </c>
      <c r="G380" s="6">
        <v>30</v>
      </c>
      <c r="H380" s="6">
        <v>2</v>
      </c>
      <c r="I380" s="7">
        <v>34013.629999999997</v>
      </c>
      <c r="J380" s="6">
        <v>1</v>
      </c>
      <c r="K380" s="6">
        <v>1</v>
      </c>
      <c r="L380" s="6">
        <v>0</v>
      </c>
      <c r="M380" s="8">
        <v>19570.63</v>
      </c>
      <c r="N380" s="6">
        <v>0</v>
      </c>
    </row>
    <row r="381" spans="1:14" x14ac:dyDescent="0.35">
      <c r="A381" s="5">
        <v>380</v>
      </c>
      <c r="B381" s="6">
        <v>15629677</v>
      </c>
      <c r="C381" s="5" t="s">
        <v>345</v>
      </c>
      <c r="D381" s="6">
        <v>687</v>
      </c>
      <c r="E381" s="5" t="s">
        <v>755</v>
      </c>
      <c r="F381" s="5" t="s">
        <v>16</v>
      </c>
      <c r="G381" s="6">
        <v>39</v>
      </c>
      <c r="H381" s="6">
        <v>2</v>
      </c>
      <c r="I381" s="7">
        <v>0</v>
      </c>
      <c r="J381" s="6">
        <v>3</v>
      </c>
      <c r="K381" s="6">
        <v>0</v>
      </c>
      <c r="L381" s="6">
        <v>0</v>
      </c>
      <c r="M381" s="8">
        <v>188150.6</v>
      </c>
      <c r="N381" s="6">
        <v>1</v>
      </c>
    </row>
    <row r="382" spans="1:14" x14ac:dyDescent="0.35">
      <c r="A382" s="5">
        <v>381</v>
      </c>
      <c r="B382" s="6">
        <v>15713578</v>
      </c>
      <c r="C382" s="5" t="s">
        <v>346</v>
      </c>
      <c r="D382" s="6">
        <v>483</v>
      </c>
      <c r="E382" s="5" t="s">
        <v>15</v>
      </c>
      <c r="F382" s="5" t="s">
        <v>16</v>
      </c>
      <c r="G382" s="6">
        <v>50</v>
      </c>
      <c r="H382" s="6">
        <v>9</v>
      </c>
      <c r="I382" s="7">
        <v>0</v>
      </c>
      <c r="J382" s="6">
        <v>2</v>
      </c>
      <c r="K382" s="6">
        <v>1</v>
      </c>
      <c r="L382" s="6">
        <v>1</v>
      </c>
      <c r="M382" s="8">
        <v>111020.24</v>
      </c>
      <c r="N382" s="6">
        <v>0</v>
      </c>
    </row>
    <row r="383" spans="1:14" x14ac:dyDescent="0.35">
      <c r="A383" s="5">
        <v>382</v>
      </c>
      <c r="B383" s="6">
        <v>15591509</v>
      </c>
      <c r="C383" s="5" t="s">
        <v>347</v>
      </c>
      <c r="D383" s="6">
        <v>690</v>
      </c>
      <c r="E383" s="5" t="s">
        <v>15</v>
      </c>
      <c r="F383" s="5" t="s">
        <v>23</v>
      </c>
      <c r="G383" s="6">
        <v>36</v>
      </c>
      <c r="H383" s="6">
        <v>7</v>
      </c>
      <c r="I383" s="7">
        <v>101583.11</v>
      </c>
      <c r="J383" s="6">
        <v>2</v>
      </c>
      <c r="K383" s="6">
        <v>1</v>
      </c>
      <c r="L383" s="6">
        <v>0</v>
      </c>
      <c r="M383" s="8">
        <v>123775.15</v>
      </c>
      <c r="N383" s="6">
        <v>0</v>
      </c>
    </row>
    <row r="384" spans="1:14" x14ac:dyDescent="0.35">
      <c r="A384" s="5">
        <v>383</v>
      </c>
      <c r="B384" s="6">
        <v>15568240</v>
      </c>
      <c r="C384" s="5" t="s">
        <v>182</v>
      </c>
      <c r="D384" s="6">
        <v>492</v>
      </c>
      <c r="E384" s="5" t="s">
        <v>26</v>
      </c>
      <c r="F384" s="5" t="s">
        <v>16</v>
      </c>
      <c r="G384" s="6">
        <v>30</v>
      </c>
      <c r="H384" s="6">
        <v>10</v>
      </c>
      <c r="I384" s="7">
        <v>77168.87</v>
      </c>
      <c r="J384" s="6">
        <v>2</v>
      </c>
      <c r="K384" s="6">
        <v>0</v>
      </c>
      <c r="L384" s="6">
        <v>1</v>
      </c>
      <c r="M384" s="8">
        <v>146700.22</v>
      </c>
      <c r="N384" s="6">
        <v>0</v>
      </c>
    </row>
    <row r="385" spans="1:14" x14ac:dyDescent="0.35">
      <c r="A385" s="5">
        <v>384</v>
      </c>
      <c r="B385" s="6">
        <v>15622993</v>
      </c>
      <c r="C385" s="5" t="s">
        <v>348</v>
      </c>
      <c r="D385" s="6">
        <v>709</v>
      </c>
      <c r="E385" s="5" t="s">
        <v>26</v>
      </c>
      <c r="F385" s="5" t="s">
        <v>23</v>
      </c>
      <c r="G385" s="6">
        <v>28</v>
      </c>
      <c r="H385" s="6">
        <v>8</v>
      </c>
      <c r="I385" s="7">
        <v>124695.72</v>
      </c>
      <c r="J385" s="6">
        <v>2</v>
      </c>
      <c r="K385" s="6">
        <v>1</v>
      </c>
      <c r="L385" s="6">
        <v>0</v>
      </c>
      <c r="M385" s="8">
        <v>145251.35</v>
      </c>
      <c r="N385" s="6">
        <v>0</v>
      </c>
    </row>
    <row r="386" spans="1:14" x14ac:dyDescent="0.35">
      <c r="A386" s="5">
        <v>385</v>
      </c>
      <c r="B386" s="6">
        <v>15689294</v>
      </c>
      <c r="C386" s="5" t="s">
        <v>349</v>
      </c>
      <c r="D386" s="6">
        <v>705</v>
      </c>
      <c r="E386" s="5" t="s">
        <v>26</v>
      </c>
      <c r="F386" s="5" t="s">
        <v>23</v>
      </c>
      <c r="G386" s="6">
        <v>44</v>
      </c>
      <c r="H386" s="6">
        <v>3</v>
      </c>
      <c r="I386" s="7">
        <v>105934.96</v>
      </c>
      <c r="J386" s="6">
        <v>1</v>
      </c>
      <c r="K386" s="6">
        <v>1</v>
      </c>
      <c r="L386" s="6">
        <v>0</v>
      </c>
      <c r="M386" s="8">
        <v>82463.69</v>
      </c>
      <c r="N386" s="6">
        <v>0</v>
      </c>
    </row>
    <row r="387" spans="1:14" x14ac:dyDescent="0.35">
      <c r="A387" s="5">
        <v>386</v>
      </c>
      <c r="B387" s="6">
        <v>15720910</v>
      </c>
      <c r="C387" s="5" t="s">
        <v>350</v>
      </c>
      <c r="D387" s="6">
        <v>560</v>
      </c>
      <c r="E387" s="5" t="s">
        <v>15</v>
      </c>
      <c r="F387" s="5" t="s">
        <v>16</v>
      </c>
      <c r="G387" s="6">
        <v>66</v>
      </c>
      <c r="H387" s="6">
        <v>9</v>
      </c>
      <c r="I387" s="7">
        <v>0</v>
      </c>
      <c r="J387" s="6">
        <v>1</v>
      </c>
      <c r="K387" s="6">
        <v>1</v>
      </c>
      <c r="L387" s="6">
        <v>1</v>
      </c>
      <c r="M387" s="8">
        <v>15928.49</v>
      </c>
      <c r="N387" s="6">
        <v>0</v>
      </c>
    </row>
    <row r="388" spans="1:14" x14ac:dyDescent="0.35">
      <c r="A388" s="5">
        <v>387</v>
      </c>
      <c r="B388" s="6">
        <v>15721181</v>
      </c>
      <c r="C388" s="5" t="s">
        <v>351</v>
      </c>
      <c r="D388" s="6">
        <v>611</v>
      </c>
      <c r="E388" s="5" t="s">
        <v>755</v>
      </c>
      <c r="F388" s="5" t="s">
        <v>23</v>
      </c>
      <c r="G388" s="6">
        <v>46</v>
      </c>
      <c r="H388" s="6">
        <v>6</v>
      </c>
      <c r="I388" s="7">
        <v>0</v>
      </c>
      <c r="J388" s="6">
        <v>2</v>
      </c>
      <c r="K388" s="6">
        <v>1</v>
      </c>
      <c r="L388" s="6">
        <v>0</v>
      </c>
      <c r="M388" s="8">
        <v>45886.33</v>
      </c>
      <c r="N388" s="6">
        <v>0</v>
      </c>
    </row>
    <row r="389" spans="1:14" x14ac:dyDescent="0.35">
      <c r="A389" s="5">
        <v>388</v>
      </c>
      <c r="B389" s="6">
        <v>15776433</v>
      </c>
      <c r="C389" s="5" t="s">
        <v>352</v>
      </c>
      <c r="D389" s="6">
        <v>730</v>
      </c>
      <c r="E389" s="5" t="s">
        <v>755</v>
      </c>
      <c r="F389" s="5" t="s">
        <v>23</v>
      </c>
      <c r="G389" s="6">
        <v>62</v>
      </c>
      <c r="H389" s="6">
        <v>2</v>
      </c>
      <c r="I389" s="7">
        <v>0</v>
      </c>
      <c r="J389" s="6">
        <v>2</v>
      </c>
      <c r="K389" s="6">
        <v>1</v>
      </c>
      <c r="L389" s="6">
        <v>1</v>
      </c>
      <c r="M389" s="8">
        <v>186489.95</v>
      </c>
      <c r="N389" s="6">
        <v>0</v>
      </c>
    </row>
    <row r="390" spans="1:14" x14ac:dyDescent="0.35">
      <c r="A390" s="5">
        <v>389</v>
      </c>
      <c r="B390" s="6">
        <v>15748936</v>
      </c>
      <c r="C390" s="5" t="s">
        <v>353</v>
      </c>
      <c r="D390" s="6">
        <v>709</v>
      </c>
      <c r="E390" s="5" t="s">
        <v>755</v>
      </c>
      <c r="F390" s="5" t="s">
        <v>16</v>
      </c>
      <c r="G390" s="6">
        <v>45</v>
      </c>
      <c r="H390" s="6">
        <v>2</v>
      </c>
      <c r="I390" s="7">
        <v>0</v>
      </c>
      <c r="J390" s="6">
        <v>2</v>
      </c>
      <c r="K390" s="6">
        <v>0</v>
      </c>
      <c r="L390" s="6">
        <v>1</v>
      </c>
      <c r="M390" s="8">
        <v>162922.65</v>
      </c>
      <c r="N390" s="6">
        <v>0</v>
      </c>
    </row>
    <row r="391" spans="1:14" x14ac:dyDescent="0.35">
      <c r="A391" s="5">
        <v>390</v>
      </c>
      <c r="B391" s="6">
        <v>15717225</v>
      </c>
      <c r="C391" s="5" t="s">
        <v>354</v>
      </c>
      <c r="D391" s="6">
        <v>544</v>
      </c>
      <c r="E391" s="5" t="s">
        <v>15</v>
      </c>
      <c r="F391" s="5" t="s">
        <v>16</v>
      </c>
      <c r="G391" s="6">
        <v>21</v>
      </c>
      <c r="H391" s="6">
        <v>10</v>
      </c>
      <c r="I391" s="7">
        <v>161525.96</v>
      </c>
      <c r="J391" s="6">
        <v>2</v>
      </c>
      <c r="K391" s="6">
        <v>1</v>
      </c>
      <c r="L391" s="6">
        <v>0</v>
      </c>
      <c r="M391" s="8">
        <v>9262.77</v>
      </c>
      <c r="N391" s="6">
        <v>0</v>
      </c>
    </row>
    <row r="392" spans="1:14" x14ac:dyDescent="0.35">
      <c r="A392" s="5">
        <v>391</v>
      </c>
      <c r="B392" s="6">
        <v>15685226</v>
      </c>
      <c r="C392" s="5" t="s">
        <v>250</v>
      </c>
      <c r="D392" s="6">
        <v>712</v>
      </c>
      <c r="E392" s="5" t="s">
        <v>26</v>
      </c>
      <c r="F392" s="5" t="s">
        <v>16</v>
      </c>
      <c r="G392" s="6">
        <v>29</v>
      </c>
      <c r="H392" s="6">
        <v>7</v>
      </c>
      <c r="I392" s="7">
        <v>147199.07</v>
      </c>
      <c r="J392" s="6">
        <v>1</v>
      </c>
      <c r="K392" s="6">
        <v>1</v>
      </c>
      <c r="L392" s="6">
        <v>1</v>
      </c>
      <c r="M392" s="8">
        <v>84932.4</v>
      </c>
      <c r="N392" s="6">
        <v>0</v>
      </c>
    </row>
    <row r="393" spans="1:14" x14ac:dyDescent="0.35">
      <c r="A393" s="5">
        <v>392</v>
      </c>
      <c r="B393" s="6">
        <v>15785611</v>
      </c>
      <c r="C393" s="5" t="s">
        <v>355</v>
      </c>
      <c r="D393" s="6">
        <v>752</v>
      </c>
      <c r="E393" s="5" t="s">
        <v>26</v>
      </c>
      <c r="F393" s="5" t="s">
        <v>23</v>
      </c>
      <c r="G393" s="6">
        <v>38</v>
      </c>
      <c r="H393" s="6">
        <v>3</v>
      </c>
      <c r="I393" s="7">
        <v>183102.29</v>
      </c>
      <c r="J393" s="6">
        <v>1</v>
      </c>
      <c r="K393" s="6">
        <v>1</v>
      </c>
      <c r="L393" s="6">
        <v>1</v>
      </c>
      <c r="M393" s="8">
        <v>71557.119999999995</v>
      </c>
      <c r="N393" s="6">
        <v>0</v>
      </c>
    </row>
    <row r="394" spans="1:14" x14ac:dyDescent="0.35">
      <c r="A394" s="5">
        <v>393</v>
      </c>
      <c r="B394" s="6">
        <v>15573456</v>
      </c>
      <c r="C394" s="5" t="s">
        <v>356</v>
      </c>
      <c r="D394" s="6">
        <v>648</v>
      </c>
      <c r="E394" s="5" t="s">
        <v>755</v>
      </c>
      <c r="F394" s="5" t="s">
        <v>23</v>
      </c>
      <c r="G394" s="6">
        <v>46</v>
      </c>
      <c r="H394" s="6">
        <v>9</v>
      </c>
      <c r="I394" s="7">
        <v>127209</v>
      </c>
      <c r="J394" s="6">
        <v>2</v>
      </c>
      <c r="K394" s="6">
        <v>1</v>
      </c>
      <c r="L394" s="6">
        <v>0</v>
      </c>
      <c r="M394" s="8">
        <v>77405.95</v>
      </c>
      <c r="N394" s="6">
        <v>1</v>
      </c>
    </row>
    <row r="395" spans="1:14" x14ac:dyDescent="0.35">
      <c r="A395" s="5">
        <v>394</v>
      </c>
      <c r="B395" s="6">
        <v>15684548</v>
      </c>
      <c r="C395" s="5" t="s">
        <v>357</v>
      </c>
      <c r="D395" s="6">
        <v>556</v>
      </c>
      <c r="E395" s="5" t="s">
        <v>755</v>
      </c>
      <c r="F395" s="5" t="s">
        <v>23</v>
      </c>
      <c r="G395" s="6">
        <v>38</v>
      </c>
      <c r="H395" s="6">
        <v>8</v>
      </c>
      <c r="I395" s="7">
        <v>0</v>
      </c>
      <c r="J395" s="6">
        <v>2</v>
      </c>
      <c r="K395" s="6">
        <v>0</v>
      </c>
      <c r="L395" s="6">
        <v>0</v>
      </c>
      <c r="M395" s="8">
        <v>417.41</v>
      </c>
      <c r="N395" s="6">
        <v>1</v>
      </c>
    </row>
    <row r="396" spans="1:14" x14ac:dyDescent="0.35">
      <c r="A396" s="5">
        <v>395</v>
      </c>
      <c r="B396" s="6">
        <v>15620505</v>
      </c>
      <c r="C396" s="5" t="s">
        <v>358</v>
      </c>
      <c r="D396" s="6">
        <v>594</v>
      </c>
      <c r="E396" s="5" t="s">
        <v>755</v>
      </c>
      <c r="F396" s="5" t="s">
        <v>16</v>
      </c>
      <c r="G396" s="6">
        <v>24</v>
      </c>
      <c r="H396" s="6">
        <v>0</v>
      </c>
      <c r="I396" s="7">
        <v>97378.54</v>
      </c>
      <c r="J396" s="6">
        <v>1</v>
      </c>
      <c r="K396" s="6">
        <v>1</v>
      </c>
      <c r="L396" s="6">
        <v>1</v>
      </c>
      <c r="M396" s="8">
        <v>71405.17</v>
      </c>
      <c r="N396" s="6">
        <v>0</v>
      </c>
    </row>
    <row r="397" spans="1:14" x14ac:dyDescent="0.35">
      <c r="A397" s="5">
        <v>396</v>
      </c>
      <c r="B397" s="6">
        <v>15807432</v>
      </c>
      <c r="C397" s="5" t="s">
        <v>359</v>
      </c>
      <c r="D397" s="6">
        <v>645</v>
      </c>
      <c r="E397" s="5" t="s">
        <v>26</v>
      </c>
      <c r="F397" s="5" t="s">
        <v>16</v>
      </c>
      <c r="G397" s="6">
        <v>37</v>
      </c>
      <c r="H397" s="6">
        <v>2</v>
      </c>
      <c r="I397" s="7">
        <v>136925.09</v>
      </c>
      <c r="J397" s="6">
        <v>2</v>
      </c>
      <c r="K397" s="6">
        <v>0</v>
      </c>
      <c r="L397" s="6">
        <v>1</v>
      </c>
      <c r="M397" s="8">
        <v>153400.24</v>
      </c>
      <c r="N397" s="6">
        <v>0</v>
      </c>
    </row>
    <row r="398" spans="1:14" x14ac:dyDescent="0.35">
      <c r="A398" s="5">
        <v>397</v>
      </c>
      <c r="B398" s="6">
        <v>15584766</v>
      </c>
      <c r="C398" s="5" t="s">
        <v>360</v>
      </c>
      <c r="D398" s="6">
        <v>557</v>
      </c>
      <c r="E398" s="5" t="s">
        <v>15</v>
      </c>
      <c r="F398" s="5" t="s">
        <v>23</v>
      </c>
      <c r="G398" s="6">
        <v>33</v>
      </c>
      <c r="H398" s="6">
        <v>3</v>
      </c>
      <c r="I398" s="7">
        <v>54503.55</v>
      </c>
      <c r="J398" s="6">
        <v>1</v>
      </c>
      <c r="K398" s="6">
        <v>1</v>
      </c>
      <c r="L398" s="6">
        <v>1</v>
      </c>
      <c r="M398" s="8">
        <v>371.05</v>
      </c>
      <c r="N398" s="6">
        <v>0</v>
      </c>
    </row>
    <row r="399" spans="1:14" x14ac:dyDescent="0.35">
      <c r="A399" s="5">
        <v>398</v>
      </c>
      <c r="B399" s="6">
        <v>15612187</v>
      </c>
      <c r="C399" s="5" t="s">
        <v>361</v>
      </c>
      <c r="D399" s="6">
        <v>547</v>
      </c>
      <c r="E399" s="5" t="s">
        <v>26</v>
      </c>
      <c r="F399" s="5" t="s">
        <v>23</v>
      </c>
      <c r="G399" s="6">
        <v>32</v>
      </c>
      <c r="H399" s="6">
        <v>8</v>
      </c>
      <c r="I399" s="7">
        <v>155726.85</v>
      </c>
      <c r="J399" s="6">
        <v>1</v>
      </c>
      <c r="K399" s="6">
        <v>1</v>
      </c>
      <c r="L399" s="6">
        <v>0</v>
      </c>
      <c r="M399" s="8">
        <v>67789.990000000005</v>
      </c>
      <c r="N399" s="6">
        <v>0</v>
      </c>
    </row>
    <row r="400" spans="1:14" x14ac:dyDescent="0.35">
      <c r="A400" s="5">
        <v>399</v>
      </c>
      <c r="B400" s="6">
        <v>15762218</v>
      </c>
      <c r="C400" s="5" t="s">
        <v>101</v>
      </c>
      <c r="D400" s="6">
        <v>701</v>
      </c>
      <c r="E400" s="5" t="s">
        <v>15</v>
      </c>
      <c r="F400" s="5" t="s">
        <v>16</v>
      </c>
      <c r="G400" s="6">
        <v>39</v>
      </c>
      <c r="H400" s="6">
        <v>9</v>
      </c>
      <c r="I400" s="7">
        <v>0</v>
      </c>
      <c r="J400" s="6">
        <v>2</v>
      </c>
      <c r="K400" s="6">
        <v>0</v>
      </c>
      <c r="L400" s="6">
        <v>1</v>
      </c>
      <c r="M400" s="8">
        <v>145894.9</v>
      </c>
      <c r="N400" s="6">
        <v>0</v>
      </c>
    </row>
    <row r="401" spans="1:14" x14ac:dyDescent="0.35">
      <c r="A401" s="5">
        <v>400</v>
      </c>
      <c r="B401" s="6">
        <v>15646372</v>
      </c>
      <c r="C401" s="5" t="s">
        <v>362</v>
      </c>
      <c r="D401" s="6">
        <v>616</v>
      </c>
      <c r="E401" s="5" t="s">
        <v>15</v>
      </c>
      <c r="F401" s="5" t="s">
        <v>16</v>
      </c>
      <c r="G401" s="6">
        <v>66</v>
      </c>
      <c r="H401" s="6">
        <v>1</v>
      </c>
      <c r="I401" s="7">
        <v>135842.41</v>
      </c>
      <c r="J401" s="6">
        <v>1</v>
      </c>
      <c r="K401" s="6">
        <v>1</v>
      </c>
      <c r="L401" s="6">
        <v>0</v>
      </c>
      <c r="M401" s="8">
        <v>183840.51</v>
      </c>
      <c r="N401" s="6">
        <v>1</v>
      </c>
    </row>
    <row r="402" spans="1:14" x14ac:dyDescent="0.35">
      <c r="A402" s="5">
        <v>401</v>
      </c>
      <c r="B402" s="6">
        <v>15690452</v>
      </c>
      <c r="C402" s="5" t="s">
        <v>363</v>
      </c>
      <c r="D402" s="6">
        <v>605</v>
      </c>
      <c r="E402" s="5" t="s">
        <v>15</v>
      </c>
      <c r="F402" s="5" t="s">
        <v>23</v>
      </c>
      <c r="G402" s="6">
        <v>52</v>
      </c>
      <c r="H402" s="6">
        <v>1</v>
      </c>
      <c r="I402" s="7">
        <v>63349.75</v>
      </c>
      <c r="J402" s="6">
        <v>1</v>
      </c>
      <c r="K402" s="6">
        <v>1</v>
      </c>
      <c r="L402" s="6">
        <v>0</v>
      </c>
      <c r="M402" s="8">
        <v>108887.44</v>
      </c>
      <c r="N402" s="6">
        <v>0</v>
      </c>
    </row>
    <row r="403" spans="1:14" x14ac:dyDescent="0.35">
      <c r="A403" s="5">
        <v>402</v>
      </c>
      <c r="B403" s="6">
        <v>15747795</v>
      </c>
      <c r="C403" s="5" t="s">
        <v>364</v>
      </c>
      <c r="D403" s="6">
        <v>593</v>
      </c>
      <c r="E403" s="5" t="s">
        <v>26</v>
      </c>
      <c r="F403" s="5" t="s">
        <v>16</v>
      </c>
      <c r="G403" s="6">
        <v>38</v>
      </c>
      <c r="H403" s="6">
        <v>4</v>
      </c>
      <c r="I403" s="7">
        <v>129499.42</v>
      </c>
      <c r="J403" s="6">
        <v>1</v>
      </c>
      <c r="K403" s="6">
        <v>1</v>
      </c>
      <c r="L403" s="6">
        <v>1</v>
      </c>
      <c r="M403" s="8">
        <v>154071.26999999999</v>
      </c>
      <c r="N403" s="6">
        <v>0</v>
      </c>
    </row>
    <row r="404" spans="1:14" x14ac:dyDescent="0.35">
      <c r="A404" s="5">
        <v>403</v>
      </c>
      <c r="B404" s="6">
        <v>15781589</v>
      </c>
      <c r="C404" s="5" t="s">
        <v>365</v>
      </c>
      <c r="D404" s="6">
        <v>751</v>
      </c>
      <c r="E404" s="5" t="s">
        <v>755</v>
      </c>
      <c r="F404" s="5" t="s">
        <v>23</v>
      </c>
      <c r="G404" s="6">
        <v>52</v>
      </c>
      <c r="H404" s="6">
        <v>8</v>
      </c>
      <c r="I404" s="7">
        <v>0</v>
      </c>
      <c r="J404" s="6">
        <v>2</v>
      </c>
      <c r="K404" s="6">
        <v>0</v>
      </c>
      <c r="L404" s="6">
        <v>1</v>
      </c>
      <c r="M404" s="8">
        <v>179291.85</v>
      </c>
      <c r="N404" s="6">
        <v>0</v>
      </c>
    </row>
    <row r="405" spans="1:14" x14ac:dyDescent="0.35">
      <c r="A405" s="5">
        <v>404</v>
      </c>
      <c r="B405" s="6">
        <v>15732674</v>
      </c>
      <c r="C405" s="5" t="s">
        <v>366</v>
      </c>
      <c r="D405" s="6">
        <v>443</v>
      </c>
      <c r="E405" s="5" t="s">
        <v>755</v>
      </c>
      <c r="F405" s="5" t="s">
        <v>23</v>
      </c>
      <c r="G405" s="6">
        <v>36</v>
      </c>
      <c r="H405" s="6">
        <v>6</v>
      </c>
      <c r="I405" s="7">
        <v>70438.009999999995</v>
      </c>
      <c r="J405" s="6">
        <v>2</v>
      </c>
      <c r="K405" s="6">
        <v>0</v>
      </c>
      <c r="L405" s="6">
        <v>1</v>
      </c>
      <c r="M405" s="8">
        <v>56937.43</v>
      </c>
      <c r="N405" s="6">
        <v>0</v>
      </c>
    </row>
    <row r="406" spans="1:14" x14ac:dyDescent="0.35">
      <c r="A406" s="5">
        <v>405</v>
      </c>
      <c r="B406" s="6">
        <v>15642291</v>
      </c>
      <c r="C406" s="5" t="s">
        <v>367</v>
      </c>
      <c r="D406" s="6">
        <v>685</v>
      </c>
      <c r="E406" s="5" t="s">
        <v>15</v>
      </c>
      <c r="F406" s="5" t="s">
        <v>23</v>
      </c>
      <c r="G406" s="6">
        <v>23</v>
      </c>
      <c r="H406" s="6">
        <v>8</v>
      </c>
      <c r="I406" s="7">
        <v>0</v>
      </c>
      <c r="J406" s="6">
        <v>2</v>
      </c>
      <c r="K406" s="6">
        <v>1</v>
      </c>
      <c r="L406" s="6">
        <v>1</v>
      </c>
      <c r="M406" s="8">
        <v>112239.03</v>
      </c>
      <c r="N406" s="6">
        <v>0</v>
      </c>
    </row>
    <row r="407" spans="1:14" x14ac:dyDescent="0.35">
      <c r="A407" s="5">
        <v>406</v>
      </c>
      <c r="B407" s="6">
        <v>15692761</v>
      </c>
      <c r="C407" s="5" t="s">
        <v>368</v>
      </c>
      <c r="D407" s="6">
        <v>718</v>
      </c>
      <c r="E407" s="5" t="s">
        <v>15</v>
      </c>
      <c r="F407" s="5" t="s">
        <v>23</v>
      </c>
      <c r="G407" s="6">
        <v>36</v>
      </c>
      <c r="H407" s="6">
        <v>9</v>
      </c>
      <c r="I407" s="7">
        <v>0</v>
      </c>
      <c r="J407" s="6">
        <v>1</v>
      </c>
      <c r="K407" s="6">
        <v>1</v>
      </c>
      <c r="L407" s="6">
        <v>0</v>
      </c>
      <c r="M407" s="8">
        <v>45909.87</v>
      </c>
      <c r="N407" s="6">
        <v>0</v>
      </c>
    </row>
    <row r="408" spans="1:14" x14ac:dyDescent="0.35">
      <c r="A408" s="5">
        <v>407</v>
      </c>
      <c r="B408" s="6">
        <v>15578045</v>
      </c>
      <c r="C408" s="5" t="s">
        <v>21</v>
      </c>
      <c r="D408" s="6">
        <v>538</v>
      </c>
      <c r="E408" s="5" t="s">
        <v>755</v>
      </c>
      <c r="F408" s="5" t="s">
        <v>16</v>
      </c>
      <c r="G408" s="6">
        <v>49</v>
      </c>
      <c r="H408" s="6">
        <v>9</v>
      </c>
      <c r="I408" s="7">
        <v>141434.04</v>
      </c>
      <c r="J408" s="6">
        <v>1</v>
      </c>
      <c r="K408" s="6">
        <v>0</v>
      </c>
      <c r="L408" s="6">
        <v>0</v>
      </c>
      <c r="M408" s="8">
        <v>173779.25</v>
      </c>
      <c r="N408" s="6">
        <v>1</v>
      </c>
    </row>
    <row r="409" spans="1:14" x14ac:dyDescent="0.35">
      <c r="A409" s="5">
        <v>408</v>
      </c>
      <c r="B409" s="6">
        <v>15745354</v>
      </c>
      <c r="C409" s="5" t="s">
        <v>369</v>
      </c>
      <c r="D409" s="6">
        <v>611</v>
      </c>
      <c r="E409" s="5" t="s">
        <v>755</v>
      </c>
      <c r="F409" s="5" t="s">
        <v>16</v>
      </c>
      <c r="G409" s="6">
        <v>37</v>
      </c>
      <c r="H409" s="6">
        <v>4</v>
      </c>
      <c r="I409" s="7">
        <v>0</v>
      </c>
      <c r="J409" s="6">
        <v>2</v>
      </c>
      <c r="K409" s="6">
        <v>1</v>
      </c>
      <c r="L409" s="6">
        <v>0</v>
      </c>
      <c r="M409" s="8">
        <v>125696.26</v>
      </c>
      <c r="N409" s="6">
        <v>0</v>
      </c>
    </row>
    <row r="410" spans="1:14" x14ac:dyDescent="0.35">
      <c r="A410" s="5">
        <v>409</v>
      </c>
      <c r="B410" s="6">
        <v>15701376</v>
      </c>
      <c r="C410" s="5" t="s">
        <v>274</v>
      </c>
      <c r="D410" s="6">
        <v>668</v>
      </c>
      <c r="E410" s="5" t="s">
        <v>26</v>
      </c>
      <c r="F410" s="5" t="s">
        <v>23</v>
      </c>
      <c r="G410" s="6">
        <v>37</v>
      </c>
      <c r="H410" s="6">
        <v>10</v>
      </c>
      <c r="I410" s="7">
        <v>152958.29</v>
      </c>
      <c r="J410" s="6">
        <v>2</v>
      </c>
      <c r="K410" s="6">
        <v>1</v>
      </c>
      <c r="L410" s="6">
        <v>1</v>
      </c>
      <c r="M410" s="8">
        <v>159585.60999999999</v>
      </c>
      <c r="N410" s="6">
        <v>0</v>
      </c>
    </row>
    <row r="411" spans="1:14" x14ac:dyDescent="0.35">
      <c r="A411" s="5">
        <v>410</v>
      </c>
      <c r="B411" s="6">
        <v>15691625</v>
      </c>
      <c r="C411" s="5" t="s">
        <v>130</v>
      </c>
      <c r="D411" s="6">
        <v>537</v>
      </c>
      <c r="E411" s="5" t="s">
        <v>26</v>
      </c>
      <c r="F411" s="5" t="s">
        <v>16</v>
      </c>
      <c r="G411" s="6">
        <v>41</v>
      </c>
      <c r="H411" s="6">
        <v>3</v>
      </c>
      <c r="I411" s="7">
        <v>138306.34</v>
      </c>
      <c r="J411" s="6">
        <v>1</v>
      </c>
      <c r="K411" s="6">
        <v>1</v>
      </c>
      <c r="L411" s="6">
        <v>0</v>
      </c>
      <c r="M411" s="8">
        <v>106761.47</v>
      </c>
      <c r="N411" s="6">
        <v>0</v>
      </c>
    </row>
    <row r="412" spans="1:14" x14ac:dyDescent="0.35">
      <c r="A412" s="5">
        <v>411</v>
      </c>
      <c r="B412" s="6">
        <v>15566594</v>
      </c>
      <c r="C412" s="5" t="s">
        <v>370</v>
      </c>
      <c r="D412" s="6">
        <v>709</v>
      </c>
      <c r="E412" s="5" t="s">
        <v>755</v>
      </c>
      <c r="F412" s="5" t="s">
        <v>23</v>
      </c>
      <c r="G412" s="6">
        <v>23</v>
      </c>
      <c r="H412" s="6">
        <v>10</v>
      </c>
      <c r="I412" s="7">
        <v>0</v>
      </c>
      <c r="J412" s="6">
        <v>2</v>
      </c>
      <c r="K412" s="6">
        <v>0</v>
      </c>
      <c r="L412" s="6">
        <v>0</v>
      </c>
      <c r="M412" s="8">
        <v>129590.18</v>
      </c>
      <c r="N412" s="6">
        <v>0</v>
      </c>
    </row>
    <row r="413" spans="1:14" x14ac:dyDescent="0.35">
      <c r="A413" s="5">
        <v>412</v>
      </c>
      <c r="B413" s="6">
        <v>15760431</v>
      </c>
      <c r="C413" s="5" t="s">
        <v>371</v>
      </c>
      <c r="D413" s="6">
        <v>850</v>
      </c>
      <c r="E413" s="5" t="s">
        <v>15</v>
      </c>
      <c r="F413" s="5" t="s">
        <v>23</v>
      </c>
      <c r="G413" s="6">
        <v>38</v>
      </c>
      <c r="H413" s="6">
        <v>1</v>
      </c>
      <c r="I413" s="7">
        <v>0</v>
      </c>
      <c r="J413" s="6">
        <v>2</v>
      </c>
      <c r="K413" s="6">
        <v>1</v>
      </c>
      <c r="L413" s="6">
        <v>1</v>
      </c>
      <c r="M413" s="8">
        <v>80006.649999999994</v>
      </c>
      <c r="N413" s="6">
        <v>0</v>
      </c>
    </row>
    <row r="414" spans="1:14" x14ac:dyDescent="0.35">
      <c r="A414" s="5">
        <v>413</v>
      </c>
      <c r="B414" s="6">
        <v>15686302</v>
      </c>
      <c r="C414" s="5" t="s">
        <v>372</v>
      </c>
      <c r="D414" s="6">
        <v>745</v>
      </c>
      <c r="E414" s="5" t="s">
        <v>18</v>
      </c>
      <c r="F414" s="5" t="s">
        <v>16</v>
      </c>
      <c r="G414" s="6">
        <v>31</v>
      </c>
      <c r="H414" s="6">
        <v>3</v>
      </c>
      <c r="I414" s="7">
        <v>124328.84</v>
      </c>
      <c r="J414" s="6">
        <v>1</v>
      </c>
      <c r="K414" s="6">
        <v>1</v>
      </c>
      <c r="L414" s="6">
        <v>1</v>
      </c>
      <c r="M414" s="8">
        <v>140451.51999999999</v>
      </c>
      <c r="N414" s="6">
        <v>0</v>
      </c>
    </row>
    <row r="415" spans="1:14" x14ac:dyDescent="0.35">
      <c r="A415" s="5">
        <v>414</v>
      </c>
      <c r="B415" s="6">
        <v>15801559</v>
      </c>
      <c r="C415" s="5" t="s">
        <v>373</v>
      </c>
      <c r="D415" s="6">
        <v>693</v>
      </c>
      <c r="E415" s="5" t="s">
        <v>26</v>
      </c>
      <c r="F415" s="5" t="s">
        <v>16</v>
      </c>
      <c r="G415" s="6">
        <v>41</v>
      </c>
      <c r="H415" s="6">
        <v>9</v>
      </c>
      <c r="I415" s="7">
        <v>181461.48</v>
      </c>
      <c r="J415" s="6">
        <v>3</v>
      </c>
      <c r="K415" s="6">
        <v>1</v>
      </c>
      <c r="L415" s="6">
        <v>1</v>
      </c>
      <c r="M415" s="8">
        <v>187929.43</v>
      </c>
      <c r="N415" s="6">
        <v>1</v>
      </c>
    </row>
    <row r="416" spans="1:14" x14ac:dyDescent="0.35">
      <c r="A416" s="5">
        <v>415</v>
      </c>
      <c r="B416" s="6">
        <v>15810432</v>
      </c>
      <c r="C416" s="5" t="s">
        <v>374</v>
      </c>
      <c r="D416" s="6">
        <v>795</v>
      </c>
      <c r="E416" s="5" t="s">
        <v>18</v>
      </c>
      <c r="F416" s="5" t="s">
        <v>23</v>
      </c>
      <c r="G416" s="6">
        <v>35</v>
      </c>
      <c r="H416" s="6">
        <v>8</v>
      </c>
      <c r="I416" s="7">
        <v>0</v>
      </c>
      <c r="J416" s="6">
        <v>2</v>
      </c>
      <c r="K416" s="6">
        <v>1</v>
      </c>
      <c r="L416" s="6">
        <v>0</v>
      </c>
      <c r="M416" s="8">
        <v>167155.35999999999</v>
      </c>
      <c r="N416" s="6">
        <v>0</v>
      </c>
    </row>
    <row r="417" spans="1:14" x14ac:dyDescent="0.35">
      <c r="A417" s="5">
        <v>416</v>
      </c>
      <c r="B417" s="6">
        <v>15809616</v>
      </c>
      <c r="C417" s="5" t="s">
        <v>375</v>
      </c>
      <c r="D417" s="6">
        <v>626</v>
      </c>
      <c r="E417" s="5" t="s">
        <v>18</v>
      </c>
      <c r="F417" s="5" t="s">
        <v>23</v>
      </c>
      <c r="G417" s="6">
        <v>26</v>
      </c>
      <c r="H417" s="6">
        <v>8</v>
      </c>
      <c r="I417" s="7">
        <v>0</v>
      </c>
      <c r="J417" s="6">
        <v>2</v>
      </c>
      <c r="K417" s="6">
        <v>0</v>
      </c>
      <c r="L417" s="6">
        <v>0</v>
      </c>
      <c r="M417" s="8">
        <v>191420.71</v>
      </c>
      <c r="N417" s="6">
        <v>0</v>
      </c>
    </row>
    <row r="418" spans="1:14" x14ac:dyDescent="0.35">
      <c r="A418" s="5">
        <v>417</v>
      </c>
      <c r="B418" s="6">
        <v>15720559</v>
      </c>
      <c r="C418" s="5" t="s">
        <v>376</v>
      </c>
      <c r="D418" s="6">
        <v>487</v>
      </c>
      <c r="E418" s="5" t="s">
        <v>26</v>
      </c>
      <c r="F418" s="5" t="s">
        <v>16</v>
      </c>
      <c r="G418" s="6">
        <v>61</v>
      </c>
      <c r="H418" s="6">
        <v>5</v>
      </c>
      <c r="I418" s="7">
        <v>110368.03</v>
      </c>
      <c r="J418" s="6">
        <v>1</v>
      </c>
      <c r="K418" s="6">
        <v>0</v>
      </c>
      <c r="L418" s="6">
        <v>0</v>
      </c>
      <c r="M418" s="8">
        <v>11384.45</v>
      </c>
      <c r="N418" s="6">
        <v>1</v>
      </c>
    </row>
    <row r="419" spans="1:14" x14ac:dyDescent="0.35">
      <c r="A419" s="5">
        <v>418</v>
      </c>
      <c r="B419" s="6">
        <v>15695632</v>
      </c>
      <c r="C419" s="5" t="s">
        <v>40</v>
      </c>
      <c r="D419" s="6">
        <v>556</v>
      </c>
      <c r="E419" s="5" t="s">
        <v>15</v>
      </c>
      <c r="F419" s="5" t="s">
        <v>16</v>
      </c>
      <c r="G419" s="6">
        <v>39</v>
      </c>
      <c r="H419" s="6">
        <v>9</v>
      </c>
      <c r="I419" s="7">
        <v>89588.35</v>
      </c>
      <c r="J419" s="6">
        <v>1</v>
      </c>
      <c r="K419" s="6">
        <v>1</v>
      </c>
      <c r="L419" s="6">
        <v>1</v>
      </c>
      <c r="M419" s="8">
        <v>94898.1</v>
      </c>
      <c r="N419" s="6">
        <v>0</v>
      </c>
    </row>
    <row r="420" spans="1:14" x14ac:dyDescent="0.35">
      <c r="A420" s="5">
        <v>419</v>
      </c>
      <c r="B420" s="6">
        <v>15659843</v>
      </c>
      <c r="C420" s="5" t="s">
        <v>148</v>
      </c>
      <c r="D420" s="6">
        <v>643</v>
      </c>
      <c r="E420" s="5" t="s">
        <v>15</v>
      </c>
      <c r="F420" s="5" t="s">
        <v>16</v>
      </c>
      <c r="G420" s="6">
        <v>46</v>
      </c>
      <c r="H420" s="6">
        <v>6</v>
      </c>
      <c r="I420" s="7">
        <v>0</v>
      </c>
      <c r="J420" s="6">
        <v>2</v>
      </c>
      <c r="K420" s="6">
        <v>0</v>
      </c>
      <c r="L420" s="6">
        <v>0</v>
      </c>
      <c r="M420" s="8">
        <v>106781.59</v>
      </c>
      <c r="N420" s="6">
        <v>0</v>
      </c>
    </row>
    <row r="421" spans="1:14" x14ac:dyDescent="0.35">
      <c r="A421" s="5">
        <v>420</v>
      </c>
      <c r="B421" s="6">
        <v>15615624</v>
      </c>
      <c r="C421" s="5" t="s">
        <v>377</v>
      </c>
      <c r="D421" s="6">
        <v>605</v>
      </c>
      <c r="E421" s="5" t="s">
        <v>15</v>
      </c>
      <c r="F421" s="5" t="s">
        <v>16</v>
      </c>
      <c r="G421" s="6">
        <v>28</v>
      </c>
      <c r="H421" s="6">
        <v>6</v>
      </c>
      <c r="I421" s="7">
        <v>0</v>
      </c>
      <c r="J421" s="6">
        <v>2</v>
      </c>
      <c r="K421" s="6">
        <v>0</v>
      </c>
      <c r="L421" s="6">
        <v>0</v>
      </c>
      <c r="M421" s="8">
        <v>159508.51999999999</v>
      </c>
      <c r="N421" s="6">
        <v>0</v>
      </c>
    </row>
    <row r="422" spans="1:14" x14ac:dyDescent="0.35">
      <c r="A422" s="5">
        <v>421</v>
      </c>
      <c r="B422" s="6">
        <v>15810418</v>
      </c>
      <c r="C422" s="5" t="s">
        <v>125</v>
      </c>
      <c r="D422" s="6">
        <v>756</v>
      </c>
      <c r="E422" s="5" t="s">
        <v>26</v>
      </c>
      <c r="F422" s="5" t="s">
        <v>16</v>
      </c>
      <c r="G422" s="6">
        <v>60</v>
      </c>
      <c r="H422" s="6">
        <v>3</v>
      </c>
      <c r="I422" s="7">
        <v>115924.89</v>
      </c>
      <c r="J422" s="6">
        <v>1</v>
      </c>
      <c r="K422" s="6">
        <v>1</v>
      </c>
      <c r="L422" s="6">
        <v>0</v>
      </c>
      <c r="M422" s="8">
        <v>93524.19</v>
      </c>
      <c r="N422" s="6">
        <v>1</v>
      </c>
    </row>
    <row r="423" spans="1:14" x14ac:dyDescent="0.35">
      <c r="A423" s="5">
        <v>422</v>
      </c>
      <c r="B423" s="6">
        <v>15716186</v>
      </c>
      <c r="C423" s="5" t="s">
        <v>378</v>
      </c>
      <c r="D423" s="6">
        <v>586</v>
      </c>
      <c r="E423" s="5" t="s">
        <v>15</v>
      </c>
      <c r="F423" s="5" t="s">
        <v>16</v>
      </c>
      <c r="G423" s="6">
        <v>38</v>
      </c>
      <c r="H423" s="6">
        <v>2</v>
      </c>
      <c r="I423" s="7">
        <v>0</v>
      </c>
      <c r="J423" s="6">
        <v>2</v>
      </c>
      <c r="K423" s="6">
        <v>1</v>
      </c>
      <c r="L423" s="6">
        <v>0</v>
      </c>
      <c r="M423" s="8">
        <v>87168.46</v>
      </c>
      <c r="N423" s="6">
        <v>0</v>
      </c>
    </row>
    <row r="424" spans="1:14" x14ac:dyDescent="0.35">
      <c r="A424" s="5">
        <v>423</v>
      </c>
      <c r="B424" s="6">
        <v>15674551</v>
      </c>
      <c r="C424" s="5" t="s">
        <v>379</v>
      </c>
      <c r="D424" s="6">
        <v>535</v>
      </c>
      <c r="E424" s="5" t="s">
        <v>26</v>
      </c>
      <c r="F424" s="5" t="s">
        <v>23</v>
      </c>
      <c r="G424" s="6">
        <v>40</v>
      </c>
      <c r="H424" s="6">
        <v>7</v>
      </c>
      <c r="I424" s="7">
        <v>111756.5</v>
      </c>
      <c r="J424" s="6">
        <v>1</v>
      </c>
      <c r="K424" s="6">
        <v>1</v>
      </c>
      <c r="L424" s="6">
        <v>0</v>
      </c>
      <c r="M424" s="8">
        <v>8128.32</v>
      </c>
      <c r="N424" s="6">
        <v>1</v>
      </c>
    </row>
    <row r="425" spans="1:14" x14ac:dyDescent="0.35">
      <c r="A425" s="5">
        <v>424</v>
      </c>
      <c r="B425" s="6">
        <v>15622834</v>
      </c>
      <c r="C425" s="5" t="s">
        <v>223</v>
      </c>
      <c r="D425" s="6">
        <v>678</v>
      </c>
      <c r="E425" s="5" t="s">
        <v>15</v>
      </c>
      <c r="F425" s="5" t="s">
        <v>16</v>
      </c>
      <c r="G425" s="6">
        <v>35</v>
      </c>
      <c r="H425" s="6">
        <v>4</v>
      </c>
      <c r="I425" s="7">
        <v>0</v>
      </c>
      <c r="J425" s="6">
        <v>1</v>
      </c>
      <c r="K425" s="6">
        <v>1</v>
      </c>
      <c r="L425" s="6">
        <v>0</v>
      </c>
      <c r="M425" s="8">
        <v>125518.32</v>
      </c>
      <c r="N425" s="6">
        <v>0</v>
      </c>
    </row>
    <row r="426" spans="1:14" x14ac:dyDescent="0.35">
      <c r="A426" s="5">
        <v>425</v>
      </c>
      <c r="B426" s="6">
        <v>15566111</v>
      </c>
      <c r="C426" s="5" t="s">
        <v>380</v>
      </c>
      <c r="D426" s="6">
        <v>596</v>
      </c>
      <c r="E426" s="5" t="s">
        <v>15</v>
      </c>
      <c r="F426" s="5" t="s">
        <v>23</v>
      </c>
      <c r="G426" s="6">
        <v>39</v>
      </c>
      <c r="H426" s="6">
        <v>9</v>
      </c>
      <c r="I426" s="7">
        <v>0</v>
      </c>
      <c r="J426" s="6">
        <v>1</v>
      </c>
      <c r="K426" s="6">
        <v>1</v>
      </c>
      <c r="L426" s="6">
        <v>0</v>
      </c>
      <c r="M426" s="8">
        <v>48963.59</v>
      </c>
      <c r="N426" s="6">
        <v>0</v>
      </c>
    </row>
    <row r="427" spans="1:14" x14ac:dyDescent="0.35">
      <c r="A427" s="5">
        <v>426</v>
      </c>
      <c r="B427" s="6">
        <v>15784597</v>
      </c>
      <c r="C427" s="5" t="s">
        <v>381</v>
      </c>
      <c r="D427" s="6">
        <v>648</v>
      </c>
      <c r="E427" s="5" t="s">
        <v>15</v>
      </c>
      <c r="F427" s="5" t="s">
        <v>23</v>
      </c>
      <c r="G427" s="6">
        <v>26</v>
      </c>
      <c r="H427" s="6">
        <v>9</v>
      </c>
      <c r="I427" s="7">
        <v>162923.85</v>
      </c>
      <c r="J427" s="6">
        <v>1</v>
      </c>
      <c r="K427" s="6">
        <v>1</v>
      </c>
      <c r="L427" s="6">
        <v>0</v>
      </c>
      <c r="M427" s="8">
        <v>98368.24</v>
      </c>
      <c r="N427" s="6">
        <v>0</v>
      </c>
    </row>
    <row r="428" spans="1:14" x14ac:dyDescent="0.35">
      <c r="A428" s="5">
        <v>427</v>
      </c>
      <c r="B428" s="6">
        <v>15652883</v>
      </c>
      <c r="C428" s="5" t="s">
        <v>382</v>
      </c>
      <c r="D428" s="6">
        <v>492</v>
      </c>
      <c r="E428" s="5" t="s">
        <v>26</v>
      </c>
      <c r="F428" s="5" t="s">
        <v>23</v>
      </c>
      <c r="G428" s="6">
        <v>39</v>
      </c>
      <c r="H428" s="6">
        <v>10</v>
      </c>
      <c r="I428" s="7">
        <v>124576.65</v>
      </c>
      <c r="J428" s="6">
        <v>2</v>
      </c>
      <c r="K428" s="6">
        <v>1</v>
      </c>
      <c r="L428" s="6">
        <v>0</v>
      </c>
      <c r="M428" s="8">
        <v>148584.60999999999</v>
      </c>
      <c r="N428" s="6">
        <v>0</v>
      </c>
    </row>
    <row r="429" spans="1:14" x14ac:dyDescent="0.35">
      <c r="A429" s="5">
        <v>428</v>
      </c>
      <c r="B429" s="6">
        <v>15806964</v>
      </c>
      <c r="C429" s="5" t="s">
        <v>383</v>
      </c>
      <c r="D429" s="6">
        <v>702</v>
      </c>
      <c r="E429" s="5" t="s">
        <v>15</v>
      </c>
      <c r="F429" s="5" t="s">
        <v>23</v>
      </c>
      <c r="G429" s="6">
        <v>45</v>
      </c>
      <c r="H429" s="6">
        <v>0</v>
      </c>
      <c r="I429" s="7">
        <v>80793.58</v>
      </c>
      <c r="J429" s="6">
        <v>1</v>
      </c>
      <c r="K429" s="6">
        <v>1</v>
      </c>
      <c r="L429" s="6">
        <v>1</v>
      </c>
      <c r="M429" s="8">
        <v>27474.81</v>
      </c>
      <c r="N429" s="6">
        <v>0</v>
      </c>
    </row>
    <row r="430" spans="1:14" x14ac:dyDescent="0.35">
      <c r="A430" s="5">
        <v>429</v>
      </c>
      <c r="B430" s="6">
        <v>15576313</v>
      </c>
      <c r="C430" s="5" t="s">
        <v>171</v>
      </c>
      <c r="D430" s="6">
        <v>486</v>
      </c>
      <c r="E430" s="5" t="s">
        <v>26</v>
      </c>
      <c r="F430" s="5" t="s">
        <v>16</v>
      </c>
      <c r="G430" s="6">
        <v>40</v>
      </c>
      <c r="H430" s="6">
        <v>9</v>
      </c>
      <c r="I430" s="7">
        <v>71340.09</v>
      </c>
      <c r="J430" s="6">
        <v>1</v>
      </c>
      <c r="K430" s="6">
        <v>1</v>
      </c>
      <c r="L430" s="6">
        <v>0</v>
      </c>
      <c r="M430" s="8">
        <v>76192.210000000006</v>
      </c>
      <c r="N430" s="6">
        <v>0</v>
      </c>
    </row>
    <row r="431" spans="1:14" x14ac:dyDescent="0.35">
      <c r="A431" s="5">
        <v>430</v>
      </c>
      <c r="B431" s="6">
        <v>15806467</v>
      </c>
      <c r="C431" s="5" t="s">
        <v>267</v>
      </c>
      <c r="D431" s="6">
        <v>568</v>
      </c>
      <c r="E431" s="5" t="s">
        <v>26</v>
      </c>
      <c r="F431" s="5" t="s">
        <v>23</v>
      </c>
      <c r="G431" s="6">
        <v>40</v>
      </c>
      <c r="H431" s="6">
        <v>1</v>
      </c>
      <c r="I431" s="7">
        <v>99282.63</v>
      </c>
      <c r="J431" s="6">
        <v>1</v>
      </c>
      <c r="K431" s="6">
        <v>0</v>
      </c>
      <c r="L431" s="6">
        <v>0</v>
      </c>
      <c r="M431" s="8">
        <v>134600.94</v>
      </c>
      <c r="N431" s="6">
        <v>1</v>
      </c>
    </row>
    <row r="432" spans="1:14" ht="29" x14ac:dyDescent="0.35">
      <c r="A432" s="5">
        <v>431</v>
      </c>
      <c r="B432" s="6">
        <v>15597602</v>
      </c>
      <c r="C432" s="5" t="s">
        <v>384</v>
      </c>
      <c r="D432" s="6">
        <v>619</v>
      </c>
      <c r="E432" s="5" t="s">
        <v>26</v>
      </c>
      <c r="F432" s="5" t="s">
        <v>23</v>
      </c>
      <c r="G432" s="6">
        <v>57</v>
      </c>
      <c r="H432" s="6">
        <v>3</v>
      </c>
      <c r="I432" s="7">
        <v>137946.39000000001</v>
      </c>
      <c r="J432" s="6">
        <v>1</v>
      </c>
      <c r="K432" s="6">
        <v>1</v>
      </c>
      <c r="L432" s="6">
        <v>1</v>
      </c>
      <c r="M432" s="8">
        <v>72467.990000000005</v>
      </c>
      <c r="N432" s="6">
        <v>1</v>
      </c>
    </row>
    <row r="433" spans="1:14" x14ac:dyDescent="0.35">
      <c r="A433" s="5">
        <v>432</v>
      </c>
      <c r="B433" s="6">
        <v>15743040</v>
      </c>
      <c r="C433" s="5" t="s">
        <v>385</v>
      </c>
      <c r="D433" s="6">
        <v>724</v>
      </c>
      <c r="E433" s="5" t="s">
        <v>26</v>
      </c>
      <c r="F433" s="5" t="s">
        <v>23</v>
      </c>
      <c r="G433" s="6">
        <v>41</v>
      </c>
      <c r="H433" s="6">
        <v>2</v>
      </c>
      <c r="I433" s="7">
        <v>127892.57</v>
      </c>
      <c r="J433" s="6">
        <v>2</v>
      </c>
      <c r="K433" s="6">
        <v>0</v>
      </c>
      <c r="L433" s="6">
        <v>1</v>
      </c>
      <c r="M433" s="8">
        <v>199645.45</v>
      </c>
      <c r="N433" s="6">
        <v>0</v>
      </c>
    </row>
    <row r="434" spans="1:14" x14ac:dyDescent="0.35">
      <c r="A434" s="5">
        <v>433</v>
      </c>
      <c r="B434" s="6">
        <v>15705521</v>
      </c>
      <c r="C434" s="5" t="s">
        <v>386</v>
      </c>
      <c r="D434" s="6">
        <v>548</v>
      </c>
      <c r="E434" s="5" t="s">
        <v>26</v>
      </c>
      <c r="F434" s="5" t="s">
        <v>16</v>
      </c>
      <c r="G434" s="6">
        <v>33</v>
      </c>
      <c r="H434" s="6">
        <v>0</v>
      </c>
      <c r="I434" s="7">
        <v>101084.36</v>
      </c>
      <c r="J434" s="6">
        <v>1</v>
      </c>
      <c r="K434" s="6">
        <v>1</v>
      </c>
      <c r="L434" s="6">
        <v>0</v>
      </c>
      <c r="M434" s="8">
        <v>42749.85</v>
      </c>
      <c r="N434" s="6">
        <v>0</v>
      </c>
    </row>
    <row r="435" spans="1:14" x14ac:dyDescent="0.35">
      <c r="A435" s="5">
        <v>434</v>
      </c>
      <c r="B435" s="6">
        <v>15595039</v>
      </c>
      <c r="C435" s="5" t="s">
        <v>387</v>
      </c>
      <c r="D435" s="6">
        <v>545</v>
      </c>
      <c r="E435" s="5" t="s">
        <v>26</v>
      </c>
      <c r="F435" s="5" t="s">
        <v>16</v>
      </c>
      <c r="G435" s="6">
        <v>37</v>
      </c>
      <c r="H435" s="6">
        <v>8</v>
      </c>
      <c r="I435" s="7">
        <v>114754.08</v>
      </c>
      <c r="J435" s="6">
        <v>1</v>
      </c>
      <c r="K435" s="6">
        <v>1</v>
      </c>
      <c r="L435" s="6">
        <v>0</v>
      </c>
      <c r="M435" s="8">
        <v>136050.44</v>
      </c>
      <c r="N435" s="6">
        <v>1</v>
      </c>
    </row>
    <row r="436" spans="1:14" x14ac:dyDescent="0.35">
      <c r="A436" s="5">
        <v>435</v>
      </c>
      <c r="B436" s="6">
        <v>15799384</v>
      </c>
      <c r="C436" s="5" t="s">
        <v>388</v>
      </c>
      <c r="D436" s="6">
        <v>683</v>
      </c>
      <c r="E436" s="5" t="s">
        <v>15</v>
      </c>
      <c r="F436" s="5" t="s">
        <v>23</v>
      </c>
      <c r="G436" s="6">
        <v>33</v>
      </c>
      <c r="H436" s="6">
        <v>8</v>
      </c>
      <c r="I436" s="7">
        <v>0</v>
      </c>
      <c r="J436" s="6">
        <v>1</v>
      </c>
      <c r="K436" s="6">
        <v>0</v>
      </c>
      <c r="L436" s="6">
        <v>0</v>
      </c>
      <c r="M436" s="8">
        <v>73564.44</v>
      </c>
      <c r="N436" s="6">
        <v>0</v>
      </c>
    </row>
    <row r="437" spans="1:14" x14ac:dyDescent="0.35">
      <c r="A437" s="5">
        <v>436</v>
      </c>
      <c r="B437" s="6">
        <v>15581197</v>
      </c>
      <c r="C437" s="5" t="s">
        <v>332</v>
      </c>
      <c r="D437" s="6">
        <v>762</v>
      </c>
      <c r="E437" s="5" t="s">
        <v>15</v>
      </c>
      <c r="F437" s="5" t="s">
        <v>16</v>
      </c>
      <c r="G437" s="6">
        <v>51</v>
      </c>
      <c r="H437" s="6">
        <v>3</v>
      </c>
      <c r="I437" s="7">
        <v>99286.98</v>
      </c>
      <c r="J437" s="6">
        <v>1</v>
      </c>
      <c r="K437" s="6">
        <v>0</v>
      </c>
      <c r="L437" s="6">
        <v>1</v>
      </c>
      <c r="M437" s="8">
        <v>85578.63</v>
      </c>
      <c r="N437" s="6">
        <v>0</v>
      </c>
    </row>
    <row r="438" spans="1:14" x14ac:dyDescent="0.35">
      <c r="A438" s="5">
        <v>437</v>
      </c>
      <c r="B438" s="6">
        <v>15693737</v>
      </c>
      <c r="C438" s="5" t="s">
        <v>389</v>
      </c>
      <c r="D438" s="6">
        <v>627</v>
      </c>
      <c r="E438" s="5" t="s">
        <v>26</v>
      </c>
      <c r="F438" s="5" t="s">
        <v>16</v>
      </c>
      <c r="G438" s="6">
        <v>30</v>
      </c>
      <c r="H438" s="6">
        <v>4</v>
      </c>
      <c r="I438" s="7">
        <v>79871.02</v>
      </c>
      <c r="J438" s="6">
        <v>2</v>
      </c>
      <c r="K438" s="6">
        <v>1</v>
      </c>
      <c r="L438" s="6">
        <v>0</v>
      </c>
      <c r="M438" s="8">
        <v>129826.89</v>
      </c>
      <c r="N438" s="6">
        <v>0</v>
      </c>
    </row>
    <row r="439" spans="1:14" x14ac:dyDescent="0.35">
      <c r="A439" s="5">
        <v>438</v>
      </c>
      <c r="B439" s="6">
        <v>15624623</v>
      </c>
      <c r="C439" s="5" t="s">
        <v>390</v>
      </c>
      <c r="D439" s="6">
        <v>516</v>
      </c>
      <c r="E439" s="5" t="s">
        <v>15</v>
      </c>
      <c r="F439" s="5" t="s">
        <v>23</v>
      </c>
      <c r="G439" s="6">
        <v>35</v>
      </c>
      <c r="H439" s="6">
        <v>10</v>
      </c>
      <c r="I439" s="7">
        <v>104088.59</v>
      </c>
      <c r="J439" s="6">
        <v>2</v>
      </c>
      <c r="K439" s="6">
        <v>0</v>
      </c>
      <c r="L439" s="6">
        <v>0</v>
      </c>
      <c r="M439" s="8">
        <v>119666</v>
      </c>
      <c r="N439" s="6">
        <v>0</v>
      </c>
    </row>
    <row r="440" spans="1:14" x14ac:dyDescent="0.35">
      <c r="A440" s="5">
        <v>439</v>
      </c>
      <c r="B440" s="6">
        <v>15783501</v>
      </c>
      <c r="C440" s="5" t="s">
        <v>391</v>
      </c>
      <c r="D440" s="6">
        <v>800</v>
      </c>
      <c r="E440" s="5" t="s">
        <v>15</v>
      </c>
      <c r="F440" s="5" t="s">
        <v>16</v>
      </c>
      <c r="G440" s="6">
        <v>38</v>
      </c>
      <c r="H440" s="6">
        <v>2</v>
      </c>
      <c r="I440" s="7">
        <v>168190.33</v>
      </c>
      <c r="J440" s="6">
        <v>2</v>
      </c>
      <c r="K440" s="6">
        <v>1</v>
      </c>
      <c r="L440" s="6">
        <v>0</v>
      </c>
      <c r="M440" s="8">
        <v>68052.08</v>
      </c>
      <c r="N440" s="6">
        <v>0</v>
      </c>
    </row>
    <row r="441" spans="1:14" x14ac:dyDescent="0.35">
      <c r="A441" s="5">
        <v>440</v>
      </c>
      <c r="B441" s="6">
        <v>15690134</v>
      </c>
      <c r="C441" s="5" t="s">
        <v>249</v>
      </c>
      <c r="D441" s="6">
        <v>464</v>
      </c>
      <c r="E441" s="5" t="s">
        <v>26</v>
      </c>
      <c r="F441" s="5" t="s">
        <v>16</v>
      </c>
      <c r="G441" s="6">
        <v>42</v>
      </c>
      <c r="H441" s="6">
        <v>3</v>
      </c>
      <c r="I441" s="7">
        <v>85679.25</v>
      </c>
      <c r="J441" s="6">
        <v>1</v>
      </c>
      <c r="K441" s="6">
        <v>1</v>
      </c>
      <c r="L441" s="6">
        <v>1</v>
      </c>
      <c r="M441" s="8">
        <v>164104.74</v>
      </c>
      <c r="N441" s="6">
        <v>0</v>
      </c>
    </row>
    <row r="442" spans="1:14" ht="29" x14ac:dyDescent="0.35">
      <c r="A442" s="5">
        <v>441</v>
      </c>
      <c r="B442" s="6">
        <v>15782735</v>
      </c>
      <c r="C442" s="5" t="s">
        <v>392</v>
      </c>
      <c r="D442" s="6">
        <v>626</v>
      </c>
      <c r="E442" s="5" t="s">
        <v>15</v>
      </c>
      <c r="F442" s="5" t="s">
        <v>16</v>
      </c>
      <c r="G442" s="6">
        <v>35</v>
      </c>
      <c r="H442" s="6">
        <v>3</v>
      </c>
      <c r="I442" s="7">
        <v>0</v>
      </c>
      <c r="J442" s="6">
        <v>1</v>
      </c>
      <c r="K442" s="6">
        <v>0</v>
      </c>
      <c r="L442" s="6">
        <v>0</v>
      </c>
      <c r="M442" s="8">
        <v>80190.36</v>
      </c>
      <c r="N442" s="6">
        <v>0</v>
      </c>
    </row>
    <row r="443" spans="1:14" x14ac:dyDescent="0.35">
      <c r="A443" s="5">
        <v>442</v>
      </c>
      <c r="B443" s="6">
        <v>15611088</v>
      </c>
      <c r="C443" s="5" t="s">
        <v>393</v>
      </c>
      <c r="D443" s="6">
        <v>790</v>
      </c>
      <c r="E443" s="5" t="s">
        <v>15</v>
      </c>
      <c r="F443" s="5" t="s">
        <v>16</v>
      </c>
      <c r="G443" s="6">
        <v>31</v>
      </c>
      <c r="H443" s="6">
        <v>9</v>
      </c>
      <c r="I443" s="7">
        <v>0</v>
      </c>
      <c r="J443" s="6">
        <v>2</v>
      </c>
      <c r="K443" s="6">
        <v>1</v>
      </c>
      <c r="L443" s="6">
        <v>0</v>
      </c>
      <c r="M443" s="8">
        <v>84126.75</v>
      </c>
      <c r="N443" s="6">
        <v>0</v>
      </c>
    </row>
    <row r="444" spans="1:14" x14ac:dyDescent="0.35">
      <c r="A444" s="5">
        <v>443</v>
      </c>
      <c r="B444" s="6">
        <v>15672145</v>
      </c>
      <c r="C444" s="5" t="s">
        <v>394</v>
      </c>
      <c r="D444" s="6">
        <v>534</v>
      </c>
      <c r="E444" s="5" t="s">
        <v>15</v>
      </c>
      <c r="F444" s="5" t="s">
        <v>16</v>
      </c>
      <c r="G444" s="6">
        <v>34</v>
      </c>
      <c r="H444" s="6">
        <v>7</v>
      </c>
      <c r="I444" s="7">
        <v>121551.58</v>
      </c>
      <c r="J444" s="6">
        <v>2</v>
      </c>
      <c r="K444" s="6">
        <v>1</v>
      </c>
      <c r="L444" s="6">
        <v>1</v>
      </c>
      <c r="M444" s="8">
        <v>70179</v>
      </c>
      <c r="N444" s="6">
        <v>0</v>
      </c>
    </row>
    <row r="445" spans="1:14" x14ac:dyDescent="0.35">
      <c r="A445" s="5">
        <v>444</v>
      </c>
      <c r="B445" s="6">
        <v>15732628</v>
      </c>
      <c r="C445" s="5" t="s">
        <v>395</v>
      </c>
      <c r="D445" s="6">
        <v>745</v>
      </c>
      <c r="E445" s="5" t="s">
        <v>15</v>
      </c>
      <c r="F445" s="5" t="s">
        <v>23</v>
      </c>
      <c r="G445" s="6">
        <v>46</v>
      </c>
      <c r="H445" s="6">
        <v>2</v>
      </c>
      <c r="I445" s="7">
        <v>122220.19</v>
      </c>
      <c r="J445" s="6">
        <v>1</v>
      </c>
      <c r="K445" s="6">
        <v>1</v>
      </c>
      <c r="L445" s="6">
        <v>1</v>
      </c>
      <c r="M445" s="8">
        <v>118024.1</v>
      </c>
      <c r="N445" s="6">
        <v>0</v>
      </c>
    </row>
    <row r="446" spans="1:14" x14ac:dyDescent="0.35">
      <c r="A446" s="5">
        <v>445</v>
      </c>
      <c r="B446" s="6">
        <v>15787470</v>
      </c>
      <c r="C446" s="5" t="s">
        <v>396</v>
      </c>
      <c r="D446" s="6">
        <v>553</v>
      </c>
      <c r="E446" s="5" t="s">
        <v>18</v>
      </c>
      <c r="F446" s="5" t="s">
        <v>756</v>
      </c>
      <c r="G446" s="6">
        <v>47</v>
      </c>
      <c r="H446" s="6">
        <v>3</v>
      </c>
      <c r="I446" s="7">
        <v>116528.15</v>
      </c>
      <c r="J446" s="6">
        <v>1</v>
      </c>
      <c r="K446" s="6">
        <v>0</v>
      </c>
      <c r="L446" s="6">
        <v>0</v>
      </c>
      <c r="M446" s="8">
        <v>145704.19</v>
      </c>
      <c r="N446" s="6">
        <v>1</v>
      </c>
    </row>
    <row r="447" spans="1:14" x14ac:dyDescent="0.35">
      <c r="A447" s="5">
        <v>446</v>
      </c>
      <c r="B447" s="6">
        <v>15803406</v>
      </c>
      <c r="C447" s="5" t="s">
        <v>397</v>
      </c>
      <c r="D447" s="6">
        <v>748</v>
      </c>
      <c r="E447" s="5" t="s">
        <v>15</v>
      </c>
      <c r="F447" s="5" t="s">
        <v>16</v>
      </c>
      <c r="G447" s="6">
        <v>26</v>
      </c>
      <c r="H447" s="6">
        <v>1</v>
      </c>
      <c r="I447" s="7">
        <v>77780.289999999994</v>
      </c>
      <c r="J447" s="6">
        <v>1</v>
      </c>
      <c r="K447" s="6">
        <v>0</v>
      </c>
      <c r="L447" s="6">
        <v>1</v>
      </c>
      <c r="M447" s="8">
        <v>183049.41</v>
      </c>
      <c r="N447" s="6">
        <v>0</v>
      </c>
    </row>
    <row r="448" spans="1:14" x14ac:dyDescent="0.35">
      <c r="A448" s="5">
        <v>447</v>
      </c>
      <c r="B448" s="6">
        <v>15730460</v>
      </c>
      <c r="C448" s="5" t="s">
        <v>398</v>
      </c>
      <c r="D448" s="6">
        <v>722</v>
      </c>
      <c r="E448" s="5" t="s">
        <v>15</v>
      </c>
      <c r="F448" s="5" t="s">
        <v>23</v>
      </c>
      <c r="G448" s="6">
        <v>37</v>
      </c>
      <c r="H448" s="6">
        <v>2</v>
      </c>
      <c r="I448" s="7">
        <v>0</v>
      </c>
      <c r="J448" s="6">
        <v>1</v>
      </c>
      <c r="K448" s="6">
        <v>0</v>
      </c>
      <c r="L448" s="6">
        <v>0</v>
      </c>
      <c r="M448" s="8">
        <v>120906.83</v>
      </c>
      <c r="N448" s="6">
        <v>0</v>
      </c>
    </row>
    <row r="449" spans="1:14" x14ac:dyDescent="0.35">
      <c r="A449" s="5">
        <v>448</v>
      </c>
      <c r="B449" s="6">
        <v>15644572</v>
      </c>
      <c r="C449" s="5" t="s">
        <v>399</v>
      </c>
      <c r="D449" s="6">
        <v>501</v>
      </c>
      <c r="E449" s="5" t="s">
        <v>15</v>
      </c>
      <c r="F449" s="5" t="s">
        <v>23</v>
      </c>
      <c r="G449" s="6">
        <v>40</v>
      </c>
      <c r="H449" s="6">
        <v>4</v>
      </c>
      <c r="I449" s="7">
        <v>125832.2</v>
      </c>
      <c r="J449" s="6">
        <v>1</v>
      </c>
      <c r="K449" s="6">
        <v>1</v>
      </c>
      <c r="L449" s="6">
        <v>1</v>
      </c>
      <c r="M449" s="8">
        <v>100433.83</v>
      </c>
      <c r="N449" s="6">
        <v>0</v>
      </c>
    </row>
    <row r="450" spans="1:14" x14ac:dyDescent="0.35">
      <c r="A450" s="5">
        <v>449</v>
      </c>
      <c r="B450" s="6">
        <v>15694860</v>
      </c>
      <c r="C450" s="5" t="s">
        <v>400</v>
      </c>
      <c r="D450" s="6">
        <v>675</v>
      </c>
      <c r="E450" s="5" t="s">
        <v>15</v>
      </c>
      <c r="F450" s="5" t="s">
        <v>16</v>
      </c>
      <c r="G450" s="6">
        <v>38</v>
      </c>
      <c r="H450" s="6">
        <v>6</v>
      </c>
      <c r="I450" s="7">
        <v>68065.8</v>
      </c>
      <c r="J450" s="6">
        <v>1</v>
      </c>
      <c r="K450" s="6">
        <v>0</v>
      </c>
      <c r="L450" s="6">
        <v>0</v>
      </c>
      <c r="M450" s="8">
        <v>138777</v>
      </c>
      <c r="N450" s="6">
        <v>1</v>
      </c>
    </row>
    <row r="451" spans="1:14" x14ac:dyDescent="0.35">
      <c r="A451" s="5">
        <v>450</v>
      </c>
      <c r="B451" s="6">
        <v>15658169</v>
      </c>
      <c r="C451" s="5" t="s">
        <v>401</v>
      </c>
      <c r="D451" s="6">
        <v>778</v>
      </c>
      <c r="E451" s="5" t="s">
        <v>18</v>
      </c>
      <c r="F451" s="5" t="s">
        <v>16</v>
      </c>
      <c r="G451" s="6">
        <v>47</v>
      </c>
      <c r="H451" s="6">
        <v>6</v>
      </c>
      <c r="I451" s="7">
        <v>127299.34</v>
      </c>
      <c r="J451" s="6">
        <v>2</v>
      </c>
      <c r="K451" s="6">
        <v>1</v>
      </c>
      <c r="L451" s="6">
        <v>0</v>
      </c>
      <c r="M451" s="8">
        <v>124694.99</v>
      </c>
      <c r="N451" s="6">
        <v>0</v>
      </c>
    </row>
    <row r="452" spans="1:14" x14ac:dyDescent="0.35">
      <c r="A452" s="5">
        <v>451</v>
      </c>
      <c r="B452" s="6">
        <v>15794396</v>
      </c>
      <c r="C452" s="5" t="s">
        <v>402</v>
      </c>
      <c r="D452" s="6">
        <v>494</v>
      </c>
      <c r="E452" s="5" t="s">
        <v>26</v>
      </c>
      <c r="F452" s="5" t="s">
        <v>16</v>
      </c>
      <c r="G452" s="6">
        <v>38</v>
      </c>
      <c r="H452" s="6">
        <v>7</v>
      </c>
      <c r="I452" s="7">
        <v>174937.64</v>
      </c>
      <c r="J452" s="6">
        <v>1</v>
      </c>
      <c r="K452" s="6">
        <v>1</v>
      </c>
      <c r="L452" s="6">
        <v>0</v>
      </c>
      <c r="M452" s="8">
        <v>40084.32</v>
      </c>
      <c r="N452" s="6">
        <v>0</v>
      </c>
    </row>
    <row r="453" spans="1:14" x14ac:dyDescent="0.35">
      <c r="A453" s="5">
        <v>452</v>
      </c>
      <c r="B453" s="6">
        <v>15785798</v>
      </c>
      <c r="C453" s="5" t="s">
        <v>403</v>
      </c>
      <c r="D453" s="6">
        <v>850</v>
      </c>
      <c r="E453" s="5" t="s">
        <v>15</v>
      </c>
      <c r="F453" s="5" t="s">
        <v>23</v>
      </c>
      <c r="G453" s="6">
        <v>40</v>
      </c>
      <c r="H453" s="6">
        <v>9</v>
      </c>
      <c r="I453" s="7">
        <v>0</v>
      </c>
      <c r="J453" s="6">
        <v>2</v>
      </c>
      <c r="K453" s="6">
        <v>0</v>
      </c>
      <c r="L453" s="6">
        <v>1</v>
      </c>
      <c r="M453" s="8">
        <v>119232.33</v>
      </c>
      <c r="N453" s="6">
        <v>0</v>
      </c>
    </row>
    <row r="454" spans="1:14" x14ac:dyDescent="0.35">
      <c r="A454" s="5">
        <v>453</v>
      </c>
      <c r="B454" s="6">
        <v>15710825</v>
      </c>
      <c r="C454" s="5" t="s">
        <v>404</v>
      </c>
      <c r="D454" s="6">
        <v>592</v>
      </c>
      <c r="E454" s="5" t="s">
        <v>18</v>
      </c>
      <c r="F454" s="5" t="s">
        <v>756</v>
      </c>
      <c r="G454" s="6">
        <v>31</v>
      </c>
      <c r="H454" s="6">
        <v>7</v>
      </c>
      <c r="I454" s="7">
        <v>110071.1</v>
      </c>
      <c r="J454" s="6">
        <v>1</v>
      </c>
      <c r="K454" s="6">
        <v>0</v>
      </c>
      <c r="L454" s="6">
        <v>0</v>
      </c>
      <c r="M454" s="8">
        <v>43921.36</v>
      </c>
      <c r="N454" s="6">
        <v>0</v>
      </c>
    </row>
    <row r="455" spans="1:14" x14ac:dyDescent="0.35">
      <c r="A455" s="5">
        <v>454</v>
      </c>
      <c r="B455" s="6">
        <v>15668444</v>
      </c>
      <c r="C455" s="5" t="s">
        <v>27</v>
      </c>
      <c r="D455" s="6">
        <v>590</v>
      </c>
      <c r="E455" s="5" t="s">
        <v>18</v>
      </c>
      <c r="F455" s="5" t="s">
        <v>16</v>
      </c>
      <c r="G455" s="6">
        <v>44</v>
      </c>
      <c r="H455" s="6">
        <v>3</v>
      </c>
      <c r="I455" s="7">
        <v>139432.37</v>
      </c>
      <c r="J455" s="6">
        <v>1</v>
      </c>
      <c r="K455" s="6">
        <v>1</v>
      </c>
      <c r="L455" s="6">
        <v>0</v>
      </c>
      <c r="M455" s="8">
        <v>62222.81</v>
      </c>
      <c r="N455" s="6">
        <v>0</v>
      </c>
    </row>
    <row r="456" spans="1:14" x14ac:dyDescent="0.35">
      <c r="A456" s="5">
        <v>455</v>
      </c>
      <c r="B456" s="6">
        <v>15726631</v>
      </c>
      <c r="C456" s="5" t="s">
        <v>405</v>
      </c>
      <c r="D456" s="6">
        <v>758</v>
      </c>
      <c r="E456" s="5" t="s">
        <v>15</v>
      </c>
      <c r="F456" s="5" t="s">
        <v>16</v>
      </c>
      <c r="G456" s="6">
        <v>39</v>
      </c>
      <c r="H456" s="6">
        <v>6</v>
      </c>
      <c r="I456" s="7">
        <v>127357.75999999999</v>
      </c>
      <c r="J456" s="6">
        <v>1</v>
      </c>
      <c r="K456" s="6">
        <v>0</v>
      </c>
      <c r="L456" s="6">
        <v>1</v>
      </c>
      <c r="M456" s="8">
        <v>56577</v>
      </c>
      <c r="N456" s="6">
        <v>0</v>
      </c>
    </row>
    <row r="457" spans="1:14" x14ac:dyDescent="0.35">
      <c r="A457" s="5">
        <v>456</v>
      </c>
      <c r="B457" s="6">
        <v>15733797</v>
      </c>
      <c r="C457" s="5" t="s">
        <v>406</v>
      </c>
      <c r="D457" s="6">
        <v>506</v>
      </c>
      <c r="E457" s="5" t="s">
        <v>15</v>
      </c>
      <c r="F457" s="5" t="s">
        <v>23</v>
      </c>
      <c r="G457" s="6">
        <v>36</v>
      </c>
      <c r="H457" s="6">
        <v>5</v>
      </c>
      <c r="I457" s="7">
        <v>0</v>
      </c>
      <c r="J457" s="6">
        <v>2</v>
      </c>
      <c r="K457" s="6">
        <v>1</v>
      </c>
      <c r="L457" s="6">
        <v>0</v>
      </c>
      <c r="M457" s="8">
        <v>164253.35</v>
      </c>
      <c r="N457" s="6">
        <v>0</v>
      </c>
    </row>
    <row r="458" spans="1:14" x14ac:dyDescent="0.35">
      <c r="A458" s="5">
        <v>457</v>
      </c>
      <c r="B458" s="6">
        <v>15747960</v>
      </c>
      <c r="C458" s="5" t="s">
        <v>407</v>
      </c>
      <c r="D458" s="6">
        <v>733</v>
      </c>
      <c r="E458" s="5" t="s">
        <v>15</v>
      </c>
      <c r="F458" s="5" t="s">
        <v>23</v>
      </c>
      <c r="G458" s="6">
        <v>33</v>
      </c>
      <c r="H458" s="6">
        <v>3</v>
      </c>
      <c r="I458" s="7">
        <v>0</v>
      </c>
      <c r="J458" s="6">
        <v>1</v>
      </c>
      <c r="K458" s="6">
        <v>1</v>
      </c>
      <c r="L458" s="6">
        <v>1</v>
      </c>
      <c r="M458" s="8">
        <v>7666.73</v>
      </c>
      <c r="N458" s="6">
        <v>0</v>
      </c>
    </row>
    <row r="459" spans="1:14" x14ac:dyDescent="0.35">
      <c r="A459" s="5">
        <v>458</v>
      </c>
      <c r="B459" s="6">
        <v>15634632</v>
      </c>
      <c r="C459" s="5" t="s">
        <v>408</v>
      </c>
      <c r="D459" s="6">
        <v>711</v>
      </c>
      <c r="E459" s="5" t="s">
        <v>15</v>
      </c>
      <c r="F459" s="5" t="s">
        <v>23</v>
      </c>
      <c r="G459" s="6">
        <v>38</v>
      </c>
      <c r="H459" s="6">
        <v>3</v>
      </c>
      <c r="I459" s="7">
        <v>0</v>
      </c>
      <c r="J459" s="6">
        <v>2</v>
      </c>
      <c r="K459" s="6">
        <v>1</v>
      </c>
      <c r="L459" s="6">
        <v>0</v>
      </c>
      <c r="M459" s="8">
        <v>68487.509999999995</v>
      </c>
      <c r="N459" s="6">
        <v>0</v>
      </c>
    </row>
    <row r="460" spans="1:14" x14ac:dyDescent="0.35">
      <c r="A460" s="5">
        <v>459</v>
      </c>
      <c r="B460" s="6">
        <v>15707362</v>
      </c>
      <c r="C460" s="5" t="s">
        <v>67</v>
      </c>
      <c r="D460" s="6">
        <v>514</v>
      </c>
      <c r="E460" s="5" t="s">
        <v>26</v>
      </c>
      <c r="F460" s="5" t="s">
        <v>23</v>
      </c>
      <c r="G460" s="6">
        <v>43</v>
      </c>
      <c r="H460" s="6">
        <v>1</v>
      </c>
      <c r="I460" s="7">
        <v>95556.31</v>
      </c>
      <c r="J460" s="6">
        <v>1</v>
      </c>
      <c r="K460" s="6">
        <v>0</v>
      </c>
      <c r="L460" s="6">
        <v>1</v>
      </c>
      <c r="M460" s="8">
        <v>199273.98</v>
      </c>
      <c r="N460" s="6">
        <v>1</v>
      </c>
    </row>
    <row r="461" spans="1:14" x14ac:dyDescent="0.35">
      <c r="A461" s="5">
        <v>460</v>
      </c>
      <c r="B461" s="6">
        <v>15662976</v>
      </c>
      <c r="C461" s="5" t="s">
        <v>409</v>
      </c>
      <c r="D461" s="6">
        <v>637</v>
      </c>
      <c r="E461" s="5" t="s">
        <v>18</v>
      </c>
      <c r="F461" s="5" t="s">
        <v>756</v>
      </c>
      <c r="G461" s="6">
        <v>37</v>
      </c>
      <c r="H461" s="6">
        <v>8</v>
      </c>
      <c r="I461" s="7">
        <v>0</v>
      </c>
      <c r="J461" s="6">
        <v>1</v>
      </c>
      <c r="K461" s="6">
        <v>1</v>
      </c>
      <c r="L461" s="6">
        <v>1</v>
      </c>
      <c r="M461" s="8">
        <v>186062.36</v>
      </c>
      <c r="N461" s="6">
        <v>0</v>
      </c>
    </row>
    <row r="462" spans="1:14" x14ac:dyDescent="0.35">
      <c r="A462" s="5">
        <v>461</v>
      </c>
      <c r="B462" s="6">
        <v>15732778</v>
      </c>
      <c r="C462" s="5" t="s">
        <v>410</v>
      </c>
      <c r="D462" s="6">
        <v>468</v>
      </c>
      <c r="E462" s="5" t="s">
        <v>26</v>
      </c>
      <c r="F462" s="5" t="s">
        <v>23</v>
      </c>
      <c r="G462" s="6">
        <v>29</v>
      </c>
      <c r="H462" s="6">
        <v>1</v>
      </c>
      <c r="I462" s="7">
        <v>111681.98</v>
      </c>
      <c r="J462" s="6">
        <v>2</v>
      </c>
      <c r="K462" s="6">
        <v>1</v>
      </c>
      <c r="L462" s="6">
        <v>1</v>
      </c>
      <c r="M462" s="8">
        <v>195711.16</v>
      </c>
      <c r="N462" s="6">
        <v>0</v>
      </c>
    </row>
    <row r="463" spans="1:14" x14ac:dyDescent="0.35">
      <c r="A463" s="5">
        <v>462</v>
      </c>
      <c r="B463" s="6">
        <v>15718443</v>
      </c>
      <c r="C463" s="5" t="s">
        <v>411</v>
      </c>
      <c r="D463" s="6">
        <v>539</v>
      </c>
      <c r="E463" s="5" t="s">
        <v>15</v>
      </c>
      <c r="F463" s="5" t="s">
        <v>23</v>
      </c>
      <c r="G463" s="6">
        <v>39</v>
      </c>
      <c r="H463" s="6">
        <v>3</v>
      </c>
      <c r="I463" s="7">
        <v>0</v>
      </c>
      <c r="J463" s="6">
        <v>2</v>
      </c>
      <c r="K463" s="6">
        <v>1</v>
      </c>
      <c r="L463" s="6">
        <v>0</v>
      </c>
      <c r="M463" s="8">
        <v>36692.17</v>
      </c>
      <c r="N463" s="6">
        <v>0</v>
      </c>
    </row>
    <row r="464" spans="1:14" x14ac:dyDescent="0.35">
      <c r="A464" s="5">
        <v>463</v>
      </c>
      <c r="B464" s="6">
        <v>15670039</v>
      </c>
      <c r="C464" s="5" t="s">
        <v>180</v>
      </c>
      <c r="D464" s="6">
        <v>509</v>
      </c>
      <c r="E464" s="5" t="s">
        <v>18</v>
      </c>
      <c r="F464" s="5" t="s">
        <v>16</v>
      </c>
      <c r="G464" s="6">
        <v>25</v>
      </c>
      <c r="H464" s="6">
        <v>3</v>
      </c>
      <c r="I464" s="7">
        <v>108738.71</v>
      </c>
      <c r="J464" s="6">
        <v>2</v>
      </c>
      <c r="K464" s="6">
        <v>1</v>
      </c>
      <c r="L464" s="6">
        <v>0</v>
      </c>
      <c r="M464" s="8">
        <v>106920.57</v>
      </c>
      <c r="N464" s="6">
        <v>0</v>
      </c>
    </row>
    <row r="465" spans="1:14" x14ac:dyDescent="0.35">
      <c r="A465" s="5">
        <v>464</v>
      </c>
      <c r="B465" s="6">
        <v>15773792</v>
      </c>
      <c r="C465" s="5" t="s">
        <v>412</v>
      </c>
      <c r="D465" s="6">
        <v>662</v>
      </c>
      <c r="E465" s="5" t="s">
        <v>15</v>
      </c>
      <c r="F465" s="5" t="s">
        <v>16</v>
      </c>
      <c r="G465" s="6">
        <v>32</v>
      </c>
      <c r="H465" s="6">
        <v>4</v>
      </c>
      <c r="I465" s="7">
        <v>133950.37</v>
      </c>
      <c r="J465" s="6">
        <v>1</v>
      </c>
      <c r="K465" s="6">
        <v>1</v>
      </c>
      <c r="L465" s="6">
        <v>1</v>
      </c>
      <c r="M465" s="8">
        <v>48725.68</v>
      </c>
      <c r="N465" s="6">
        <v>1</v>
      </c>
    </row>
    <row r="466" spans="1:14" x14ac:dyDescent="0.35">
      <c r="A466" s="5">
        <v>465</v>
      </c>
      <c r="B466" s="6">
        <v>15613786</v>
      </c>
      <c r="C466" s="5" t="s">
        <v>190</v>
      </c>
      <c r="D466" s="6">
        <v>818</v>
      </c>
      <c r="E466" s="5" t="s">
        <v>18</v>
      </c>
      <c r="F466" s="5" t="s">
        <v>756</v>
      </c>
      <c r="G466" s="6">
        <v>26</v>
      </c>
      <c r="H466" s="6">
        <v>4</v>
      </c>
      <c r="I466" s="7">
        <v>0</v>
      </c>
      <c r="J466" s="6">
        <v>2</v>
      </c>
      <c r="K466" s="6">
        <v>1</v>
      </c>
      <c r="L466" s="6">
        <v>1</v>
      </c>
      <c r="M466" s="8">
        <v>167036.94</v>
      </c>
      <c r="N466" s="6">
        <v>0</v>
      </c>
    </row>
    <row r="467" spans="1:14" x14ac:dyDescent="0.35">
      <c r="A467" s="5">
        <v>466</v>
      </c>
      <c r="B467" s="6">
        <v>15726032</v>
      </c>
      <c r="C467" s="5" t="s">
        <v>413</v>
      </c>
      <c r="D467" s="6">
        <v>608</v>
      </c>
      <c r="E467" s="5" t="s">
        <v>15</v>
      </c>
      <c r="F467" s="5" t="s">
        <v>23</v>
      </c>
      <c r="G467" s="6">
        <v>33</v>
      </c>
      <c r="H467" s="6">
        <v>9</v>
      </c>
      <c r="I467" s="7">
        <v>89968.69</v>
      </c>
      <c r="J467" s="6">
        <v>1</v>
      </c>
      <c r="K467" s="6">
        <v>1</v>
      </c>
      <c r="L467" s="6">
        <v>0</v>
      </c>
      <c r="M467" s="8">
        <v>68777.259999999995</v>
      </c>
      <c r="N467" s="6">
        <v>0</v>
      </c>
    </row>
    <row r="468" spans="1:14" x14ac:dyDescent="0.35">
      <c r="A468" s="5">
        <v>467</v>
      </c>
      <c r="B468" s="6">
        <v>15663252</v>
      </c>
      <c r="C468" s="5" t="s">
        <v>159</v>
      </c>
      <c r="D468" s="6">
        <v>850</v>
      </c>
      <c r="E468" s="5" t="s">
        <v>18</v>
      </c>
      <c r="F468" s="5" t="s">
        <v>16</v>
      </c>
      <c r="G468" s="6">
        <v>32</v>
      </c>
      <c r="H468" s="6">
        <v>9</v>
      </c>
      <c r="I468" s="7">
        <v>0</v>
      </c>
      <c r="J468" s="6">
        <v>2</v>
      </c>
      <c r="K468" s="6">
        <v>1</v>
      </c>
      <c r="L468" s="6">
        <v>1</v>
      </c>
      <c r="M468" s="8">
        <v>18924.919999999998</v>
      </c>
      <c r="N468" s="6">
        <v>0</v>
      </c>
    </row>
    <row r="469" spans="1:14" x14ac:dyDescent="0.35">
      <c r="A469" s="5">
        <v>468</v>
      </c>
      <c r="B469" s="6">
        <v>15593782</v>
      </c>
      <c r="C469" s="5" t="s">
        <v>414</v>
      </c>
      <c r="D469" s="6">
        <v>816</v>
      </c>
      <c r="E469" s="5" t="s">
        <v>26</v>
      </c>
      <c r="F469" s="5" t="s">
        <v>16</v>
      </c>
      <c r="G469" s="6">
        <v>38</v>
      </c>
      <c r="H469" s="6">
        <v>5</v>
      </c>
      <c r="I469" s="7">
        <v>130878.75</v>
      </c>
      <c r="J469" s="6">
        <v>3</v>
      </c>
      <c r="K469" s="6">
        <v>1</v>
      </c>
      <c r="L469" s="6">
        <v>0</v>
      </c>
      <c r="M469" s="8">
        <v>71905.77</v>
      </c>
      <c r="N469" s="6">
        <v>1</v>
      </c>
    </row>
    <row r="470" spans="1:14" x14ac:dyDescent="0.35">
      <c r="A470" s="5">
        <v>469</v>
      </c>
      <c r="B470" s="6">
        <v>15633283</v>
      </c>
      <c r="C470" s="5" t="s">
        <v>415</v>
      </c>
      <c r="D470" s="6">
        <v>536</v>
      </c>
      <c r="E470" s="5" t="s">
        <v>754</v>
      </c>
      <c r="F470" s="5" t="s">
        <v>23</v>
      </c>
      <c r="G470" s="6">
        <v>35</v>
      </c>
      <c r="H470" s="6">
        <v>8</v>
      </c>
      <c r="I470" s="7">
        <v>0</v>
      </c>
      <c r="J470" s="6">
        <v>2</v>
      </c>
      <c r="K470" s="6">
        <v>1</v>
      </c>
      <c r="L470" s="6">
        <v>0</v>
      </c>
      <c r="M470" s="8">
        <v>64833.279999999999</v>
      </c>
      <c r="N470" s="6">
        <v>0</v>
      </c>
    </row>
    <row r="471" spans="1:14" x14ac:dyDescent="0.35">
      <c r="A471" s="5">
        <v>470</v>
      </c>
      <c r="B471" s="6">
        <v>15749167</v>
      </c>
      <c r="C471" s="5" t="s">
        <v>372</v>
      </c>
      <c r="D471" s="6">
        <v>753</v>
      </c>
      <c r="E471" s="5" t="s">
        <v>754</v>
      </c>
      <c r="F471" s="5" t="s">
        <v>23</v>
      </c>
      <c r="G471" s="6">
        <v>35</v>
      </c>
      <c r="H471" s="6">
        <v>3</v>
      </c>
      <c r="I471" s="7">
        <v>0</v>
      </c>
      <c r="J471" s="6">
        <v>2</v>
      </c>
      <c r="K471" s="6">
        <v>1</v>
      </c>
      <c r="L471" s="6">
        <v>1</v>
      </c>
      <c r="M471" s="8">
        <v>184843.77</v>
      </c>
      <c r="N471" s="6">
        <v>0</v>
      </c>
    </row>
    <row r="472" spans="1:14" x14ac:dyDescent="0.35">
      <c r="A472" s="5">
        <v>471</v>
      </c>
      <c r="B472" s="6">
        <v>15759298</v>
      </c>
      <c r="C472" s="5" t="s">
        <v>219</v>
      </c>
      <c r="D472" s="6">
        <v>631</v>
      </c>
      <c r="E472" s="5" t="s">
        <v>18</v>
      </c>
      <c r="F472" s="5" t="s">
        <v>756</v>
      </c>
      <c r="G472" s="6">
        <v>27</v>
      </c>
      <c r="H472" s="6">
        <v>10</v>
      </c>
      <c r="I472" s="7">
        <v>134169.62</v>
      </c>
      <c r="J472" s="6">
        <v>1</v>
      </c>
      <c r="K472" s="6">
        <v>1</v>
      </c>
      <c r="L472" s="6">
        <v>1</v>
      </c>
      <c r="M472" s="8">
        <v>176730.02</v>
      </c>
      <c r="N472" s="6">
        <v>0</v>
      </c>
    </row>
    <row r="473" spans="1:14" x14ac:dyDescent="0.35">
      <c r="A473" s="5">
        <v>472</v>
      </c>
      <c r="B473" s="6">
        <v>15683625</v>
      </c>
      <c r="C473" s="5" t="s">
        <v>416</v>
      </c>
      <c r="D473" s="6">
        <v>703</v>
      </c>
      <c r="E473" s="5" t="s">
        <v>754</v>
      </c>
      <c r="F473" s="5" t="s">
        <v>23</v>
      </c>
      <c r="G473" s="6">
        <v>37</v>
      </c>
      <c r="H473" s="6">
        <v>1</v>
      </c>
      <c r="I473" s="7">
        <v>149762.07999999999</v>
      </c>
      <c r="J473" s="6">
        <v>1</v>
      </c>
      <c r="K473" s="6">
        <v>1</v>
      </c>
      <c r="L473" s="6">
        <v>0</v>
      </c>
      <c r="M473" s="8">
        <v>20629.400000000001</v>
      </c>
      <c r="N473" s="6">
        <v>1</v>
      </c>
    </row>
    <row r="474" spans="1:14" x14ac:dyDescent="0.35">
      <c r="A474" s="5">
        <v>473</v>
      </c>
      <c r="B474" s="6">
        <v>15635367</v>
      </c>
      <c r="C474" s="5" t="s">
        <v>417</v>
      </c>
      <c r="D474" s="6">
        <v>774</v>
      </c>
      <c r="E474" s="5" t="s">
        <v>754</v>
      </c>
      <c r="F474" s="5" t="s">
        <v>23</v>
      </c>
      <c r="G474" s="6">
        <v>26</v>
      </c>
      <c r="H474" s="6">
        <v>2</v>
      </c>
      <c r="I474" s="7">
        <v>93844.69</v>
      </c>
      <c r="J474" s="6">
        <v>1</v>
      </c>
      <c r="K474" s="6">
        <v>1</v>
      </c>
      <c r="L474" s="6">
        <v>0</v>
      </c>
      <c r="M474" s="8">
        <v>28415.360000000001</v>
      </c>
      <c r="N474" s="6">
        <v>0</v>
      </c>
    </row>
    <row r="475" spans="1:14" x14ac:dyDescent="0.35">
      <c r="A475" s="5">
        <v>474</v>
      </c>
      <c r="B475" s="6">
        <v>15681705</v>
      </c>
      <c r="C475" s="5" t="s">
        <v>116</v>
      </c>
      <c r="D475" s="6">
        <v>785</v>
      </c>
      <c r="E475" s="5" t="s">
        <v>754</v>
      </c>
      <c r="F475" s="5" t="s">
        <v>23</v>
      </c>
      <c r="G475" s="6">
        <v>28</v>
      </c>
      <c r="H475" s="6">
        <v>8</v>
      </c>
      <c r="I475" s="7">
        <v>0</v>
      </c>
      <c r="J475" s="6">
        <v>2</v>
      </c>
      <c r="K475" s="6">
        <v>1</v>
      </c>
      <c r="L475" s="6">
        <v>0</v>
      </c>
      <c r="M475" s="8">
        <v>77231.27</v>
      </c>
      <c r="N475" s="6">
        <v>0</v>
      </c>
    </row>
    <row r="476" spans="1:14" x14ac:dyDescent="0.35">
      <c r="A476" s="5">
        <v>475</v>
      </c>
      <c r="B476" s="6">
        <v>15603156</v>
      </c>
      <c r="C476" s="5" t="s">
        <v>418</v>
      </c>
      <c r="D476" s="6">
        <v>571</v>
      </c>
      <c r="E476" s="5" t="s">
        <v>754</v>
      </c>
      <c r="F476" s="5" t="s">
        <v>16</v>
      </c>
      <c r="G476" s="6">
        <v>33</v>
      </c>
      <c r="H476" s="6">
        <v>1</v>
      </c>
      <c r="I476" s="7">
        <v>0</v>
      </c>
      <c r="J476" s="6">
        <v>2</v>
      </c>
      <c r="K476" s="6">
        <v>1</v>
      </c>
      <c r="L476" s="6">
        <v>0</v>
      </c>
      <c r="M476" s="8">
        <v>102750.7</v>
      </c>
      <c r="N476" s="6">
        <v>0</v>
      </c>
    </row>
    <row r="477" spans="1:14" x14ac:dyDescent="0.35">
      <c r="A477" s="5">
        <v>476</v>
      </c>
      <c r="B477" s="6">
        <v>15591986</v>
      </c>
      <c r="C477" s="5" t="s">
        <v>238</v>
      </c>
      <c r="D477" s="6">
        <v>621</v>
      </c>
      <c r="E477" s="5" t="s">
        <v>26</v>
      </c>
      <c r="F477" s="5" t="s">
        <v>23</v>
      </c>
      <c r="G477" s="6">
        <v>46</v>
      </c>
      <c r="H477" s="6">
        <v>6</v>
      </c>
      <c r="I477" s="7">
        <v>141078.37</v>
      </c>
      <c r="J477" s="6">
        <v>1</v>
      </c>
      <c r="K477" s="6">
        <v>0</v>
      </c>
      <c r="L477" s="6">
        <v>0</v>
      </c>
      <c r="M477" s="8">
        <v>34580.800000000003</v>
      </c>
      <c r="N477" s="6">
        <v>1</v>
      </c>
    </row>
    <row r="478" spans="1:14" x14ac:dyDescent="0.35">
      <c r="A478" s="5">
        <v>477</v>
      </c>
      <c r="B478" s="6">
        <v>15798888</v>
      </c>
      <c r="C478" s="5" t="s">
        <v>88</v>
      </c>
      <c r="D478" s="6">
        <v>605</v>
      </c>
      <c r="E478" s="5" t="s">
        <v>26</v>
      </c>
      <c r="F478" s="5" t="s">
        <v>16</v>
      </c>
      <c r="G478" s="6">
        <v>31</v>
      </c>
      <c r="H478" s="6">
        <v>1</v>
      </c>
      <c r="I478" s="7">
        <v>117992.59</v>
      </c>
      <c r="J478" s="6">
        <v>1</v>
      </c>
      <c r="K478" s="6">
        <v>1</v>
      </c>
      <c r="L478" s="6">
        <v>1</v>
      </c>
      <c r="M478" s="8">
        <v>183598.77</v>
      </c>
      <c r="N478" s="6">
        <v>0</v>
      </c>
    </row>
    <row r="479" spans="1:14" x14ac:dyDescent="0.35">
      <c r="A479" s="5">
        <v>478</v>
      </c>
      <c r="B479" s="6">
        <v>15809722</v>
      </c>
      <c r="C479" s="5" t="s">
        <v>419</v>
      </c>
      <c r="D479" s="6">
        <v>611</v>
      </c>
      <c r="E479" s="5" t="s">
        <v>754</v>
      </c>
      <c r="F479" s="5" t="s">
        <v>16</v>
      </c>
      <c r="G479" s="6">
        <v>40</v>
      </c>
      <c r="H479" s="6">
        <v>8</v>
      </c>
      <c r="I479" s="7">
        <v>100812.33</v>
      </c>
      <c r="J479" s="6">
        <v>2</v>
      </c>
      <c r="K479" s="6">
        <v>1</v>
      </c>
      <c r="L479" s="6">
        <v>0</v>
      </c>
      <c r="M479" s="8">
        <v>147358.26999999999</v>
      </c>
      <c r="N479" s="6">
        <v>0</v>
      </c>
    </row>
    <row r="480" spans="1:14" x14ac:dyDescent="0.35">
      <c r="A480" s="5">
        <v>479</v>
      </c>
      <c r="B480" s="6">
        <v>15677538</v>
      </c>
      <c r="C480" s="5" t="s">
        <v>420</v>
      </c>
      <c r="D480" s="6">
        <v>569</v>
      </c>
      <c r="E480" s="5" t="s">
        <v>754</v>
      </c>
      <c r="F480" s="5" t="s">
        <v>23</v>
      </c>
      <c r="G480" s="6">
        <v>38</v>
      </c>
      <c r="H480" s="6">
        <v>7</v>
      </c>
      <c r="I480" s="7">
        <v>0</v>
      </c>
      <c r="J480" s="6">
        <v>1</v>
      </c>
      <c r="K480" s="6">
        <v>1</v>
      </c>
      <c r="L480" s="6">
        <v>1</v>
      </c>
      <c r="M480" s="8">
        <v>108469.2</v>
      </c>
      <c r="N480" s="6">
        <v>0</v>
      </c>
    </row>
    <row r="481" spans="1:14" x14ac:dyDescent="0.35">
      <c r="A481" s="5">
        <v>480</v>
      </c>
      <c r="B481" s="6">
        <v>15797736</v>
      </c>
      <c r="C481" s="5" t="s">
        <v>234</v>
      </c>
      <c r="D481" s="6">
        <v>658</v>
      </c>
      <c r="E481" s="5" t="s">
        <v>754</v>
      </c>
      <c r="F481" s="5" t="s">
        <v>23</v>
      </c>
      <c r="G481" s="6">
        <v>29</v>
      </c>
      <c r="H481" s="6">
        <v>4</v>
      </c>
      <c r="I481" s="7">
        <v>80262.600000000006</v>
      </c>
      <c r="J481" s="6">
        <v>1</v>
      </c>
      <c r="K481" s="6">
        <v>1</v>
      </c>
      <c r="L481" s="6">
        <v>1</v>
      </c>
      <c r="M481" s="8">
        <v>20612.82</v>
      </c>
      <c r="N481" s="6">
        <v>0</v>
      </c>
    </row>
    <row r="482" spans="1:14" x14ac:dyDescent="0.35">
      <c r="A482" s="5">
        <v>481</v>
      </c>
      <c r="B482" s="6">
        <v>15695585</v>
      </c>
      <c r="C482" s="5" t="s">
        <v>421</v>
      </c>
      <c r="D482" s="6">
        <v>788</v>
      </c>
      <c r="E482" s="5" t="s">
        <v>18</v>
      </c>
      <c r="F482" s="5" t="s">
        <v>756</v>
      </c>
      <c r="G482" s="6">
        <v>34</v>
      </c>
      <c r="H482" s="6">
        <v>6</v>
      </c>
      <c r="I482" s="7">
        <v>156478.62</v>
      </c>
      <c r="J482" s="6">
        <v>1</v>
      </c>
      <c r="K482" s="6">
        <v>0</v>
      </c>
      <c r="L482" s="6">
        <v>1</v>
      </c>
      <c r="M482" s="8">
        <v>181196.76</v>
      </c>
      <c r="N482" s="6">
        <v>0</v>
      </c>
    </row>
    <row r="483" spans="1:14" x14ac:dyDescent="0.35">
      <c r="A483" s="5">
        <v>482</v>
      </c>
      <c r="B483" s="6">
        <v>15744398</v>
      </c>
      <c r="C483" s="5" t="s">
        <v>422</v>
      </c>
      <c r="D483" s="6">
        <v>525</v>
      </c>
      <c r="E483" s="5" t="s">
        <v>754</v>
      </c>
      <c r="F483" s="5" t="s">
        <v>16</v>
      </c>
      <c r="G483" s="6">
        <v>23</v>
      </c>
      <c r="H483" s="6">
        <v>5</v>
      </c>
      <c r="I483" s="7">
        <v>0</v>
      </c>
      <c r="J483" s="6">
        <v>2</v>
      </c>
      <c r="K483" s="6">
        <v>1</v>
      </c>
      <c r="L483" s="6">
        <v>0</v>
      </c>
      <c r="M483" s="8">
        <v>160249.1</v>
      </c>
      <c r="N483" s="6">
        <v>0</v>
      </c>
    </row>
    <row r="484" spans="1:14" x14ac:dyDescent="0.35">
      <c r="A484" s="5">
        <v>483</v>
      </c>
      <c r="B484" s="6">
        <v>15750658</v>
      </c>
      <c r="C484" s="5" t="s">
        <v>423</v>
      </c>
      <c r="D484" s="6">
        <v>798</v>
      </c>
      <c r="E484" s="5" t="s">
        <v>754</v>
      </c>
      <c r="F484" s="5" t="s">
        <v>23</v>
      </c>
      <c r="G484" s="6">
        <v>37</v>
      </c>
      <c r="H484" s="6">
        <v>8</v>
      </c>
      <c r="I484" s="7">
        <v>0</v>
      </c>
      <c r="J484" s="6">
        <v>3</v>
      </c>
      <c r="K484" s="6">
        <v>0</v>
      </c>
      <c r="L484" s="6">
        <v>0</v>
      </c>
      <c r="M484" s="8">
        <v>110783.28</v>
      </c>
      <c r="N484" s="6">
        <v>0</v>
      </c>
    </row>
    <row r="485" spans="1:14" x14ac:dyDescent="0.35">
      <c r="A485" s="5">
        <v>484</v>
      </c>
      <c r="B485" s="6">
        <v>15578186</v>
      </c>
      <c r="C485" s="5" t="s">
        <v>82</v>
      </c>
      <c r="D485" s="6">
        <v>486</v>
      </c>
      <c r="E485" s="5" t="s">
        <v>26</v>
      </c>
      <c r="F485" s="5" t="s">
        <v>23</v>
      </c>
      <c r="G485" s="6">
        <v>37</v>
      </c>
      <c r="H485" s="6">
        <v>9</v>
      </c>
      <c r="I485" s="7">
        <v>115217.99</v>
      </c>
      <c r="J485" s="6">
        <v>2</v>
      </c>
      <c r="K485" s="6">
        <v>1</v>
      </c>
      <c r="L485" s="6">
        <v>0</v>
      </c>
      <c r="M485" s="8">
        <v>144995.32999999999</v>
      </c>
      <c r="N485" s="6">
        <v>0</v>
      </c>
    </row>
    <row r="486" spans="1:14" x14ac:dyDescent="0.35">
      <c r="A486" s="5">
        <v>485</v>
      </c>
      <c r="B486" s="6">
        <v>15676519</v>
      </c>
      <c r="C486" s="5" t="s">
        <v>424</v>
      </c>
      <c r="D486" s="6">
        <v>615</v>
      </c>
      <c r="E486" s="5" t="s">
        <v>18</v>
      </c>
      <c r="F486" s="5" t="s">
        <v>756</v>
      </c>
      <c r="G486" s="6">
        <v>61</v>
      </c>
      <c r="H486" s="6">
        <v>9</v>
      </c>
      <c r="I486" s="7">
        <v>0</v>
      </c>
      <c r="J486" s="6">
        <v>2</v>
      </c>
      <c r="K486" s="6">
        <v>1</v>
      </c>
      <c r="L486" s="6">
        <v>0</v>
      </c>
      <c r="M486" s="8">
        <v>150227.85</v>
      </c>
      <c r="N486" s="6">
        <v>1</v>
      </c>
    </row>
    <row r="487" spans="1:14" x14ac:dyDescent="0.35">
      <c r="A487" s="5">
        <v>486</v>
      </c>
      <c r="B487" s="6">
        <v>15637954</v>
      </c>
      <c r="C487" s="5" t="s">
        <v>425</v>
      </c>
      <c r="D487" s="6">
        <v>730</v>
      </c>
      <c r="E487" s="5" t="s">
        <v>754</v>
      </c>
      <c r="F487" s="5" t="s">
        <v>16</v>
      </c>
      <c r="G487" s="6">
        <v>35</v>
      </c>
      <c r="H487" s="6">
        <v>0</v>
      </c>
      <c r="I487" s="7">
        <v>155470.54999999999</v>
      </c>
      <c r="J487" s="6">
        <v>1</v>
      </c>
      <c r="K487" s="6">
        <v>1</v>
      </c>
      <c r="L487" s="6">
        <v>1</v>
      </c>
      <c r="M487" s="8">
        <v>53718.28</v>
      </c>
      <c r="N487" s="6">
        <v>0</v>
      </c>
    </row>
    <row r="488" spans="1:14" x14ac:dyDescent="0.35">
      <c r="A488" s="5">
        <v>487</v>
      </c>
      <c r="B488" s="6">
        <v>15758639</v>
      </c>
      <c r="C488" s="5" t="s">
        <v>201</v>
      </c>
      <c r="D488" s="6">
        <v>641</v>
      </c>
      <c r="E488" s="5" t="s">
        <v>754</v>
      </c>
      <c r="F488" s="5" t="s">
        <v>23</v>
      </c>
      <c r="G488" s="6">
        <v>37</v>
      </c>
      <c r="H488" s="6">
        <v>7</v>
      </c>
      <c r="I488" s="7">
        <v>0</v>
      </c>
      <c r="J488" s="6">
        <v>2</v>
      </c>
      <c r="K488" s="6">
        <v>1</v>
      </c>
      <c r="L488" s="6">
        <v>0</v>
      </c>
      <c r="M488" s="8">
        <v>75248.3</v>
      </c>
      <c r="N488" s="6">
        <v>0</v>
      </c>
    </row>
    <row r="489" spans="1:14" x14ac:dyDescent="0.35">
      <c r="A489" s="5">
        <v>488</v>
      </c>
      <c r="B489" s="6">
        <v>15613772</v>
      </c>
      <c r="C489" s="5" t="s">
        <v>426</v>
      </c>
      <c r="D489" s="6">
        <v>542</v>
      </c>
      <c r="E489" s="5" t="s">
        <v>754</v>
      </c>
      <c r="F489" s="5" t="s">
        <v>23</v>
      </c>
      <c r="G489" s="6">
        <v>39</v>
      </c>
      <c r="H489" s="6">
        <v>3</v>
      </c>
      <c r="I489" s="7">
        <v>135096.76999999999</v>
      </c>
      <c r="J489" s="6">
        <v>1</v>
      </c>
      <c r="K489" s="6">
        <v>1</v>
      </c>
      <c r="L489" s="6">
        <v>1</v>
      </c>
      <c r="M489" s="8">
        <v>14353.43</v>
      </c>
      <c r="N489" s="6">
        <v>1</v>
      </c>
    </row>
    <row r="490" spans="1:14" x14ac:dyDescent="0.35">
      <c r="A490" s="5">
        <v>489</v>
      </c>
      <c r="B490" s="6">
        <v>15731744</v>
      </c>
      <c r="C490" s="5" t="s">
        <v>427</v>
      </c>
      <c r="D490" s="6">
        <v>692</v>
      </c>
      <c r="E490" s="5" t="s">
        <v>754</v>
      </c>
      <c r="F490" s="5" t="s">
        <v>23</v>
      </c>
      <c r="G490" s="6">
        <v>30</v>
      </c>
      <c r="H490" s="6">
        <v>2</v>
      </c>
      <c r="I490" s="7">
        <v>0</v>
      </c>
      <c r="J490" s="6">
        <v>2</v>
      </c>
      <c r="K490" s="6">
        <v>0</v>
      </c>
      <c r="L490" s="6">
        <v>1</v>
      </c>
      <c r="M490" s="8">
        <v>130486.57</v>
      </c>
      <c r="N490" s="6">
        <v>0</v>
      </c>
    </row>
    <row r="491" spans="1:14" x14ac:dyDescent="0.35">
      <c r="A491" s="5">
        <v>490</v>
      </c>
      <c r="B491" s="6">
        <v>15807709</v>
      </c>
      <c r="C491" s="5" t="s">
        <v>428</v>
      </c>
      <c r="D491" s="6">
        <v>714</v>
      </c>
      <c r="E491" s="5" t="s">
        <v>26</v>
      </c>
      <c r="F491" s="5" t="s">
        <v>16</v>
      </c>
      <c r="G491" s="6">
        <v>55</v>
      </c>
      <c r="H491" s="6">
        <v>9</v>
      </c>
      <c r="I491" s="7">
        <v>180075.22</v>
      </c>
      <c r="J491" s="6">
        <v>1</v>
      </c>
      <c r="K491" s="6">
        <v>1</v>
      </c>
      <c r="L491" s="6">
        <v>1</v>
      </c>
      <c r="M491" s="8">
        <v>100127.71</v>
      </c>
      <c r="N491" s="6">
        <v>0</v>
      </c>
    </row>
    <row r="492" spans="1:14" x14ac:dyDescent="0.35">
      <c r="A492" s="5">
        <v>491</v>
      </c>
      <c r="B492" s="6">
        <v>15714689</v>
      </c>
      <c r="C492" s="5" t="s">
        <v>429</v>
      </c>
      <c r="D492" s="6">
        <v>591</v>
      </c>
      <c r="E492" s="5" t="s">
        <v>18</v>
      </c>
      <c r="F492" s="5" t="s">
        <v>756</v>
      </c>
      <c r="G492" s="6">
        <v>29</v>
      </c>
      <c r="H492" s="6">
        <v>1</v>
      </c>
      <c r="I492" s="7">
        <v>97541.24</v>
      </c>
      <c r="J492" s="6">
        <v>1</v>
      </c>
      <c r="K492" s="6">
        <v>1</v>
      </c>
      <c r="L492" s="6">
        <v>1</v>
      </c>
      <c r="M492" s="8">
        <v>196356.17</v>
      </c>
      <c r="N492" s="6">
        <v>0</v>
      </c>
    </row>
    <row r="493" spans="1:14" x14ac:dyDescent="0.35">
      <c r="A493" s="5">
        <v>492</v>
      </c>
      <c r="B493" s="6">
        <v>15699005</v>
      </c>
      <c r="C493" s="5" t="s">
        <v>65</v>
      </c>
      <c r="D493" s="6">
        <v>710</v>
      </c>
      <c r="E493" s="5" t="s">
        <v>754</v>
      </c>
      <c r="F493" s="5" t="s">
        <v>16</v>
      </c>
      <c r="G493" s="6">
        <v>41</v>
      </c>
      <c r="H493" s="6">
        <v>2</v>
      </c>
      <c r="I493" s="7">
        <v>156067.04999999999</v>
      </c>
      <c r="J493" s="6">
        <v>1</v>
      </c>
      <c r="K493" s="6">
        <v>1</v>
      </c>
      <c r="L493" s="6">
        <v>1</v>
      </c>
      <c r="M493" s="8">
        <v>9983.8799999999992</v>
      </c>
      <c r="N493" s="6">
        <v>0</v>
      </c>
    </row>
    <row r="494" spans="1:14" x14ac:dyDescent="0.35">
      <c r="A494" s="5">
        <v>493</v>
      </c>
      <c r="B494" s="6">
        <v>15624170</v>
      </c>
      <c r="C494" s="5" t="s">
        <v>213</v>
      </c>
      <c r="D494" s="6">
        <v>639</v>
      </c>
      <c r="E494" s="5" t="s">
        <v>754</v>
      </c>
      <c r="F494" s="5" t="s">
        <v>16</v>
      </c>
      <c r="G494" s="6">
        <v>38</v>
      </c>
      <c r="H494" s="6">
        <v>4</v>
      </c>
      <c r="I494" s="7">
        <v>81550.94</v>
      </c>
      <c r="J494" s="6">
        <v>2</v>
      </c>
      <c r="K494" s="6">
        <v>0</v>
      </c>
      <c r="L494" s="6">
        <v>1</v>
      </c>
      <c r="M494" s="8">
        <v>118974.77</v>
      </c>
      <c r="N494" s="6">
        <v>0</v>
      </c>
    </row>
    <row r="495" spans="1:14" x14ac:dyDescent="0.35">
      <c r="A495" s="5">
        <v>494</v>
      </c>
      <c r="B495" s="6">
        <v>15725679</v>
      </c>
      <c r="C495" s="5" t="s">
        <v>189</v>
      </c>
      <c r="D495" s="6">
        <v>531</v>
      </c>
      <c r="E495" s="5" t="s">
        <v>754</v>
      </c>
      <c r="F495" s="5" t="s">
        <v>16</v>
      </c>
      <c r="G495" s="6">
        <v>47</v>
      </c>
      <c r="H495" s="6">
        <v>6</v>
      </c>
      <c r="I495" s="7">
        <v>0</v>
      </c>
      <c r="J495" s="6">
        <v>1</v>
      </c>
      <c r="K495" s="6">
        <v>0</v>
      </c>
      <c r="L495" s="6">
        <v>0</v>
      </c>
      <c r="M495" s="8">
        <v>194998.34</v>
      </c>
      <c r="N495" s="6">
        <v>1</v>
      </c>
    </row>
    <row r="496" spans="1:14" x14ac:dyDescent="0.35">
      <c r="A496" s="5">
        <v>495</v>
      </c>
      <c r="B496" s="6">
        <v>15585865</v>
      </c>
      <c r="C496" s="5" t="s">
        <v>430</v>
      </c>
      <c r="D496" s="6">
        <v>673</v>
      </c>
      <c r="E496" s="5" t="s">
        <v>754</v>
      </c>
      <c r="F496" s="5" t="s">
        <v>16</v>
      </c>
      <c r="G496" s="6">
        <v>38</v>
      </c>
      <c r="H496" s="6">
        <v>2</v>
      </c>
      <c r="I496" s="7">
        <v>170061.92</v>
      </c>
      <c r="J496" s="6">
        <v>2</v>
      </c>
      <c r="K496" s="6">
        <v>0</v>
      </c>
      <c r="L496" s="6">
        <v>0</v>
      </c>
      <c r="M496" s="8">
        <v>134901.34</v>
      </c>
      <c r="N496" s="6">
        <v>1</v>
      </c>
    </row>
    <row r="497" spans="1:14" x14ac:dyDescent="0.35">
      <c r="A497" s="5">
        <v>496</v>
      </c>
      <c r="B497" s="6">
        <v>15804256</v>
      </c>
      <c r="C497" s="5" t="s">
        <v>431</v>
      </c>
      <c r="D497" s="6">
        <v>765</v>
      </c>
      <c r="E497" s="5" t="s">
        <v>26</v>
      </c>
      <c r="F497" s="5" t="s">
        <v>23</v>
      </c>
      <c r="G497" s="6">
        <v>36</v>
      </c>
      <c r="H497" s="6">
        <v>8</v>
      </c>
      <c r="I497" s="7">
        <v>92310.54</v>
      </c>
      <c r="J497" s="6">
        <v>2</v>
      </c>
      <c r="K497" s="6">
        <v>1</v>
      </c>
      <c r="L497" s="6">
        <v>1</v>
      </c>
      <c r="M497" s="8">
        <v>72924.56</v>
      </c>
      <c r="N497" s="6">
        <v>0</v>
      </c>
    </row>
    <row r="498" spans="1:14" x14ac:dyDescent="0.35">
      <c r="A498" s="5">
        <v>497</v>
      </c>
      <c r="B498" s="6">
        <v>15662403</v>
      </c>
      <c r="C498" s="5" t="s">
        <v>432</v>
      </c>
      <c r="D498" s="6">
        <v>622</v>
      </c>
      <c r="E498" s="5" t="s">
        <v>754</v>
      </c>
      <c r="F498" s="5" t="s">
        <v>16</v>
      </c>
      <c r="G498" s="6">
        <v>32</v>
      </c>
      <c r="H498" s="6">
        <v>6</v>
      </c>
      <c r="I498" s="7">
        <v>169089.38</v>
      </c>
      <c r="J498" s="6">
        <v>2</v>
      </c>
      <c r="K498" s="6">
        <v>1</v>
      </c>
      <c r="L498" s="6">
        <v>0</v>
      </c>
      <c r="M498" s="8">
        <v>101057.95</v>
      </c>
      <c r="N498" s="6">
        <v>0</v>
      </c>
    </row>
    <row r="499" spans="1:14" ht="29" x14ac:dyDescent="0.35">
      <c r="A499" s="5">
        <v>498</v>
      </c>
      <c r="B499" s="6">
        <v>15733616</v>
      </c>
      <c r="C499" s="5" t="s">
        <v>433</v>
      </c>
      <c r="D499" s="6">
        <v>806</v>
      </c>
      <c r="E499" s="5" t="s">
        <v>754</v>
      </c>
      <c r="F499" s="5" t="s">
        <v>23</v>
      </c>
      <c r="G499" s="6">
        <v>40</v>
      </c>
      <c r="H499" s="6">
        <v>5</v>
      </c>
      <c r="I499" s="7">
        <v>80613.929999999993</v>
      </c>
      <c r="J499" s="6">
        <v>1</v>
      </c>
      <c r="K499" s="6">
        <v>1</v>
      </c>
      <c r="L499" s="6">
        <v>1</v>
      </c>
      <c r="M499" s="8">
        <v>142838.64000000001</v>
      </c>
      <c r="N499" s="6">
        <v>0</v>
      </c>
    </row>
    <row r="500" spans="1:14" x14ac:dyDescent="0.35">
      <c r="A500" s="5">
        <v>499</v>
      </c>
      <c r="B500" s="6">
        <v>15591995</v>
      </c>
      <c r="C500" s="5" t="s">
        <v>434</v>
      </c>
      <c r="D500" s="6">
        <v>757</v>
      </c>
      <c r="E500" s="5" t="s">
        <v>26</v>
      </c>
      <c r="F500" s="5" t="s">
        <v>23</v>
      </c>
      <c r="G500" s="6">
        <v>26</v>
      </c>
      <c r="H500" s="6">
        <v>8</v>
      </c>
      <c r="I500" s="7">
        <v>121581.56</v>
      </c>
      <c r="J500" s="6">
        <v>2</v>
      </c>
      <c r="K500" s="6">
        <v>1</v>
      </c>
      <c r="L500" s="6">
        <v>1</v>
      </c>
      <c r="M500" s="8">
        <v>127059.04</v>
      </c>
      <c r="N500" s="6">
        <v>0</v>
      </c>
    </row>
    <row r="501" spans="1:14" x14ac:dyDescent="0.35">
      <c r="A501" s="5">
        <v>500</v>
      </c>
      <c r="B501" s="6">
        <v>15677020</v>
      </c>
      <c r="C501" s="5" t="s">
        <v>435</v>
      </c>
      <c r="D501" s="6">
        <v>570</v>
      </c>
      <c r="E501" s="5" t="s">
        <v>754</v>
      </c>
      <c r="F501" s="5" t="s">
        <v>16</v>
      </c>
      <c r="G501" s="6">
        <v>58</v>
      </c>
      <c r="H501" s="6">
        <v>8</v>
      </c>
      <c r="I501" s="7">
        <v>0</v>
      </c>
      <c r="J501" s="6">
        <v>1</v>
      </c>
      <c r="K501" s="6">
        <v>0</v>
      </c>
      <c r="L501" s="6">
        <v>1</v>
      </c>
      <c r="M501" s="8">
        <v>116503.92</v>
      </c>
      <c r="N501" s="6">
        <v>1</v>
      </c>
    </row>
    <row r="502" spans="1:14" x14ac:dyDescent="0.35">
      <c r="A502" s="5">
        <v>501</v>
      </c>
      <c r="B502" s="6">
        <v>15727688</v>
      </c>
      <c r="C502" s="5" t="s">
        <v>436</v>
      </c>
      <c r="D502" s="6">
        <v>555</v>
      </c>
      <c r="E502" s="5" t="s">
        <v>18</v>
      </c>
      <c r="F502" s="5" t="s">
        <v>756</v>
      </c>
      <c r="G502" s="6">
        <v>32</v>
      </c>
      <c r="H502" s="6">
        <v>4</v>
      </c>
      <c r="I502" s="7">
        <v>0</v>
      </c>
      <c r="J502" s="6">
        <v>2</v>
      </c>
      <c r="K502" s="6">
        <v>1</v>
      </c>
      <c r="L502" s="6">
        <v>1</v>
      </c>
      <c r="M502" s="8">
        <v>54405.79</v>
      </c>
      <c r="N502" s="6">
        <v>0</v>
      </c>
    </row>
    <row r="503" spans="1:14" x14ac:dyDescent="0.35">
      <c r="A503" s="5">
        <v>502</v>
      </c>
      <c r="B503" s="6">
        <v>15715941</v>
      </c>
      <c r="C503" s="5" t="s">
        <v>437</v>
      </c>
      <c r="D503" s="6">
        <v>692</v>
      </c>
      <c r="E503" s="5" t="s">
        <v>754</v>
      </c>
      <c r="F503" s="5" t="s">
        <v>23</v>
      </c>
      <c r="G503" s="6">
        <v>54</v>
      </c>
      <c r="H503" s="6">
        <v>5</v>
      </c>
      <c r="I503" s="7">
        <v>0</v>
      </c>
      <c r="J503" s="6">
        <v>2</v>
      </c>
      <c r="K503" s="6">
        <v>1</v>
      </c>
      <c r="L503" s="6">
        <v>1</v>
      </c>
      <c r="M503" s="8">
        <v>88721.84</v>
      </c>
      <c r="N503" s="6">
        <v>0</v>
      </c>
    </row>
    <row r="504" spans="1:14" x14ac:dyDescent="0.35">
      <c r="A504" s="5">
        <v>503</v>
      </c>
      <c r="B504" s="6">
        <v>15714485</v>
      </c>
      <c r="C504" s="5" t="s">
        <v>438</v>
      </c>
      <c r="D504" s="6">
        <v>774</v>
      </c>
      <c r="E504" s="5" t="s">
        <v>754</v>
      </c>
      <c r="F504" s="5" t="s">
        <v>23</v>
      </c>
      <c r="G504" s="6">
        <v>60</v>
      </c>
      <c r="H504" s="6">
        <v>5</v>
      </c>
      <c r="I504" s="7">
        <v>85891.55</v>
      </c>
      <c r="J504" s="6">
        <v>1</v>
      </c>
      <c r="K504" s="6">
        <v>1</v>
      </c>
      <c r="L504" s="6">
        <v>0</v>
      </c>
      <c r="M504" s="8">
        <v>74135.48</v>
      </c>
      <c r="N504" s="6">
        <v>1</v>
      </c>
    </row>
    <row r="505" spans="1:14" x14ac:dyDescent="0.35">
      <c r="A505" s="5">
        <v>504</v>
      </c>
      <c r="B505" s="6">
        <v>15730059</v>
      </c>
      <c r="C505" s="5" t="s">
        <v>439</v>
      </c>
      <c r="D505" s="6">
        <v>638</v>
      </c>
      <c r="E505" s="5" t="s">
        <v>18</v>
      </c>
      <c r="F505" s="5" t="s">
        <v>756</v>
      </c>
      <c r="G505" s="6">
        <v>44</v>
      </c>
      <c r="H505" s="6">
        <v>9</v>
      </c>
      <c r="I505" s="7">
        <v>77637.350000000006</v>
      </c>
      <c r="J505" s="6">
        <v>2</v>
      </c>
      <c r="K505" s="6">
        <v>1</v>
      </c>
      <c r="L505" s="6">
        <v>1</v>
      </c>
      <c r="M505" s="8">
        <v>111346.22</v>
      </c>
      <c r="N505" s="6">
        <v>0</v>
      </c>
    </row>
    <row r="506" spans="1:14" x14ac:dyDescent="0.35">
      <c r="A506" s="5">
        <v>505</v>
      </c>
      <c r="B506" s="6">
        <v>15715527</v>
      </c>
      <c r="C506" s="5" t="s">
        <v>231</v>
      </c>
      <c r="D506" s="6">
        <v>543</v>
      </c>
      <c r="E506" s="5" t="s">
        <v>18</v>
      </c>
      <c r="F506" s="5" t="s">
        <v>16</v>
      </c>
      <c r="G506" s="6">
        <v>41</v>
      </c>
      <c r="H506" s="6">
        <v>4</v>
      </c>
      <c r="I506" s="7">
        <v>0</v>
      </c>
      <c r="J506" s="6">
        <v>1</v>
      </c>
      <c r="K506" s="6">
        <v>0</v>
      </c>
      <c r="L506" s="6">
        <v>0</v>
      </c>
      <c r="M506" s="8">
        <v>194902.16</v>
      </c>
      <c r="N506" s="6">
        <v>0</v>
      </c>
    </row>
    <row r="507" spans="1:14" x14ac:dyDescent="0.35">
      <c r="A507" s="5">
        <v>506</v>
      </c>
      <c r="B507" s="6">
        <v>15576623</v>
      </c>
      <c r="C507" s="5" t="s">
        <v>440</v>
      </c>
      <c r="D507" s="6">
        <v>584</v>
      </c>
      <c r="E507" s="5" t="s">
        <v>754</v>
      </c>
      <c r="F507" s="5" t="s">
        <v>23</v>
      </c>
      <c r="G507" s="6">
        <v>31</v>
      </c>
      <c r="H507" s="6">
        <v>5</v>
      </c>
      <c r="I507" s="7">
        <v>0</v>
      </c>
      <c r="J507" s="6">
        <v>2</v>
      </c>
      <c r="K507" s="6">
        <v>1</v>
      </c>
      <c r="L507" s="6">
        <v>0</v>
      </c>
      <c r="M507" s="8">
        <v>31474.27</v>
      </c>
      <c r="N507" s="6">
        <v>0</v>
      </c>
    </row>
    <row r="508" spans="1:14" x14ac:dyDescent="0.35">
      <c r="A508" s="5">
        <v>507</v>
      </c>
      <c r="B508" s="6">
        <v>15805565</v>
      </c>
      <c r="C508" s="5" t="s">
        <v>423</v>
      </c>
      <c r="D508" s="6">
        <v>691</v>
      </c>
      <c r="E508" s="5" t="s">
        <v>26</v>
      </c>
      <c r="F508" s="5" t="s">
        <v>23</v>
      </c>
      <c r="G508" s="6">
        <v>30</v>
      </c>
      <c r="H508" s="6">
        <v>7</v>
      </c>
      <c r="I508" s="7">
        <v>116927.89</v>
      </c>
      <c r="J508" s="6">
        <v>1</v>
      </c>
      <c r="K508" s="6">
        <v>1</v>
      </c>
      <c r="L508" s="6">
        <v>0</v>
      </c>
      <c r="M508" s="8">
        <v>21198.39</v>
      </c>
      <c r="N508" s="6">
        <v>0</v>
      </c>
    </row>
    <row r="509" spans="1:14" x14ac:dyDescent="0.35">
      <c r="A509" s="5">
        <v>508</v>
      </c>
      <c r="B509" s="6">
        <v>15677307</v>
      </c>
      <c r="C509" s="5" t="s">
        <v>441</v>
      </c>
      <c r="D509" s="6">
        <v>684</v>
      </c>
      <c r="E509" s="5" t="s">
        <v>26</v>
      </c>
      <c r="F509" s="5" t="s">
        <v>16</v>
      </c>
      <c r="G509" s="6">
        <v>40</v>
      </c>
      <c r="H509" s="6">
        <v>6</v>
      </c>
      <c r="I509" s="7">
        <v>137326.65</v>
      </c>
      <c r="J509" s="6">
        <v>1</v>
      </c>
      <c r="K509" s="6">
        <v>1</v>
      </c>
      <c r="L509" s="6">
        <v>0</v>
      </c>
      <c r="M509" s="8">
        <v>186976.6</v>
      </c>
      <c r="N509" s="6">
        <v>0</v>
      </c>
    </row>
    <row r="510" spans="1:14" x14ac:dyDescent="0.35">
      <c r="A510" s="5">
        <v>509</v>
      </c>
      <c r="B510" s="6">
        <v>15773890</v>
      </c>
      <c r="C510" s="5" t="s">
        <v>185</v>
      </c>
      <c r="D510" s="6">
        <v>733</v>
      </c>
      <c r="E510" s="5" t="s">
        <v>754</v>
      </c>
      <c r="F510" s="5" t="s">
        <v>23</v>
      </c>
      <c r="G510" s="6">
        <v>22</v>
      </c>
      <c r="H510" s="6">
        <v>5</v>
      </c>
      <c r="I510" s="7">
        <v>0</v>
      </c>
      <c r="J510" s="6">
        <v>2</v>
      </c>
      <c r="K510" s="6">
        <v>1</v>
      </c>
      <c r="L510" s="6">
        <v>1</v>
      </c>
      <c r="M510" s="8">
        <v>117202.19</v>
      </c>
      <c r="N510" s="6">
        <v>0</v>
      </c>
    </row>
    <row r="511" spans="1:14" x14ac:dyDescent="0.35">
      <c r="A511" s="5">
        <v>510</v>
      </c>
      <c r="B511" s="6">
        <v>15598883</v>
      </c>
      <c r="C511" s="5" t="s">
        <v>442</v>
      </c>
      <c r="D511" s="6">
        <v>599</v>
      </c>
      <c r="E511" s="5" t="s">
        <v>18</v>
      </c>
      <c r="F511" s="5" t="s">
        <v>16</v>
      </c>
      <c r="G511" s="6">
        <v>37</v>
      </c>
      <c r="H511" s="6">
        <v>2</v>
      </c>
      <c r="I511" s="7">
        <v>0</v>
      </c>
      <c r="J511" s="6">
        <v>2</v>
      </c>
      <c r="K511" s="6">
        <v>1</v>
      </c>
      <c r="L511" s="6">
        <v>1</v>
      </c>
      <c r="M511" s="8">
        <v>143739.29</v>
      </c>
      <c r="N511" s="6">
        <v>0</v>
      </c>
    </row>
    <row r="512" spans="1:14" x14ac:dyDescent="0.35">
      <c r="A512" s="5">
        <v>511</v>
      </c>
      <c r="B512" s="6">
        <v>15568506</v>
      </c>
      <c r="C512" s="5" t="s">
        <v>443</v>
      </c>
      <c r="D512" s="6">
        <v>524</v>
      </c>
      <c r="E512" s="5" t="s">
        <v>26</v>
      </c>
      <c r="F512" s="5" t="s">
        <v>16</v>
      </c>
      <c r="G512" s="6">
        <v>31</v>
      </c>
      <c r="H512" s="6">
        <v>10</v>
      </c>
      <c r="I512" s="7">
        <v>67238.98</v>
      </c>
      <c r="J512" s="6">
        <v>2</v>
      </c>
      <c r="K512" s="6">
        <v>1</v>
      </c>
      <c r="L512" s="6">
        <v>1</v>
      </c>
      <c r="M512" s="8">
        <v>161811.23000000001</v>
      </c>
      <c r="N512" s="6">
        <v>0</v>
      </c>
    </row>
    <row r="513" spans="1:14" x14ac:dyDescent="0.35">
      <c r="A513" s="5">
        <v>512</v>
      </c>
      <c r="B513" s="6">
        <v>15761043</v>
      </c>
      <c r="C513" s="5" t="s">
        <v>444</v>
      </c>
      <c r="D513" s="6">
        <v>632</v>
      </c>
      <c r="E513" s="5" t="s">
        <v>26</v>
      </c>
      <c r="F513" s="5" t="s">
        <v>16</v>
      </c>
      <c r="G513" s="6">
        <v>38</v>
      </c>
      <c r="H513" s="6">
        <v>6</v>
      </c>
      <c r="I513" s="7">
        <v>86569.76</v>
      </c>
      <c r="J513" s="6">
        <v>2</v>
      </c>
      <c r="K513" s="6">
        <v>1</v>
      </c>
      <c r="L513" s="6">
        <v>0</v>
      </c>
      <c r="M513" s="8">
        <v>98090.91</v>
      </c>
      <c r="N513" s="6">
        <v>0</v>
      </c>
    </row>
    <row r="514" spans="1:14" x14ac:dyDescent="0.35">
      <c r="A514" s="5">
        <v>513</v>
      </c>
      <c r="B514" s="6">
        <v>15782236</v>
      </c>
      <c r="C514" s="5" t="s">
        <v>445</v>
      </c>
      <c r="D514" s="6">
        <v>735</v>
      </c>
      <c r="E514" s="5" t="s">
        <v>18</v>
      </c>
      <c r="F514" s="5" t="s">
        <v>756</v>
      </c>
      <c r="G514" s="6">
        <v>34</v>
      </c>
      <c r="H514" s="6">
        <v>5</v>
      </c>
      <c r="I514" s="7">
        <v>0</v>
      </c>
      <c r="J514" s="6">
        <v>2</v>
      </c>
      <c r="K514" s="6">
        <v>0</v>
      </c>
      <c r="L514" s="6">
        <v>0</v>
      </c>
      <c r="M514" s="8">
        <v>71095.41</v>
      </c>
      <c r="N514" s="6">
        <v>0</v>
      </c>
    </row>
    <row r="515" spans="1:14" x14ac:dyDescent="0.35">
      <c r="A515" s="5">
        <v>514</v>
      </c>
      <c r="B515" s="6">
        <v>15593601</v>
      </c>
      <c r="C515" s="5" t="s">
        <v>446</v>
      </c>
      <c r="D515" s="6">
        <v>734</v>
      </c>
      <c r="E515" s="5" t="s">
        <v>754</v>
      </c>
      <c r="F515" s="5" t="s">
        <v>23</v>
      </c>
      <c r="G515" s="6">
        <v>34</v>
      </c>
      <c r="H515" s="6">
        <v>6</v>
      </c>
      <c r="I515" s="7">
        <v>133598.39999999999</v>
      </c>
      <c r="J515" s="6">
        <v>1</v>
      </c>
      <c r="K515" s="6">
        <v>1</v>
      </c>
      <c r="L515" s="6">
        <v>1</v>
      </c>
      <c r="M515" s="8">
        <v>13107.24</v>
      </c>
      <c r="N515" s="6">
        <v>0</v>
      </c>
    </row>
    <row r="516" spans="1:14" x14ac:dyDescent="0.35">
      <c r="A516" s="5">
        <v>515</v>
      </c>
      <c r="B516" s="6">
        <v>15682048</v>
      </c>
      <c r="C516" s="5" t="s">
        <v>88</v>
      </c>
      <c r="D516" s="6">
        <v>605</v>
      </c>
      <c r="E516" s="5" t="s">
        <v>754</v>
      </c>
      <c r="F516" s="5" t="s">
        <v>16</v>
      </c>
      <c r="G516" s="6">
        <v>51</v>
      </c>
      <c r="H516" s="6">
        <v>3</v>
      </c>
      <c r="I516" s="7">
        <v>136188.78</v>
      </c>
      <c r="J516" s="6">
        <v>1</v>
      </c>
      <c r="K516" s="6">
        <v>1</v>
      </c>
      <c r="L516" s="6">
        <v>1</v>
      </c>
      <c r="M516" s="8">
        <v>67110.59</v>
      </c>
      <c r="N516" s="6">
        <v>1</v>
      </c>
    </row>
    <row r="517" spans="1:14" x14ac:dyDescent="0.35">
      <c r="A517" s="5">
        <v>516</v>
      </c>
      <c r="B517" s="6">
        <v>15746902</v>
      </c>
      <c r="C517" s="5" t="s">
        <v>447</v>
      </c>
      <c r="D517" s="6">
        <v>793</v>
      </c>
      <c r="E517" s="5" t="s">
        <v>18</v>
      </c>
      <c r="F517" s="5" t="s">
        <v>756</v>
      </c>
      <c r="G517" s="6">
        <v>38</v>
      </c>
      <c r="H517" s="6">
        <v>9</v>
      </c>
      <c r="I517" s="7">
        <v>0</v>
      </c>
      <c r="J517" s="6">
        <v>2</v>
      </c>
      <c r="K517" s="6">
        <v>1</v>
      </c>
      <c r="L517" s="6">
        <v>0</v>
      </c>
      <c r="M517" s="8">
        <v>88225.02</v>
      </c>
      <c r="N517" s="6">
        <v>0</v>
      </c>
    </row>
    <row r="518" spans="1:14" x14ac:dyDescent="0.35">
      <c r="A518" s="5">
        <v>517</v>
      </c>
      <c r="B518" s="6">
        <v>15752081</v>
      </c>
      <c r="C518" s="5" t="s">
        <v>448</v>
      </c>
      <c r="D518" s="6">
        <v>468</v>
      </c>
      <c r="E518" s="5" t="s">
        <v>754</v>
      </c>
      <c r="F518" s="5" t="s">
        <v>16</v>
      </c>
      <c r="G518" s="6">
        <v>56</v>
      </c>
      <c r="H518" s="6">
        <v>10</v>
      </c>
      <c r="I518" s="7">
        <v>0</v>
      </c>
      <c r="J518" s="6">
        <v>3</v>
      </c>
      <c r="K518" s="6">
        <v>0</v>
      </c>
      <c r="L518" s="6">
        <v>1</v>
      </c>
      <c r="M518" s="8">
        <v>62256.87</v>
      </c>
      <c r="N518" s="6">
        <v>1</v>
      </c>
    </row>
    <row r="519" spans="1:14" x14ac:dyDescent="0.35">
      <c r="A519" s="5">
        <v>518</v>
      </c>
      <c r="B519" s="6">
        <v>15781307</v>
      </c>
      <c r="C519" s="5" t="s">
        <v>449</v>
      </c>
      <c r="D519" s="6">
        <v>779</v>
      </c>
      <c r="E519" s="5" t="s">
        <v>26</v>
      </c>
      <c r="F519" s="5" t="s">
        <v>23</v>
      </c>
      <c r="G519" s="6">
        <v>37</v>
      </c>
      <c r="H519" s="6">
        <v>7</v>
      </c>
      <c r="I519" s="7">
        <v>120092.52</v>
      </c>
      <c r="J519" s="6">
        <v>2</v>
      </c>
      <c r="K519" s="6">
        <v>1</v>
      </c>
      <c r="L519" s="6">
        <v>0</v>
      </c>
      <c r="M519" s="8">
        <v>135925.72</v>
      </c>
      <c r="N519" s="6">
        <v>0</v>
      </c>
    </row>
    <row r="520" spans="1:14" x14ac:dyDescent="0.35">
      <c r="A520" s="5">
        <v>519</v>
      </c>
      <c r="B520" s="6">
        <v>15775912</v>
      </c>
      <c r="C520" s="5" t="s">
        <v>310</v>
      </c>
      <c r="D520" s="6">
        <v>698</v>
      </c>
      <c r="E520" s="5" t="s">
        <v>754</v>
      </c>
      <c r="F520" s="5" t="s">
        <v>23</v>
      </c>
      <c r="G520" s="6">
        <v>48</v>
      </c>
      <c r="H520" s="6">
        <v>4</v>
      </c>
      <c r="I520" s="7">
        <v>101238.24</v>
      </c>
      <c r="J520" s="6">
        <v>2</v>
      </c>
      <c r="K520" s="6">
        <v>0</v>
      </c>
      <c r="L520" s="6">
        <v>1</v>
      </c>
      <c r="M520" s="8">
        <v>177815.87</v>
      </c>
      <c r="N520" s="6">
        <v>1</v>
      </c>
    </row>
    <row r="521" spans="1:14" x14ac:dyDescent="0.35">
      <c r="A521" s="5">
        <v>520</v>
      </c>
      <c r="B521" s="6">
        <v>15745417</v>
      </c>
      <c r="C521" s="5" t="s">
        <v>450</v>
      </c>
      <c r="D521" s="6">
        <v>707</v>
      </c>
      <c r="E521" s="5" t="s">
        <v>754</v>
      </c>
      <c r="F521" s="5" t="s">
        <v>23</v>
      </c>
      <c r="G521" s="6">
        <v>58</v>
      </c>
      <c r="H521" s="6">
        <v>6</v>
      </c>
      <c r="I521" s="7">
        <v>89685.92</v>
      </c>
      <c r="J521" s="6">
        <v>1</v>
      </c>
      <c r="K521" s="6">
        <v>0</v>
      </c>
      <c r="L521" s="6">
        <v>1</v>
      </c>
      <c r="M521" s="8">
        <v>126471.13</v>
      </c>
      <c r="N521" s="6">
        <v>0</v>
      </c>
    </row>
    <row r="522" spans="1:14" x14ac:dyDescent="0.35">
      <c r="A522" s="5">
        <v>521</v>
      </c>
      <c r="B522" s="6">
        <v>15671256</v>
      </c>
      <c r="C522" s="5" t="s">
        <v>451</v>
      </c>
      <c r="D522" s="6">
        <v>850</v>
      </c>
      <c r="E522" s="5" t="s">
        <v>754</v>
      </c>
      <c r="F522" s="5" t="s">
        <v>16</v>
      </c>
      <c r="G522" s="6">
        <v>35</v>
      </c>
      <c r="H522" s="6">
        <v>1</v>
      </c>
      <c r="I522" s="7">
        <v>211774.31</v>
      </c>
      <c r="J522" s="6">
        <v>1</v>
      </c>
      <c r="K522" s="6">
        <v>1</v>
      </c>
      <c r="L522" s="6">
        <v>0</v>
      </c>
      <c r="M522" s="8">
        <v>188574.12</v>
      </c>
      <c r="N522" s="6">
        <v>1</v>
      </c>
    </row>
    <row r="523" spans="1:14" x14ac:dyDescent="0.35">
      <c r="A523" s="5">
        <v>522</v>
      </c>
      <c r="B523" s="6">
        <v>15653547</v>
      </c>
      <c r="C523" s="5" t="s">
        <v>157</v>
      </c>
      <c r="D523" s="6">
        <v>850</v>
      </c>
      <c r="E523" s="5" t="s">
        <v>754</v>
      </c>
      <c r="F523" s="5" t="s">
        <v>23</v>
      </c>
      <c r="G523" s="6">
        <v>56</v>
      </c>
      <c r="H523" s="6">
        <v>7</v>
      </c>
      <c r="I523" s="7">
        <v>131317.48000000001</v>
      </c>
      <c r="J523" s="6">
        <v>1</v>
      </c>
      <c r="K523" s="6">
        <v>1</v>
      </c>
      <c r="L523" s="6">
        <v>1</v>
      </c>
      <c r="M523" s="8">
        <v>119175.45</v>
      </c>
      <c r="N523" s="6">
        <v>0</v>
      </c>
    </row>
    <row r="524" spans="1:14" x14ac:dyDescent="0.35">
      <c r="A524" s="5">
        <v>523</v>
      </c>
      <c r="B524" s="6">
        <v>15595766</v>
      </c>
      <c r="C524" s="5" t="s">
        <v>452</v>
      </c>
      <c r="D524" s="6">
        <v>527</v>
      </c>
      <c r="E524" s="5" t="s">
        <v>18</v>
      </c>
      <c r="F524" s="5" t="s">
        <v>756</v>
      </c>
      <c r="G524" s="6">
        <v>37</v>
      </c>
      <c r="H524" s="6">
        <v>5</v>
      </c>
      <c r="I524" s="7">
        <v>93722.73</v>
      </c>
      <c r="J524" s="6">
        <v>2</v>
      </c>
      <c r="K524" s="6">
        <v>1</v>
      </c>
      <c r="L524" s="6">
        <v>1</v>
      </c>
      <c r="M524" s="8">
        <v>139093.73000000001</v>
      </c>
      <c r="N524" s="6">
        <v>0</v>
      </c>
    </row>
    <row r="525" spans="1:14" x14ac:dyDescent="0.35">
      <c r="A525" s="5">
        <v>524</v>
      </c>
      <c r="B525" s="6">
        <v>15742358</v>
      </c>
      <c r="C525" s="5" t="s">
        <v>453</v>
      </c>
      <c r="D525" s="6">
        <v>696</v>
      </c>
      <c r="E525" s="5" t="s">
        <v>26</v>
      </c>
      <c r="F525" s="5" t="s">
        <v>23</v>
      </c>
      <c r="G525" s="6">
        <v>32</v>
      </c>
      <c r="H525" s="6">
        <v>8</v>
      </c>
      <c r="I525" s="7">
        <v>101160.99</v>
      </c>
      <c r="J525" s="6">
        <v>1</v>
      </c>
      <c r="K525" s="6">
        <v>1</v>
      </c>
      <c r="L525" s="6">
        <v>1</v>
      </c>
      <c r="M525" s="8">
        <v>115916.55</v>
      </c>
      <c r="N525" s="6">
        <v>0</v>
      </c>
    </row>
    <row r="526" spans="1:14" x14ac:dyDescent="0.35">
      <c r="A526" s="5">
        <v>525</v>
      </c>
      <c r="B526" s="6">
        <v>15763274</v>
      </c>
      <c r="C526" s="5" t="s">
        <v>134</v>
      </c>
      <c r="D526" s="6">
        <v>661</v>
      </c>
      <c r="E526" s="5" t="s">
        <v>754</v>
      </c>
      <c r="F526" s="5" t="s">
        <v>23</v>
      </c>
      <c r="G526" s="6">
        <v>48</v>
      </c>
      <c r="H526" s="6">
        <v>3</v>
      </c>
      <c r="I526" s="7">
        <v>120320.54</v>
      </c>
      <c r="J526" s="6">
        <v>1</v>
      </c>
      <c r="K526" s="6">
        <v>0</v>
      </c>
      <c r="L526" s="6">
        <v>0</v>
      </c>
      <c r="M526" s="8">
        <v>96463.25</v>
      </c>
      <c r="N526" s="6">
        <v>0</v>
      </c>
    </row>
    <row r="527" spans="1:14" x14ac:dyDescent="0.35">
      <c r="A527" s="5">
        <v>526</v>
      </c>
      <c r="B527" s="6">
        <v>15786063</v>
      </c>
      <c r="C527" s="5" t="s">
        <v>32</v>
      </c>
      <c r="D527" s="6">
        <v>776</v>
      </c>
      <c r="E527" s="5" t="s">
        <v>754</v>
      </c>
      <c r="F527" s="5" t="s">
        <v>16</v>
      </c>
      <c r="G527" s="6">
        <v>31</v>
      </c>
      <c r="H527" s="6">
        <v>2</v>
      </c>
      <c r="I527" s="7">
        <v>0</v>
      </c>
      <c r="J527" s="6">
        <v>2</v>
      </c>
      <c r="K527" s="6">
        <v>1</v>
      </c>
      <c r="L527" s="6">
        <v>1</v>
      </c>
      <c r="M527" s="8">
        <v>112349.51</v>
      </c>
      <c r="N527" s="6">
        <v>0</v>
      </c>
    </row>
    <row r="528" spans="1:14" x14ac:dyDescent="0.35">
      <c r="A528" s="5">
        <v>527</v>
      </c>
      <c r="B528" s="6">
        <v>15600258</v>
      </c>
      <c r="C528" s="5" t="s">
        <v>454</v>
      </c>
      <c r="D528" s="6">
        <v>701</v>
      </c>
      <c r="E528" s="5" t="s">
        <v>754</v>
      </c>
      <c r="F528" s="5" t="s">
        <v>23</v>
      </c>
      <c r="G528" s="6">
        <v>43</v>
      </c>
      <c r="H528" s="6">
        <v>2</v>
      </c>
      <c r="I528" s="7">
        <v>0</v>
      </c>
      <c r="J528" s="6">
        <v>2</v>
      </c>
      <c r="K528" s="6">
        <v>1</v>
      </c>
      <c r="L528" s="6">
        <v>1</v>
      </c>
      <c r="M528" s="8">
        <v>165303.79</v>
      </c>
      <c r="N528" s="6">
        <v>0</v>
      </c>
    </row>
    <row r="529" spans="1:14" x14ac:dyDescent="0.35">
      <c r="A529" s="5">
        <v>528</v>
      </c>
      <c r="B529" s="6">
        <v>15573318</v>
      </c>
      <c r="C529" s="5" t="s">
        <v>455</v>
      </c>
      <c r="D529" s="6">
        <v>610</v>
      </c>
      <c r="E529" s="5" t="s">
        <v>754</v>
      </c>
      <c r="F529" s="5" t="s">
        <v>23</v>
      </c>
      <c r="G529" s="6">
        <v>26</v>
      </c>
      <c r="H529" s="6">
        <v>8</v>
      </c>
      <c r="I529" s="7">
        <v>0</v>
      </c>
      <c r="J529" s="6">
        <v>2</v>
      </c>
      <c r="K529" s="6">
        <v>1</v>
      </c>
      <c r="L529" s="6">
        <v>0</v>
      </c>
      <c r="M529" s="8">
        <v>166031.07999999999</v>
      </c>
      <c r="N529" s="6">
        <v>0</v>
      </c>
    </row>
    <row r="530" spans="1:14" x14ac:dyDescent="0.35">
      <c r="A530" s="5">
        <v>529</v>
      </c>
      <c r="B530" s="6">
        <v>15653849</v>
      </c>
      <c r="C530" s="5" t="s">
        <v>456</v>
      </c>
      <c r="D530" s="6">
        <v>572</v>
      </c>
      <c r="E530" s="5" t="s">
        <v>26</v>
      </c>
      <c r="F530" s="5" t="s">
        <v>16</v>
      </c>
      <c r="G530" s="6">
        <v>48</v>
      </c>
      <c r="H530" s="6">
        <v>3</v>
      </c>
      <c r="I530" s="7">
        <v>152827.99</v>
      </c>
      <c r="J530" s="6">
        <v>1</v>
      </c>
      <c r="K530" s="6">
        <v>1</v>
      </c>
      <c r="L530" s="6">
        <v>0</v>
      </c>
      <c r="M530" s="8">
        <v>38411.79</v>
      </c>
      <c r="N530" s="6">
        <v>1</v>
      </c>
    </row>
    <row r="531" spans="1:14" x14ac:dyDescent="0.35">
      <c r="A531" s="5">
        <v>530</v>
      </c>
      <c r="B531" s="6">
        <v>15694272</v>
      </c>
      <c r="C531" s="5" t="s">
        <v>457</v>
      </c>
      <c r="D531" s="6">
        <v>673</v>
      </c>
      <c r="E531" s="5" t="s">
        <v>754</v>
      </c>
      <c r="F531" s="5" t="s">
        <v>23</v>
      </c>
      <c r="G531" s="6">
        <v>30</v>
      </c>
      <c r="H531" s="6">
        <v>1</v>
      </c>
      <c r="I531" s="7">
        <v>64097.75</v>
      </c>
      <c r="J531" s="6">
        <v>1</v>
      </c>
      <c r="K531" s="6">
        <v>1</v>
      </c>
      <c r="L531" s="6">
        <v>1</v>
      </c>
      <c r="M531" s="8">
        <v>77783.350000000006</v>
      </c>
      <c r="N531" s="6">
        <v>0</v>
      </c>
    </row>
    <row r="532" spans="1:14" x14ac:dyDescent="0.35">
      <c r="A532" s="5">
        <v>531</v>
      </c>
      <c r="B532" s="6">
        <v>15736112</v>
      </c>
      <c r="C532" s="5" t="s">
        <v>458</v>
      </c>
      <c r="D532" s="6">
        <v>519</v>
      </c>
      <c r="E532" s="5" t="s">
        <v>18</v>
      </c>
      <c r="F532" s="5" t="s">
        <v>16</v>
      </c>
      <c r="G532" s="6">
        <v>57</v>
      </c>
      <c r="H532" s="6">
        <v>2</v>
      </c>
      <c r="I532" s="7">
        <v>119035.35</v>
      </c>
      <c r="J532" s="6">
        <v>2</v>
      </c>
      <c r="K532" s="6">
        <v>1</v>
      </c>
      <c r="L532" s="6">
        <v>1</v>
      </c>
      <c r="M532" s="8">
        <v>29871.79</v>
      </c>
      <c r="N532" s="6">
        <v>0</v>
      </c>
    </row>
    <row r="533" spans="1:14" x14ac:dyDescent="0.35">
      <c r="A533" s="5">
        <v>532</v>
      </c>
      <c r="B533" s="6">
        <v>15749851</v>
      </c>
      <c r="C533" s="5" t="s">
        <v>414</v>
      </c>
      <c r="D533" s="6">
        <v>702</v>
      </c>
      <c r="E533" s="5" t="s">
        <v>18</v>
      </c>
      <c r="F533" s="5" t="s">
        <v>16</v>
      </c>
      <c r="G533" s="6">
        <v>26</v>
      </c>
      <c r="H533" s="6">
        <v>4</v>
      </c>
      <c r="I533" s="7">
        <v>135219.57</v>
      </c>
      <c r="J533" s="6">
        <v>1</v>
      </c>
      <c r="K533" s="6">
        <v>0</v>
      </c>
      <c r="L533" s="6">
        <v>1</v>
      </c>
      <c r="M533" s="8">
        <v>59747.63</v>
      </c>
      <c r="N533" s="6">
        <v>0</v>
      </c>
    </row>
    <row r="534" spans="1:14" x14ac:dyDescent="0.35">
      <c r="A534" s="5">
        <v>533</v>
      </c>
      <c r="B534" s="6">
        <v>15663478</v>
      </c>
      <c r="C534" s="5" t="s">
        <v>459</v>
      </c>
      <c r="D534" s="6">
        <v>729</v>
      </c>
      <c r="E534" s="5" t="s">
        <v>754</v>
      </c>
      <c r="F534" s="5" t="s">
        <v>23</v>
      </c>
      <c r="G534" s="6">
        <v>32</v>
      </c>
      <c r="H534" s="6">
        <v>6</v>
      </c>
      <c r="I534" s="7">
        <v>93694.42</v>
      </c>
      <c r="J534" s="6">
        <v>1</v>
      </c>
      <c r="K534" s="6">
        <v>1</v>
      </c>
      <c r="L534" s="6">
        <v>1</v>
      </c>
      <c r="M534" s="8">
        <v>79919.13</v>
      </c>
      <c r="N534" s="6">
        <v>0</v>
      </c>
    </row>
    <row r="535" spans="1:14" x14ac:dyDescent="0.35">
      <c r="A535" s="5">
        <v>534</v>
      </c>
      <c r="B535" s="6">
        <v>15592300</v>
      </c>
      <c r="C535" s="5" t="s">
        <v>460</v>
      </c>
      <c r="D535" s="6">
        <v>543</v>
      </c>
      <c r="E535" s="5" t="s">
        <v>18</v>
      </c>
      <c r="F535" s="5" t="s">
        <v>756</v>
      </c>
      <c r="G535" s="6">
        <v>35</v>
      </c>
      <c r="H535" s="6">
        <v>10</v>
      </c>
      <c r="I535" s="7">
        <v>59408.63</v>
      </c>
      <c r="J535" s="6">
        <v>1</v>
      </c>
      <c r="K535" s="6">
        <v>1</v>
      </c>
      <c r="L535" s="6">
        <v>0</v>
      </c>
      <c r="M535" s="8">
        <v>76773.53</v>
      </c>
      <c r="N535" s="6">
        <v>0</v>
      </c>
    </row>
    <row r="536" spans="1:14" x14ac:dyDescent="0.35">
      <c r="A536" s="5">
        <v>535</v>
      </c>
      <c r="B536" s="6">
        <v>15567832</v>
      </c>
      <c r="C536" s="5" t="s">
        <v>219</v>
      </c>
      <c r="D536" s="6">
        <v>550</v>
      </c>
      <c r="E536" s="5" t="s">
        <v>754</v>
      </c>
      <c r="F536" s="5" t="s">
        <v>16</v>
      </c>
      <c r="G536" s="6">
        <v>40</v>
      </c>
      <c r="H536" s="6">
        <v>7</v>
      </c>
      <c r="I536" s="7">
        <v>114354.95</v>
      </c>
      <c r="J536" s="6">
        <v>1</v>
      </c>
      <c r="K536" s="6">
        <v>1</v>
      </c>
      <c r="L536" s="6">
        <v>0</v>
      </c>
      <c r="M536" s="8">
        <v>54018.93</v>
      </c>
      <c r="N536" s="6">
        <v>0</v>
      </c>
    </row>
    <row r="537" spans="1:14" x14ac:dyDescent="0.35">
      <c r="A537" s="5">
        <v>536</v>
      </c>
      <c r="B537" s="6">
        <v>15776780</v>
      </c>
      <c r="C537" s="5" t="s">
        <v>27</v>
      </c>
      <c r="D537" s="6">
        <v>608</v>
      </c>
      <c r="E537" s="5" t="s">
        <v>754</v>
      </c>
      <c r="F537" s="5" t="s">
        <v>23</v>
      </c>
      <c r="G537" s="6">
        <v>59</v>
      </c>
      <c r="H537" s="6">
        <v>1</v>
      </c>
      <c r="I537" s="7">
        <v>0</v>
      </c>
      <c r="J537" s="6">
        <v>1</v>
      </c>
      <c r="K537" s="6">
        <v>1</v>
      </c>
      <c r="L537" s="6">
        <v>0</v>
      </c>
      <c r="M537" s="8">
        <v>70649.64</v>
      </c>
      <c r="N537" s="6">
        <v>1</v>
      </c>
    </row>
    <row r="538" spans="1:14" x14ac:dyDescent="0.35">
      <c r="A538" s="5">
        <v>537</v>
      </c>
      <c r="B538" s="6">
        <v>15592846</v>
      </c>
      <c r="C538" s="5" t="s">
        <v>112</v>
      </c>
      <c r="D538" s="6">
        <v>639</v>
      </c>
      <c r="E538" s="5" t="s">
        <v>26</v>
      </c>
      <c r="F538" s="5" t="s">
        <v>23</v>
      </c>
      <c r="G538" s="6">
        <v>35</v>
      </c>
      <c r="H538" s="6">
        <v>10</v>
      </c>
      <c r="I538" s="7">
        <v>128173.9</v>
      </c>
      <c r="J538" s="6">
        <v>2</v>
      </c>
      <c r="K538" s="6">
        <v>1</v>
      </c>
      <c r="L538" s="6">
        <v>0</v>
      </c>
      <c r="M538" s="8">
        <v>59093.39</v>
      </c>
      <c r="N538" s="6">
        <v>0</v>
      </c>
    </row>
    <row r="539" spans="1:14" x14ac:dyDescent="0.35">
      <c r="A539" s="5">
        <v>538</v>
      </c>
      <c r="B539" s="6">
        <v>15739803</v>
      </c>
      <c r="C539" s="5" t="s">
        <v>48</v>
      </c>
      <c r="D539" s="6">
        <v>686</v>
      </c>
      <c r="E539" s="5" t="s">
        <v>18</v>
      </c>
      <c r="F539" s="5" t="s">
        <v>756</v>
      </c>
      <c r="G539" s="6">
        <v>34</v>
      </c>
      <c r="H539" s="6">
        <v>9</v>
      </c>
      <c r="I539" s="7">
        <v>0</v>
      </c>
      <c r="J539" s="6">
        <v>2</v>
      </c>
      <c r="K539" s="6">
        <v>1</v>
      </c>
      <c r="L539" s="6">
        <v>0</v>
      </c>
      <c r="M539" s="8">
        <v>127569.8</v>
      </c>
      <c r="N539" s="6">
        <v>0</v>
      </c>
    </row>
    <row r="540" spans="1:14" x14ac:dyDescent="0.35">
      <c r="A540" s="5">
        <v>539</v>
      </c>
      <c r="B540" s="6">
        <v>15794142</v>
      </c>
      <c r="C540" s="5" t="s">
        <v>461</v>
      </c>
      <c r="D540" s="6">
        <v>564</v>
      </c>
      <c r="E540" s="5" t="s">
        <v>26</v>
      </c>
      <c r="F540" s="5" t="s">
        <v>16</v>
      </c>
      <c r="G540" s="6">
        <v>62</v>
      </c>
      <c r="H540" s="6">
        <v>5</v>
      </c>
      <c r="I540" s="7">
        <v>114931.35</v>
      </c>
      <c r="J540" s="6">
        <v>3</v>
      </c>
      <c r="K540" s="6">
        <v>0</v>
      </c>
      <c r="L540" s="6">
        <v>1</v>
      </c>
      <c r="M540" s="8">
        <v>18260.98</v>
      </c>
      <c r="N540" s="6">
        <v>1</v>
      </c>
    </row>
    <row r="541" spans="1:14" x14ac:dyDescent="0.35">
      <c r="A541" s="5">
        <v>540</v>
      </c>
      <c r="B541" s="6">
        <v>15762729</v>
      </c>
      <c r="C541" s="5" t="s">
        <v>462</v>
      </c>
      <c r="D541" s="6">
        <v>745</v>
      </c>
      <c r="E541" s="5" t="s">
        <v>26</v>
      </c>
      <c r="F541" s="5" t="s">
        <v>16</v>
      </c>
      <c r="G541" s="6">
        <v>28</v>
      </c>
      <c r="H541" s="6">
        <v>1</v>
      </c>
      <c r="I541" s="7">
        <v>111071.36</v>
      </c>
      <c r="J541" s="6">
        <v>1</v>
      </c>
      <c r="K541" s="6">
        <v>1</v>
      </c>
      <c r="L541" s="6">
        <v>0</v>
      </c>
      <c r="M541" s="8">
        <v>73275.960000000006</v>
      </c>
      <c r="N541" s="6">
        <v>1</v>
      </c>
    </row>
    <row r="542" spans="1:14" x14ac:dyDescent="0.35">
      <c r="A542" s="5">
        <v>541</v>
      </c>
      <c r="B542" s="6">
        <v>15667896</v>
      </c>
      <c r="C542" s="5" t="s">
        <v>463</v>
      </c>
      <c r="D542" s="6">
        <v>833</v>
      </c>
      <c r="E542" s="5" t="s">
        <v>754</v>
      </c>
      <c r="F542" s="5" t="s">
        <v>23</v>
      </c>
      <c r="G542" s="6">
        <v>37</v>
      </c>
      <c r="H542" s="6">
        <v>8</v>
      </c>
      <c r="I542" s="7">
        <v>151226.18</v>
      </c>
      <c r="J542" s="6">
        <v>2</v>
      </c>
      <c r="K542" s="6">
        <v>1</v>
      </c>
      <c r="L542" s="6">
        <v>1</v>
      </c>
      <c r="M542" s="8">
        <v>136129.49</v>
      </c>
      <c r="N542" s="6">
        <v>0</v>
      </c>
    </row>
    <row r="543" spans="1:14" x14ac:dyDescent="0.35">
      <c r="A543" s="5">
        <v>542</v>
      </c>
      <c r="B543" s="6">
        <v>15626578</v>
      </c>
      <c r="C543" s="5" t="s">
        <v>166</v>
      </c>
      <c r="D543" s="6">
        <v>622</v>
      </c>
      <c r="E543" s="5" t="s">
        <v>754</v>
      </c>
      <c r="F543" s="5" t="s">
        <v>23</v>
      </c>
      <c r="G543" s="6">
        <v>26</v>
      </c>
      <c r="H543" s="6">
        <v>9</v>
      </c>
      <c r="I543" s="7">
        <v>0</v>
      </c>
      <c r="J543" s="6">
        <v>2</v>
      </c>
      <c r="K543" s="6">
        <v>1</v>
      </c>
      <c r="L543" s="6">
        <v>1</v>
      </c>
      <c r="M543" s="8">
        <v>153237.59</v>
      </c>
      <c r="N543" s="6">
        <v>0</v>
      </c>
    </row>
    <row r="544" spans="1:14" x14ac:dyDescent="0.35">
      <c r="A544" s="5">
        <v>543</v>
      </c>
      <c r="B544" s="6">
        <v>15776223</v>
      </c>
      <c r="C544" s="5" t="s">
        <v>464</v>
      </c>
      <c r="D544" s="6">
        <v>597</v>
      </c>
      <c r="E544" s="5" t="s">
        <v>754</v>
      </c>
      <c r="F544" s="5" t="s">
        <v>16</v>
      </c>
      <c r="G544" s="6">
        <v>42</v>
      </c>
      <c r="H544" s="6">
        <v>4</v>
      </c>
      <c r="I544" s="7">
        <v>64740.12</v>
      </c>
      <c r="J544" s="6">
        <v>1</v>
      </c>
      <c r="K544" s="6">
        <v>1</v>
      </c>
      <c r="L544" s="6">
        <v>1</v>
      </c>
      <c r="M544" s="8">
        <v>106841.12</v>
      </c>
      <c r="N544" s="6">
        <v>0</v>
      </c>
    </row>
    <row r="545" spans="1:14" ht="29" x14ac:dyDescent="0.35">
      <c r="A545" s="5">
        <v>544</v>
      </c>
      <c r="B545" s="6">
        <v>15705953</v>
      </c>
      <c r="C545" s="5" t="s">
        <v>465</v>
      </c>
      <c r="D545" s="6">
        <v>721</v>
      </c>
      <c r="E545" s="5" t="s">
        <v>18</v>
      </c>
      <c r="F545" s="5" t="s">
        <v>756</v>
      </c>
      <c r="G545" s="6">
        <v>51</v>
      </c>
      <c r="H545" s="6">
        <v>0</v>
      </c>
      <c r="I545" s="7">
        <v>169312.13</v>
      </c>
      <c r="J545" s="6">
        <v>1</v>
      </c>
      <c r="K545" s="6">
        <v>1</v>
      </c>
      <c r="L545" s="6">
        <v>0</v>
      </c>
      <c r="M545" s="8">
        <v>109078.35</v>
      </c>
      <c r="N545" s="6">
        <v>1</v>
      </c>
    </row>
    <row r="546" spans="1:14" x14ac:dyDescent="0.35">
      <c r="A546" s="5">
        <v>545</v>
      </c>
      <c r="B546" s="6">
        <v>15802593</v>
      </c>
      <c r="C546" s="5" t="s">
        <v>466</v>
      </c>
      <c r="D546" s="6">
        <v>504</v>
      </c>
      <c r="E546" s="5" t="s">
        <v>754</v>
      </c>
      <c r="F546" s="5" t="s">
        <v>16</v>
      </c>
      <c r="G546" s="6">
        <v>49</v>
      </c>
      <c r="H546" s="6">
        <v>7</v>
      </c>
      <c r="I546" s="7">
        <v>0</v>
      </c>
      <c r="J546" s="6">
        <v>3</v>
      </c>
      <c r="K546" s="6">
        <v>0</v>
      </c>
      <c r="L546" s="6">
        <v>1</v>
      </c>
      <c r="M546" s="8">
        <v>87822.14</v>
      </c>
      <c r="N546" s="6">
        <v>1</v>
      </c>
    </row>
    <row r="547" spans="1:14" x14ac:dyDescent="0.35">
      <c r="A547" s="5">
        <v>546</v>
      </c>
      <c r="B547" s="6">
        <v>15615457</v>
      </c>
      <c r="C547" s="5" t="s">
        <v>422</v>
      </c>
      <c r="D547" s="6">
        <v>842</v>
      </c>
      <c r="E547" s="5" t="s">
        <v>18</v>
      </c>
      <c r="F547" s="5" t="s">
        <v>16</v>
      </c>
      <c r="G547" s="6">
        <v>44</v>
      </c>
      <c r="H547" s="6">
        <v>2</v>
      </c>
      <c r="I547" s="7">
        <v>112652.08</v>
      </c>
      <c r="J547" s="6">
        <v>2</v>
      </c>
      <c r="K547" s="6">
        <v>1</v>
      </c>
      <c r="L547" s="6">
        <v>0</v>
      </c>
      <c r="M547" s="8">
        <v>126644.98</v>
      </c>
      <c r="N547" s="6">
        <v>0</v>
      </c>
    </row>
    <row r="548" spans="1:14" x14ac:dyDescent="0.35">
      <c r="A548" s="5">
        <v>547</v>
      </c>
      <c r="B548" s="6">
        <v>15708916</v>
      </c>
      <c r="C548" s="5" t="s">
        <v>467</v>
      </c>
      <c r="D548" s="6">
        <v>587</v>
      </c>
      <c r="E548" s="5" t="s">
        <v>754</v>
      </c>
      <c r="F548" s="5" t="s">
        <v>23</v>
      </c>
      <c r="G548" s="6">
        <v>38</v>
      </c>
      <c r="H548" s="6">
        <v>0</v>
      </c>
      <c r="I548" s="7">
        <v>0</v>
      </c>
      <c r="J548" s="6">
        <v>2</v>
      </c>
      <c r="K548" s="6">
        <v>1</v>
      </c>
      <c r="L548" s="6">
        <v>0</v>
      </c>
      <c r="M548" s="8">
        <v>47414.15</v>
      </c>
      <c r="N548" s="6">
        <v>0</v>
      </c>
    </row>
    <row r="549" spans="1:14" x14ac:dyDescent="0.35">
      <c r="A549" s="5">
        <v>548</v>
      </c>
      <c r="B549" s="6">
        <v>15720187</v>
      </c>
      <c r="C549" s="5" t="s">
        <v>468</v>
      </c>
      <c r="D549" s="6">
        <v>479</v>
      </c>
      <c r="E549" s="5" t="s">
        <v>26</v>
      </c>
      <c r="F549" s="5" t="s">
        <v>16</v>
      </c>
      <c r="G549" s="6">
        <v>30</v>
      </c>
      <c r="H549" s="6">
        <v>7</v>
      </c>
      <c r="I549" s="7">
        <v>143964.35999999999</v>
      </c>
      <c r="J549" s="6">
        <v>2</v>
      </c>
      <c r="K549" s="6">
        <v>1</v>
      </c>
      <c r="L549" s="6">
        <v>0</v>
      </c>
      <c r="M549" s="8">
        <v>41879.99</v>
      </c>
      <c r="N549" s="6">
        <v>0</v>
      </c>
    </row>
    <row r="550" spans="1:14" x14ac:dyDescent="0.35">
      <c r="A550" s="5">
        <v>549</v>
      </c>
      <c r="B550" s="6">
        <v>15595440</v>
      </c>
      <c r="C550" s="5" t="s">
        <v>432</v>
      </c>
      <c r="D550" s="6">
        <v>508</v>
      </c>
      <c r="E550" s="5" t="s">
        <v>754</v>
      </c>
      <c r="F550" s="5" t="s">
        <v>23</v>
      </c>
      <c r="G550" s="6">
        <v>49</v>
      </c>
      <c r="H550" s="6">
        <v>7</v>
      </c>
      <c r="I550" s="7">
        <v>122451.46</v>
      </c>
      <c r="J550" s="6">
        <v>2</v>
      </c>
      <c r="K550" s="6">
        <v>1</v>
      </c>
      <c r="L550" s="6">
        <v>1</v>
      </c>
      <c r="M550" s="8">
        <v>75808.100000000006</v>
      </c>
      <c r="N550" s="6">
        <v>0</v>
      </c>
    </row>
    <row r="551" spans="1:14" x14ac:dyDescent="0.35">
      <c r="A551" s="5">
        <v>550</v>
      </c>
      <c r="B551" s="6">
        <v>15600651</v>
      </c>
      <c r="C551" s="5" t="s">
        <v>469</v>
      </c>
      <c r="D551" s="6">
        <v>749</v>
      </c>
      <c r="E551" s="5" t="s">
        <v>754</v>
      </c>
      <c r="F551" s="5" t="s">
        <v>23</v>
      </c>
      <c r="G551" s="6">
        <v>24</v>
      </c>
      <c r="H551" s="6">
        <v>1</v>
      </c>
      <c r="I551" s="7">
        <v>0</v>
      </c>
      <c r="J551" s="6">
        <v>3</v>
      </c>
      <c r="K551" s="6">
        <v>1</v>
      </c>
      <c r="L551" s="6">
        <v>1</v>
      </c>
      <c r="M551" s="8">
        <v>47911.03</v>
      </c>
      <c r="N551" s="6">
        <v>0</v>
      </c>
    </row>
    <row r="552" spans="1:14" x14ac:dyDescent="0.35">
      <c r="A552" s="5">
        <v>551</v>
      </c>
      <c r="B552" s="6">
        <v>15750141</v>
      </c>
      <c r="C552" s="5" t="s">
        <v>470</v>
      </c>
      <c r="D552" s="6">
        <v>721</v>
      </c>
      <c r="E552" s="5" t="s">
        <v>26</v>
      </c>
      <c r="F552" s="5" t="s">
        <v>16</v>
      </c>
      <c r="G552" s="6">
        <v>36</v>
      </c>
      <c r="H552" s="6">
        <v>3</v>
      </c>
      <c r="I552" s="7">
        <v>65253.07</v>
      </c>
      <c r="J552" s="6">
        <v>2</v>
      </c>
      <c r="K552" s="6">
        <v>1</v>
      </c>
      <c r="L552" s="6">
        <v>0</v>
      </c>
      <c r="M552" s="8">
        <v>28737.78</v>
      </c>
      <c r="N552" s="6">
        <v>0</v>
      </c>
    </row>
    <row r="553" spans="1:14" x14ac:dyDescent="0.35">
      <c r="A553" s="5">
        <v>552</v>
      </c>
      <c r="B553" s="6">
        <v>15657284</v>
      </c>
      <c r="C553" s="5" t="s">
        <v>316</v>
      </c>
      <c r="D553" s="6">
        <v>674</v>
      </c>
      <c r="E553" s="5" t="s">
        <v>26</v>
      </c>
      <c r="F553" s="5" t="s">
        <v>23</v>
      </c>
      <c r="G553" s="6">
        <v>47</v>
      </c>
      <c r="H553" s="6">
        <v>6</v>
      </c>
      <c r="I553" s="7">
        <v>106901.94</v>
      </c>
      <c r="J553" s="6">
        <v>1</v>
      </c>
      <c r="K553" s="6">
        <v>1</v>
      </c>
      <c r="L553" s="6">
        <v>1</v>
      </c>
      <c r="M553" s="8">
        <v>2079.1999999999998</v>
      </c>
      <c r="N553" s="6">
        <v>1</v>
      </c>
    </row>
    <row r="554" spans="1:14" x14ac:dyDescent="0.35">
      <c r="A554" s="5">
        <v>553</v>
      </c>
      <c r="B554" s="6">
        <v>15763063</v>
      </c>
      <c r="C554" s="5" t="s">
        <v>471</v>
      </c>
      <c r="D554" s="6">
        <v>685</v>
      </c>
      <c r="E554" s="5" t="s">
        <v>18</v>
      </c>
      <c r="F554" s="5" t="s">
        <v>16</v>
      </c>
      <c r="G554" s="6">
        <v>25</v>
      </c>
      <c r="H554" s="6">
        <v>10</v>
      </c>
      <c r="I554" s="7">
        <v>128509.63</v>
      </c>
      <c r="J554" s="6">
        <v>1</v>
      </c>
      <c r="K554" s="6">
        <v>1</v>
      </c>
      <c r="L554" s="6">
        <v>0</v>
      </c>
      <c r="M554" s="8">
        <v>121562.33</v>
      </c>
      <c r="N554" s="6">
        <v>0</v>
      </c>
    </row>
    <row r="555" spans="1:14" x14ac:dyDescent="0.35">
      <c r="A555" s="5">
        <v>554</v>
      </c>
      <c r="B555" s="6">
        <v>15709324</v>
      </c>
      <c r="C555" s="5" t="s">
        <v>472</v>
      </c>
      <c r="D555" s="6">
        <v>417</v>
      </c>
      <c r="E555" s="5" t="s">
        <v>754</v>
      </c>
      <c r="F555" s="5" t="s">
        <v>23</v>
      </c>
      <c r="G555" s="6">
        <v>34</v>
      </c>
      <c r="H555" s="6">
        <v>7</v>
      </c>
      <c r="I555" s="7">
        <v>0</v>
      </c>
      <c r="J555" s="6">
        <v>2</v>
      </c>
      <c r="K555" s="6">
        <v>1</v>
      </c>
      <c r="L555" s="6">
        <v>0</v>
      </c>
      <c r="M555" s="8">
        <v>55003.79</v>
      </c>
      <c r="N555" s="6">
        <v>0</v>
      </c>
    </row>
    <row r="556" spans="1:14" x14ac:dyDescent="0.35">
      <c r="A556" s="5">
        <v>555</v>
      </c>
      <c r="B556" s="6">
        <v>15711309</v>
      </c>
      <c r="C556" s="5" t="s">
        <v>473</v>
      </c>
      <c r="D556" s="6">
        <v>574</v>
      </c>
      <c r="E556" s="5" t="s">
        <v>26</v>
      </c>
      <c r="F556" s="5" t="s">
        <v>23</v>
      </c>
      <c r="G556" s="6">
        <v>33</v>
      </c>
      <c r="H556" s="6">
        <v>3</v>
      </c>
      <c r="I556" s="7">
        <v>129834.67</v>
      </c>
      <c r="J556" s="6">
        <v>1</v>
      </c>
      <c r="K556" s="6">
        <v>1</v>
      </c>
      <c r="L556" s="6">
        <v>0</v>
      </c>
      <c r="M556" s="8">
        <v>193131.42</v>
      </c>
      <c r="N556" s="6">
        <v>0</v>
      </c>
    </row>
    <row r="557" spans="1:14" x14ac:dyDescent="0.35">
      <c r="A557" s="5">
        <v>556</v>
      </c>
      <c r="B557" s="6">
        <v>15775318</v>
      </c>
      <c r="C557" s="5" t="s">
        <v>456</v>
      </c>
      <c r="D557" s="6">
        <v>590</v>
      </c>
      <c r="E557" s="5" t="s">
        <v>18</v>
      </c>
      <c r="F557" s="5" t="s">
        <v>16</v>
      </c>
      <c r="G557" s="6">
        <v>51</v>
      </c>
      <c r="H557" s="6">
        <v>3</v>
      </c>
      <c r="I557" s="7">
        <v>154962.99</v>
      </c>
      <c r="J557" s="6">
        <v>3</v>
      </c>
      <c r="K557" s="6">
        <v>0</v>
      </c>
      <c r="L557" s="6">
        <v>1</v>
      </c>
      <c r="M557" s="8">
        <v>191932.27</v>
      </c>
      <c r="N557" s="6">
        <v>1</v>
      </c>
    </row>
    <row r="558" spans="1:14" x14ac:dyDescent="0.35">
      <c r="A558" s="5">
        <v>557</v>
      </c>
      <c r="B558" s="6">
        <v>15705515</v>
      </c>
      <c r="C558" s="5" t="s">
        <v>474</v>
      </c>
      <c r="D558" s="6">
        <v>587</v>
      </c>
      <c r="E558" s="5" t="s">
        <v>26</v>
      </c>
      <c r="F558" s="5" t="s">
        <v>23</v>
      </c>
      <c r="G558" s="6">
        <v>40</v>
      </c>
      <c r="H558" s="6">
        <v>5</v>
      </c>
      <c r="I558" s="7">
        <v>138241.9</v>
      </c>
      <c r="J558" s="6">
        <v>2</v>
      </c>
      <c r="K558" s="6">
        <v>1</v>
      </c>
      <c r="L558" s="6">
        <v>0</v>
      </c>
      <c r="M558" s="8">
        <v>159418.1</v>
      </c>
      <c r="N558" s="6">
        <v>0</v>
      </c>
    </row>
    <row r="559" spans="1:14" x14ac:dyDescent="0.35">
      <c r="A559" s="5">
        <v>558</v>
      </c>
      <c r="B559" s="6">
        <v>15634844</v>
      </c>
      <c r="C559" s="5" t="s">
        <v>215</v>
      </c>
      <c r="D559" s="6">
        <v>598</v>
      </c>
      <c r="E559" s="5" t="s">
        <v>26</v>
      </c>
      <c r="F559" s="5" t="s">
        <v>23</v>
      </c>
      <c r="G559" s="6">
        <v>41</v>
      </c>
      <c r="H559" s="6">
        <v>3</v>
      </c>
      <c r="I559" s="7">
        <v>91536.93</v>
      </c>
      <c r="J559" s="6">
        <v>1</v>
      </c>
      <c r="K559" s="6">
        <v>1</v>
      </c>
      <c r="L559" s="6">
        <v>0</v>
      </c>
      <c r="M559" s="8">
        <v>191468.78</v>
      </c>
      <c r="N559" s="6">
        <v>1</v>
      </c>
    </row>
    <row r="560" spans="1:14" ht="29" x14ac:dyDescent="0.35">
      <c r="A560" s="5">
        <v>559</v>
      </c>
      <c r="B560" s="6">
        <v>15717046</v>
      </c>
      <c r="C560" s="5" t="s">
        <v>475</v>
      </c>
      <c r="D560" s="6">
        <v>741</v>
      </c>
      <c r="E560" s="5" t="s">
        <v>18</v>
      </c>
      <c r="F560" s="5" t="s">
        <v>756</v>
      </c>
      <c r="G560" s="6">
        <v>53</v>
      </c>
      <c r="H560" s="6">
        <v>3</v>
      </c>
      <c r="I560" s="7">
        <v>0</v>
      </c>
      <c r="J560" s="6">
        <v>2</v>
      </c>
      <c r="K560" s="6">
        <v>1</v>
      </c>
      <c r="L560" s="6">
        <v>1</v>
      </c>
      <c r="M560" s="8">
        <v>38913.68</v>
      </c>
      <c r="N560" s="6">
        <v>0</v>
      </c>
    </row>
    <row r="561" spans="1:14" x14ac:dyDescent="0.35">
      <c r="A561" s="5">
        <v>560</v>
      </c>
      <c r="B561" s="6">
        <v>15571816</v>
      </c>
      <c r="C561" s="5" t="s">
        <v>109</v>
      </c>
      <c r="D561" s="6">
        <v>850</v>
      </c>
      <c r="E561" s="5" t="s">
        <v>18</v>
      </c>
      <c r="F561" s="5" t="s">
        <v>16</v>
      </c>
      <c r="G561" s="6">
        <v>70</v>
      </c>
      <c r="H561" s="6">
        <v>5</v>
      </c>
      <c r="I561" s="7">
        <v>0</v>
      </c>
      <c r="J561" s="6">
        <v>1</v>
      </c>
      <c r="K561" s="6">
        <v>1</v>
      </c>
      <c r="L561" s="6">
        <v>1</v>
      </c>
      <c r="M561" s="8">
        <v>705.18</v>
      </c>
      <c r="N561" s="6">
        <v>0</v>
      </c>
    </row>
    <row r="562" spans="1:14" x14ac:dyDescent="0.35">
      <c r="A562" s="5">
        <v>561</v>
      </c>
      <c r="B562" s="6">
        <v>15670080</v>
      </c>
      <c r="C562" s="5" t="s">
        <v>476</v>
      </c>
      <c r="D562" s="6">
        <v>584</v>
      </c>
      <c r="E562" s="5" t="s">
        <v>26</v>
      </c>
      <c r="F562" s="5" t="s">
        <v>16</v>
      </c>
      <c r="G562" s="6">
        <v>29</v>
      </c>
      <c r="H562" s="6">
        <v>7</v>
      </c>
      <c r="I562" s="7">
        <v>105204.01</v>
      </c>
      <c r="J562" s="6">
        <v>1</v>
      </c>
      <c r="K562" s="6">
        <v>0</v>
      </c>
      <c r="L562" s="6">
        <v>1</v>
      </c>
      <c r="M562" s="8">
        <v>138490.03</v>
      </c>
      <c r="N562" s="6">
        <v>0</v>
      </c>
    </row>
    <row r="563" spans="1:14" x14ac:dyDescent="0.35">
      <c r="A563" s="5">
        <v>562</v>
      </c>
      <c r="B563" s="6">
        <v>15800440</v>
      </c>
      <c r="C563" s="5" t="s">
        <v>328</v>
      </c>
      <c r="D563" s="6">
        <v>650</v>
      </c>
      <c r="E563" s="5" t="s">
        <v>18</v>
      </c>
      <c r="F563" s="5" t="s">
        <v>756</v>
      </c>
      <c r="G563" s="6">
        <v>61</v>
      </c>
      <c r="H563" s="6">
        <v>1</v>
      </c>
      <c r="I563" s="7">
        <v>152968.73000000001</v>
      </c>
      <c r="J563" s="6">
        <v>1</v>
      </c>
      <c r="K563" s="6">
        <v>0</v>
      </c>
      <c r="L563" s="6">
        <v>1</v>
      </c>
      <c r="M563" s="8">
        <v>82970.69</v>
      </c>
      <c r="N563" s="6">
        <v>0</v>
      </c>
    </row>
    <row r="564" spans="1:14" x14ac:dyDescent="0.35">
      <c r="A564" s="5">
        <v>563</v>
      </c>
      <c r="B564" s="6">
        <v>15665678</v>
      </c>
      <c r="C564" s="5" t="s">
        <v>213</v>
      </c>
      <c r="D564" s="6">
        <v>607</v>
      </c>
      <c r="E564" s="5" t="s">
        <v>18</v>
      </c>
      <c r="F564" s="5" t="s">
        <v>756</v>
      </c>
      <c r="G564" s="6">
        <v>36</v>
      </c>
      <c r="H564" s="6">
        <v>8</v>
      </c>
      <c r="I564" s="7">
        <v>158261.68</v>
      </c>
      <c r="J564" s="6">
        <v>1</v>
      </c>
      <c r="K564" s="6">
        <v>1</v>
      </c>
      <c r="L564" s="6">
        <v>1</v>
      </c>
      <c r="M564" s="8">
        <v>76744.72</v>
      </c>
      <c r="N564" s="6">
        <v>0</v>
      </c>
    </row>
    <row r="565" spans="1:14" x14ac:dyDescent="0.35">
      <c r="A565" s="5">
        <v>564</v>
      </c>
      <c r="B565" s="6">
        <v>15665956</v>
      </c>
      <c r="C565" s="5" t="s">
        <v>477</v>
      </c>
      <c r="D565" s="6">
        <v>509</v>
      </c>
      <c r="E565" s="5" t="s">
        <v>754</v>
      </c>
      <c r="F565" s="5" t="s">
        <v>16</v>
      </c>
      <c r="G565" s="6">
        <v>46</v>
      </c>
      <c r="H565" s="6">
        <v>1</v>
      </c>
      <c r="I565" s="7">
        <v>0</v>
      </c>
      <c r="J565" s="6">
        <v>1</v>
      </c>
      <c r="K565" s="6">
        <v>1</v>
      </c>
      <c r="L565" s="6">
        <v>0</v>
      </c>
      <c r="M565" s="8">
        <v>71244.59</v>
      </c>
      <c r="N565" s="6">
        <v>1</v>
      </c>
    </row>
    <row r="566" spans="1:14" x14ac:dyDescent="0.35">
      <c r="A566" s="5">
        <v>565</v>
      </c>
      <c r="B566" s="6">
        <v>15788126</v>
      </c>
      <c r="C566" s="5" t="s">
        <v>412</v>
      </c>
      <c r="D566" s="6">
        <v>689</v>
      </c>
      <c r="E566" s="5" t="s">
        <v>18</v>
      </c>
      <c r="F566" s="5" t="s">
        <v>16</v>
      </c>
      <c r="G566" s="6">
        <v>38</v>
      </c>
      <c r="H566" s="6">
        <v>6</v>
      </c>
      <c r="I566" s="7">
        <v>121021.05</v>
      </c>
      <c r="J566" s="6">
        <v>1</v>
      </c>
      <c r="K566" s="6">
        <v>1</v>
      </c>
      <c r="L566" s="6">
        <v>1</v>
      </c>
      <c r="M566" s="8">
        <v>12182.15</v>
      </c>
      <c r="N566" s="6">
        <v>0</v>
      </c>
    </row>
    <row r="567" spans="1:14" x14ac:dyDescent="0.35">
      <c r="A567" s="5">
        <v>566</v>
      </c>
      <c r="B567" s="6">
        <v>15811773</v>
      </c>
      <c r="C567" s="5" t="s">
        <v>189</v>
      </c>
      <c r="D567" s="6">
        <v>543</v>
      </c>
      <c r="E567" s="5" t="s">
        <v>754</v>
      </c>
      <c r="F567" s="5" t="s">
        <v>23</v>
      </c>
      <c r="G567" s="6">
        <v>36</v>
      </c>
      <c r="H567" s="6">
        <v>4</v>
      </c>
      <c r="I567" s="7">
        <v>0</v>
      </c>
      <c r="J567" s="6">
        <v>2</v>
      </c>
      <c r="K567" s="6">
        <v>1</v>
      </c>
      <c r="L567" s="6">
        <v>1</v>
      </c>
      <c r="M567" s="8">
        <v>141210.5</v>
      </c>
      <c r="N567" s="6">
        <v>0</v>
      </c>
    </row>
    <row r="568" spans="1:14" x14ac:dyDescent="0.35">
      <c r="A568" s="5">
        <v>567</v>
      </c>
      <c r="B568" s="6">
        <v>15651674</v>
      </c>
      <c r="C568" s="5" t="s">
        <v>478</v>
      </c>
      <c r="D568" s="6">
        <v>438</v>
      </c>
      <c r="E568" s="5" t="s">
        <v>18</v>
      </c>
      <c r="F568" s="5" t="s">
        <v>16</v>
      </c>
      <c r="G568" s="6">
        <v>54</v>
      </c>
      <c r="H568" s="6">
        <v>2</v>
      </c>
      <c r="I568" s="7">
        <v>0</v>
      </c>
      <c r="J568" s="6">
        <v>1</v>
      </c>
      <c r="K568" s="6">
        <v>0</v>
      </c>
      <c r="L568" s="6">
        <v>0</v>
      </c>
      <c r="M568" s="8">
        <v>191763.07</v>
      </c>
      <c r="N568" s="6">
        <v>1</v>
      </c>
    </row>
    <row r="569" spans="1:14" x14ac:dyDescent="0.35">
      <c r="A569" s="5">
        <v>568</v>
      </c>
      <c r="B569" s="6">
        <v>15689614</v>
      </c>
      <c r="C569" s="5" t="s">
        <v>479</v>
      </c>
      <c r="D569" s="6">
        <v>687</v>
      </c>
      <c r="E569" s="5" t="s">
        <v>18</v>
      </c>
      <c r="F569" s="5" t="s">
        <v>16</v>
      </c>
      <c r="G569" s="6">
        <v>63</v>
      </c>
      <c r="H569" s="6">
        <v>1</v>
      </c>
      <c r="I569" s="7">
        <v>137715.66</v>
      </c>
      <c r="J569" s="6">
        <v>1</v>
      </c>
      <c r="K569" s="6">
        <v>1</v>
      </c>
      <c r="L569" s="6">
        <v>1</v>
      </c>
      <c r="M569" s="8">
        <v>37938.74</v>
      </c>
      <c r="N569" s="6">
        <v>0</v>
      </c>
    </row>
    <row r="570" spans="1:14" x14ac:dyDescent="0.35">
      <c r="A570" s="5">
        <v>569</v>
      </c>
      <c r="B570" s="6">
        <v>15795564</v>
      </c>
      <c r="C570" s="5" t="s">
        <v>480</v>
      </c>
      <c r="D570" s="6">
        <v>737</v>
      </c>
      <c r="E570" s="5" t="s">
        <v>26</v>
      </c>
      <c r="F570" s="5" t="s">
        <v>23</v>
      </c>
      <c r="G570" s="6">
        <v>31</v>
      </c>
      <c r="H570" s="6">
        <v>5</v>
      </c>
      <c r="I570" s="7">
        <v>121192.22</v>
      </c>
      <c r="J570" s="6">
        <v>2</v>
      </c>
      <c r="K570" s="6">
        <v>1</v>
      </c>
      <c r="L570" s="6">
        <v>1</v>
      </c>
      <c r="M570" s="8">
        <v>74890.58</v>
      </c>
      <c r="N570" s="6">
        <v>0</v>
      </c>
    </row>
    <row r="571" spans="1:14" x14ac:dyDescent="0.35">
      <c r="A571" s="5">
        <v>570</v>
      </c>
      <c r="B571" s="6">
        <v>15706647</v>
      </c>
      <c r="C571" s="5" t="s">
        <v>481</v>
      </c>
      <c r="D571" s="6">
        <v>761</v>
      </c>
      <c r="E571" s="5" t="s">
        <v>754</v>
      </c>
      <c r="F571" s="5" t="s">
        <v>23</v>
      </c>
      <c r="G571" s="6">
        <v>31</v>
      </c>
      <c r="H571" s="6">
        <v>7</v>
      </c>
      <c r="I571" s="7">
        <v>0</v>
      </c>
      <c r="J571" s="6">
        <v>3</v>
      </c>
      <c r="K571" s="6">
        <v>1</v>
      </c>
      <c r="L571" s="6">
        <v>1</v>
      </c>
      <c r="M571" s="8">
        <v>166698.18</v>
      </c>
      <c r="N571" s="6">
        <v>0</v>
      </c>
    </row>
    <row r="572" spans="1:14" x14ac:dyDescent="0.35">
      <c r="A572" s="5">
        <v>571</v>
      </c>
      <c r="B572" s="6">
        <v>15728505</v>
      </c>
      <c r="C572" s="5" t="s">
        <v>482</v>
      </c>
      <c r="D572" s="6">
        <v>601</v>
      </c>
      <c r="E572" s="5" t="s">
        <v>754</v>
      </c>
      <c r="F572" s="5" t="s">
        <v>23</v>
      </c>
      <c r="G572" s="6">
        <v>44</v>
      </c>
      <c r="H572" s="6">
        <v>1</v>
      </c>
      <c r="I572" s="7">
        <v>100486.18</v>
      </c>
      <c r="J572" s="6">
        <v>2</v>
      </c>
      <c r="K572" s="6">
        <v>1</v>
      </c>
      <c r="L572" s="6">
        <v>1</v>
      </c>
      <c r="M572" s="8">
        <v>62678.53</v>
      </c>
      <c r="N572" s="6">
        <v>0</v>
      </c>
    </row>
    <row r="573" spans="1:14" x14ac:dyDescent="0.35">
      <c r="A573" s="5">
        <v>572</v>
      </c>
      <c r="B573" s="6">
        <v>15730076</v>
      </c>
      <c r="C573" s="5" t="s">
        <v>61</v>
      </c>
      <c r="D573" s="6">
        <v>651</v>
      </c>
      <c r="E573" s="5" t="s">
        <v>754</v>
      </c>
      <c r="F573" s="5" t="s">
        <v>23</v>
      </c>
      <c r="G573" s="6">
        <v>45</v>
      </c>
      <c r="H573" s="6">
        <v>1</v>
      </c>
      <c r="I573" s="7">
        <v>0</v>
      </c>
      <c r="J573" s="6">
        <v>1</v>
      </c>
      <c r="K573" s="6">
        <v>1</v>
      </c>
      <c r="L573" s="6">
        <v>0</v>
      </c>
      <c r="M573" s="8">
        <v>67740.08</v>
      </c>
      <c r="N573" s="6">
        <v>1</v>
      </c>
    </row>
    <row r="574" spans="1:14" x14ac:dyDescent="0.35">
      <c r="A574" s="5">
        <v>573</v>
      </c>
      <c r="B574" s="6">
        <v>15622003</v>
      </c>
      <c r="C574" s="5" t="s">
        <v>427</v>
      </c>
      <c r="D574" s="6">
        <v>745</v>
      </c>
      <c r="E574" s="5" t="s">
        <v>754</v>
      </c>
      <c r="F574" s="5" t="s">
        <v>23</v>
      </c>
      <c r="G574" s="6">
        <v>35</v>
      </c>
      <c r="H574" s="6">
        <v>9</v>
      </c>
      <c r="I574" s="7">
        <v>92566.53</v>
      </c>
      <c r="J574" s="6">
        <v>2</v>
      </c>
      <c r="K574" s="6">
        <v>1</v>
      </c>
      <c r="L574" s="6">
        <v>0</v>
      </c>
      <c r="M574" s="8">
        <v>161519.76999999999</v>
      </c>
      <c r="N574" s="6">
        <v>0</v>
      </c>
    </row>
    <row r="575" spans="1:14" x14ac:dyDescent="0.35">
      <c r="A575" s="5">
        <v>574</v>
      </c>
      <c r="B575" s="6">
        <v>15607312</v>
      </c>
      <c r="C575" s="5" t="s">
        <v>483</v>
      </c>
      <c r="D575" s="6">
        <v>648</v>
      </c>
      <c r="E575" s="5" t="s">
        <v>18</v>
      </c>
      <c r="F575" s="5" t="s">
        <v>16</v>
      </c>
      <c r="G575" s="6">
        <v>49</v>
      </c>
      <c r="H575" s="6">
        <v>10</v>
      </c>
      <c r="I575" s="7">
        <v>0</v>
      </c>
      <c r="J575" s="6">
        <v>2</v>
      </c>
      <c r="K575" s="6">
        <v>1</v>
      </c>
      <c r="L575" s="6">
        <v>1</v>
      </c>
      <c r="M575" s="8">
        <v>159835.78</v>
      </c>
      <c r="N575" s="6">
        <v>1</v>
      </c>
    </row>
    <row r="576" spans="1:14" x14ac:dyDescent="0.35">
      <c r="A576" s="5">
        <v>575</v>
      </c>
      <c r="B576" s="6">
        <v>15644753</v>
      </c>
      <c r="C576" s="5" t="s">
        <v>118</v>
      </c>
      <c r="D576" s="6">
        <v>848</v>
      </c>
      <c r="E576" s="5" t="s">
        <v>18</v>
      </c>
      <c r="F576" s="5" t="s">
        <v>756</v>
      </c>
      <c r="G576" s="6">
        <v>40</v>
      </c>
      <c r="H576" s="6">
        <v>3</v>
      </c>
      <c r="I576" s="7">
        <v>110929.96</v>
      </c>
      <c r="J576" s="6">
        <v>1</v>
      </c>
      <c r="K576" s="6">
        <v>1</v>
      </c>
      <c r="L576" s="6">
        <v>1</v>
      </c>
      <c r="M576" s="8">
        <v>30876.84</v>
      </c>
      <c r="N576" s="6">
        <v>0</v>
      </c>
    </row>
    <row r="577" spans="1:14" x14ac:dyDescent="0.35">
      <c r="A577" s="5">
        <v>576</v>
      </c>
      <c r="B577" s="6">
        <v>15653620</v>
      </c>
      <c r="C577" s="5" t="s">
        <v>304</v>
      </c>
      <c r="D577" s="6">
        <v>546</v>
      </c>
      <c r="E577" s="5" t="s">
        <v>754</v>
      </c>
      <c r="F577" s="5" t="s">
        <v>16</v>
      </c>
      <c r="G577" s="6">
        <v>27</v>
      </c>
      <c r="H577" s="6">
        <v>8</v>
      </c>
      <c r="I577" s="7">
        <v>0</v>
      </c>
      <c r="J577" s="6">
        <v>2</v>
      </c>
      <c r="K577" s="6">
        <v>1</v>
      </c>
      <c r="L577" s="6">
        <v>1</v>
      </c>
      <c r="M577" s="8">
        <v>14858.1</v>
      </c>
      <c r="N577" s="6">
        <v>0</v>
      </c>
    </row>
    <row r="578" spans="1:14" x14ac:dyDescent="0.35">
      <c r="A578" s="5">
        <v>577</v>
      </c>
      <c r="B578" s="6">
        <v>15761986</v>
      </c>
      <c r="C578" s="5" t="s">
        <v>484</v>
      </c>
      <c r="D578" s="6">
        <v>439</v>
      </c>
      <c r="E578" s="5" t="s">
        <v>18</v>
      </c>
      <c r="F578" s="5" t="s">
        <v>16</v>
      </c>
      <c r="G578" s="6">
        <v>32</v>
      </c>
      <c r="H578" s="6">
        <v>3</v>
      </c>
      <c r="I578" s="7">
        <v>138901.60999999999</v>
      </c>
      <c r="J578" s="6">
        <v>1</v>
      </c>
      <c r="K578" s="6">
        <v>1</v>
      </c>
      <c r="L578" s="6">
        <v>0</v>
      </c>
      <c r="M578" s="8">
        <v>75685.97</v>
      </c>
      <c r="N578" s="6">
        <v>0</v>
      </c>
    </row>
    <row r="579" spans="1:14" x14ac:dyDescent="0.35">
      <c r="A579" s="5">
        <v>578</v>
      </c>
      <c r="B579" s="6">
        <v>15633922</v>
      </c>
      <c r="C579" s="5" t="s">
        <v>485</v>
      </c>
      <c r="D579" s="6">
        <v>755</v>
      </c>
      <c r="E579" s="5" t="s">
        <v>754</v>
      </c>
      <c r="F579" s="5" t="s">
        <v>23</v>
      </c>
      <c r="G579" s="6">
        <v>30</v>
      </c>
      <c r="H579" s="6">
        <v>4</v>
      </c>
      <c r="I579" s="7">
        <v>123217.66</v>
      </c>
      <c r="J579" s="6">
        <v>2</v>
      </c>
      <c r="K579" s="6">
        <v>0</v>
      </c>
      <c r="L579" s="6">
        <v>1</v>
      </c>
      <c r="M579" s="8">
        <v>144183.1</v>
      </c>
      <c r="N579" s="6">
        <v>0</v>
      </c>
    </row>
    <row r="580" spans="1:14" x14ac:dyDescent="0.35">
      <c r="A580" s="5">
        <v>579</v>
      </c>
      <c r="B580" s="6">
        <v>15734674</v>
      </c>
      <c r="C580" s="5" t="s">
        <v>486</v>
      </c>
      <c r="D580" s="6">
        <v>593</v>
      </c>
      <c r="E580" s="5" t="s">
        <v>754</v>
      </c>
      <c r="F580" s="5" t="s">
        <v>16</v>
      </c>
      <c r="G580" s="6">
        <v>41</v>
      </c>
      <c r="H580" s="6">
        <v>6</v>
      </c>
      <c r="I580" s="7">
        <v>0</v>
      </c>
      <c r="J580" s="6">
        <v>1</v>
      </c>
      <c r="K580" s="6">
        <v>1</v>
      </c>
      <c r="L580" s="6">
        <v>0</v>
      </c>
      <c r="M580" s="8">
        <v>65170.66</v>
      </c>
      <c r="N580" s="6">
        <v>0</v>
      </c>
    </row>
    <row r="581" spans="1:14" x14ac:dyDescent="0.35">
      <c r="A581" s="5">
        <v>580</v>
      </c>
      <c r="B581" s="6">
        <v>15658032</v>
      </c>
      <c r="C581" s="5" t="s">
        <v>487</v>
      </c>
      <c r="D581" s="6">
        <v>701</v>
      </c>
      <c r="E581" s="5" t="s">
        <v>754</v>
      </c>
      <c r="F581" s="5" t="s">
        <v>23</v>
      </c>
      <c r="G581" s="6">
        <v>39</v>
      </c>
      <c r="H581" s="6">
        <v>2</v>
      </c>
      <c r="I581" s="7">
        <v>0</v>
      </c>
      <c r="J581" s="6">
        <v>2</v>
      </c>
      <c r="K581" s="6">
        <v>1</v>
      </c>
      <c r="L581" s="6">
        <v>1</v>
      </c>
      <c r="M581" s="8">
        <v>82526.92</v>
      </c>
      <c r="N581" s="6">
        <v>0</v>
      </c>
    </row>
    <row r="582" spans="1:14" x14ac:dyDescent="0.35">
      <c r="A582" s="5">
        <v>581</v>
      </c>
      <c r="B582" s="6">
        <v>15692671</v>
      </c>
      <c r="C582" s="5" t="s">
        <v>488</v>
      </c>
      <c r="D582" s="6">
        <v>701</v>
      </c>
      <c r="E582" s="5" t="s">
        <v>18</v>
      </c>
      <c r="F582" s="5" t="s">
        <v>756</v>
      </c>
      <c r="G582" s="6">
        <v>36</v>
      </c>
      <c r="H582" s="6">
        <v>8</v>
      </c>
      <c r="I582" s="7">
        <v>0</v>
      </c>
      <c r="J582" s="6">
        <v>2</v>
      </c>
      <c r="K582" s="6">
        <v>1</v>
      </c>
      <c r="L582" s="6">
        <v>0</v>
      </c>
      <c r="M582" s="8">
        <v>169161.46</v>
      </c>
      <c r="N582" s="6">
        <v>0</v>
      </c>
    </row>
    <row r="583" spans="1:14" x14ac:dyDescent="0.35">
      <c r="A583" s="5">
        <v>582</v>
      </c>
      <c r="B583" s="6">
        <v>15737741</v>
      </c>
      <c r="C583" s="5" t="s">
        <v>489</v>
      </c>
      <c r="D583" s="6">
        <v>607</v>
      </c>
      <c r="E583" s="5" t="s">
        <v>18</v>
      </c>
      <c r="F583" s="5" t="s">
        <v>16</v>
      </c>
      <c r="G583" s="6">
        <v>33</v>
      </c>
      <c r="H583" s="6">
        <v>2</v>
      </c>
      <c r="I583" s="7">
        <v>108431.87</v>
      </c>
      <c r="J583" s="6">
        <v>2</v>
      </c>
      <c r="K583" s="6">
        <v>0</v>
      </c>
      <c r="L583" s="6">
        <v>1</v>
      </c>
      <c r="M583" s="8">
        <v>109291.39</v>
      </c>
      <c r="N583" s="6">
        <v>1</v>
      </c>
    </row>
    <row r="584" spans="1:14" x14ac:dyDescent="0.35">
      <c r="A584" s="5">
        <v>583</v>
      </c>
      <c r="B584" s="6">
        <v>15576352</v>
      </c>
      <c r="C584" s="5" t="s">
        <v>490</v>
      </c>
      <c r="D584" s="6">
        <v>586</v>
      </c>
      <c r="E584" s="5" t="s">
        <v>18</v>
      </c>
      <c r="F584" s="5" t="s">
        <v>16</v>
      </c>
      <c r="G584" s="6">
        <v>57</v>
      </c>
      <c r="H584" s="6">
        <v>3</v>
      </c>
      <c r="I584" s="7">
        <v>0</v>
      </c>
      <c r="J584" s="6">
        <v>2</v>
      </c>
      <c r="K584" s="6">
        <v>0</v>
      </c>
      <c r="L584" s="6">
        <v>1</v>
      </c>
      <c r="M584" s="8">
        <v>6057.81</v>
      </c>
      <c r="N584" s="6">
        <v>0</v>
      </c>
    </row>
    <row r="585" spans="1:14" x14ac:dyDescent="0.35">
      <c r="A585" s="5">
        <v>584</v>
      </c>
      <c r="B585" s="6">
        <v>15753719</v>
      </c>
      <c r="C585" s="5" t="s">
        <v>491</v>
      </c>
      <c r="D585" s="6">
        <v>547</v>
      </c>
      <c r="E585" s="5" t="s">
        <v>26</v>
      </c>
      <c r="F585" s="5" t="s">
        <v>16</v>
      </c>
      <c r="G585" s="6">
        <v>30</v>
      </c>
      <c r="H585" s="6">
        <v>9</v>
      </c>
      <c r="I585" s="7">
        <v>72392.41</v>
      </c>
      <c r="J585" s="6">
        <v>1</v>
      </c>
      <c r="K585" s="6">
        <v>1</v>
      </c>
      <c r="L585" s="6">
        <v>0</v>
      </c>
      <c r="M585" s="8">
        <v>77077.14</v>
      </c>
      <c r="N585" s="6">
        <v>0</v>
      </c>
    </row>
    <row r="586" spans="1:14" x14ac:dyDescent="0.35">
      <c r="A586" s="5">
        <v>585</v>
      </c>
      <c r="B586" s="6">
        <v>15803689</v>
      </c>
      <c r="C586" s="5" t="s">
        <v>492</v>
      </c>
      <c r="D586" s="6">
        <v>647</v>
      </c>
      <c r="E586" s="5" t="s">
        <v>26</v>
      </c>
      <c r="F586" s="5" t="s">
        <v>16</v>
      </c>
      <c r="G586" s="6">
        <v>51</v>
      </c>
      <c r="H586" s="6">
        <v>1</v>
      </c>
      <c r="I586" s="7">
        <v>119741.77</v>
      </c>
      <c r="J586" s="6">
        <v>2</v>
      </c>
      <c r="K586" s="6">
        <v>0</v>
      </c>
      <c r="L586" s="6">
        <v>0</v>
      </c>
      <c r="M586" s="8">
        <v>54954.51</v>
      </c>
      <c r="N586" s="6">
        <v>1</v>
      </c>
    </row>
    <row r="587" spans="1:14" ht="29" x14ac:dyDescent="0.35">
      <c r="A587" s="5">
        <v>586</v>
      </c>
      <c r="B587" s="6">
        <v>15718057</v>
      </c>
      <c r="C587" s="5" t="s">
        <v>493</v>
      </c>
      <c r="D587" s="6">
        <v>760</v>
      </c>
      <c r="E587" s="5" t="s">
        <v>754</v>
      </c>
      <c r="F587" s="5" t="s">
        <v>16</v>
      </c>
      <c r="G587" s="6">
        <v>51</v>
      </c>
      <c r="H587" s="6">
        <v>2</v>
      </c>
      <c r="I587" s="7">
        <v>100946.71</v>
      </c>
      <c r="J587" s="6">
        <v>1</v>
      </c>
      <c r="K587" s="6">
        <v>0</v>
      </c>
      <c r="L587" s="6">
        <v>0</v>
      </c>
      <c r="M587" s="8">
        <v>179614.8</v>
      </c>
      <c r="N587" s="6">
        <v>1</v>
      </c>
    </row>
    <row r="588" spans="1:14" x14ac:dyDescent="0.35">
      <c r="A588" s="5">
        <v>587</v>
      </c>
      <c r="B588" s="6">
        <v>15722010</v>
      </c>
      <c r="C588" s="5" t="s">
        <v>494</v>
      </c>
      <c r="D588" s="6">
        <v>621</v>
      </c>
      <c r="E588" s="5" t="s">
        <v>18</v>
      </c>
      <c r="F588" s="5" t="s">
        <v>756</v>
      </c>
      <c r="G588" s="6">
        <v>53</v>
      </c>
      <c r="H588" s="6">
        <v>9</v>
      </c>
      <c r="I588" s="7">
        <v>170491.84</v>
      </c>
      <c r="J588" s="6">
        <v>1</v>
      </c>
      <c r="K588" s="6">
        <v>1</v>
      </c>
      <c r="L588" s="6">
        <v>0</v>
      </c>
      <c r="M588" s="8">
        <v>35588.07</v>
      </c>
      <c r="N588" s="6">
        <v>1</v>
      </c>
    </row>
    <row r="589" spans="1:14" x14ac:dyDescent="0.35">
      <c r="A589" s="5">
        <v>588</v>
      </c>
      <c r="B589" s="6">
        <v>15680998</v>
      </c>
      <c r="C589" s="5" t="s">
        <v>495</v>
      </c>
      <c r="D589" s="6">
        <v>725</v>
      </c>
      <c r="E589" s="5" t="s">
        <v>754</v>
      </c>
      <c r="F589" s="5" t="s">
        <v>23</v>
      </c>
      <c r="G589" s="6">
        <v>44</v>
      </c>
      <c r="H589" s="6">
        <v>5</v>
      </c>
      <c r="I589" s="7">
        <v>0</v>
      </c>
      <c r="J589" s="6">
        <v>1</v>
      </c>
      <c r="K589" s="6">
        <v>1</v>
      </c>
      <c r="L589" s="6">
        <v>1</v>
      </c>
      <c r="M589" s="8">
        <v>117356.14</v>
      </c>
      <c r="N589" s="6">
        <v>0</v>
      </c>
    </row>
    <row r="590" spans="1:14" x14ac:dyDescent="0.35">
      <c r="A590" s="5">
        <v>589</v>
      </c>
      <c r="B590" s="6">
        <v>15614782</v>
      </c>
      <c r="C590" s="5" t="s">
        <v>38</v>
      </c>
      <c r="D590" s="6">
        <v>526</v>
      </c>
      <c r="E590" s="5" t="s">
        <v>754</v>
      </c>
      <c r="F590" s="5" t="s">
        <v>23</v>
      </c>
      <c r="G590" s="6">
        <v>36</v>
      </c>
      <c r="H590" s="6">
        <v>1</v>
      </c>
      <c r="I590" s="7">
        <v>0</v>
      </c>
      <c r="J590" s="6">
        <v>1</v>
      </c>
      <c r="K590" s="6">
        <v>1</v>
      </c>
      <c r="L590" s="6">
        <v>0</v>
      </c>
      <c r="M590" s="8">
        <v>160696.72</v>
      </c>
      <c r="N590" s="6">
        <v>0</v>
      </c>
    </row>
    <row r="591" spans="1:14" x14ac:dyDescent="0.35">
      <c r="A591" s="5">
        <v>590</v>
      </c>
      <c r="B591" s="6">
        <v>15591047</v>
      </c>
      <c r="C591" s="5" t="s">
        <v>149</v>
      </c>
      <c r="D591" s="6">
        <v>519</v>
      </c>
      <c r="E591" s="5" t="s">
        <v>18</v>
      </c>
      <c r="F591" s="5" t="s">
        <v>16</v>
      </c>
      <c r="G591" s="6">
        <v>47</v>
      </c>
      <c r="H591" s="6">
        <v>6</v>
      </c>
      <c r="I591" s="7">
        <v>157296.01999999999</v>
      </c>
      <c r="J591" s="6">
        <v>2</v>
      </c>
      <c r="K591" s="6">
        <v>0</v>
      </c>
      <c r="L591" s="6">
        <v>0</v>
      </c>
      <c r="M591" s="8">
        <v>147278.43</v>
      </c>
      <c r="N591" s="6">
        <v>1</v>
      </c>
    </row>
    <row r="592" spans="1:14" x14ac:dyDescent="0.35">
      <c r="A592" s="5">
        <v>591</v>
      </c>
      <c r="B592" s="6">
        <v>15788291</v>
      </c>
      <c r="C592" s="5" t="s">
        <v>496</v>
      </c>
      <c r="D592" s="6">
        <v>713</v>
      </c>
      <c r="E592" s="5" t="s">
        <v>26</v>
      </c>
      <c r="F592" s="5" t="s">
        <v>16</v>
      </c>
      <c r="G592" s="6">
        <v>38</v>
      </c>
      <c r="H592" s="6">
        <v>7</v>
      </c>
      <c r="I592" s="7">
        <v>144606.22</v>
      </c>
      <c r="J592" s="6">
        <v>1</v>
      </c>
      <c r="K592" s="6">
        <v>1</v>
      </c>
      <c r="L592" s="6">
        <v>1</v>
      </c>
      <c r="M592" s="8">
        <v>56594.36</v>
      </c>
      <c r="N592" s="6">
        <v>1</v>
      </c>
    </row>
    <row r="593" spans="1:14" x14ac:dyDescent="0.35">
      <c r="A593" s="5">
        <v>592</v>
      </c>
      <c r="B593" s="6">
        <v>15604044</v>
      </c>
      <c r="C593" s="5" t="s">
        <v>21</v>
      </c>
      <c r="D593" s="6">
        <v>700</v>
      </c>
      <c r="E593" s="5" t="s">
        <v>754</v>
      </c>
      <c r="F593" s="5" t="s">
        <v>23</v>
      </c>
      <c r="G593" s="6">
        <v>38</v>
      </c>
      <c r="H593" s="6">
        <v>8</v>
      </c>
      <c r="I593" s="7">
        <v>134811.29999999999</v>
      </c>
      <c r="J593" s="6">
        <v>1</v>
      </c>
      <c r="K593" s="6">
        <v>1</v>
      </c>
      <c r="L593" s="6">
        <v>0</v>
      </c>
      <c r="M593" s="8">
        <v>1299.75</v>
      </c>
      <c r="N593" s="6">
        <v>0</v>
      </c>
    </row>
    <row r="594" spans="1:14" x14ac:dyDescent="0.35">
      <c r="A594" s="5">
        <v>593</v>
      </c>
      <c r="B594" s="6">
        <v>15679587</v>
      </c>
      <c r="C594" s="5" t="s">
        <v>497</v>
      </c>
      <c r="D594" s="6">
        <v>666</v>
      </c>
      <c r="E594" s="5" t="s">
        <v>754</v>
      </c>
      <c r="F594" s="5" t="s">
        <v>16</v>
      </c>
      <c r="G594" s="6">
        <v>34</v>
      </c>
      <c r="H594" s="6">
        <v>9</v>
      </c>
      <c r="I594" s="7">
        <v>115897.12</v>
      </c>
      <c r="J594" s="6">
        <v>1</v>
      </c>
      <c r="K594" s="6">
        <v>1</v>
      </c>
      <c r="L594" s="6">
        <v>1</v>
      </c>
      <c r="M594" s="8">
        <v>25095.03</v>
      </c>
      <c r="N594" s="6">
        <v>0</v>
      </c>
    </row>
    <row r="595" spans="1:14" x14ac:dyDescent="0.35">
      <c r="A595" s="5">
        <v>594</v>
      </c>
      <c r="B595" s="6">
        <v>15775153</v>
      </c>
      <c r="C595" s="5" t="s">
        <v>498</v>
      </c>
      <c r="D595" s="6">
        <v>630</v>
      </c>
      <c r="E595" s="5" t="s">
        <v>18</v>
      </c>
      <c r="F595" s="5" t="s">
        <v>756</v>
      </c>
      <c r="G595" s="6">
        <v>32</v>
      </c>
      <c r="H595" s="6">
        <v>4</v>
      </c>
      <c r="I595" s="7">
        <v>82034</v>
      </c>
      <c r="J595" s="6">
        <v>1</v>
      </c>
      <c r="K595" s="6">
        <v>0</v>
      </c>
      <c r="L595" s="6">
        <v>0</v>
      </c>
      <c r="M595" s="8">
        <v>146326.45000000001</v>
      </c>
      <c r="N595" s="6">
        <v>0</v>
      </c>
    </row>
    <row r="596" spans="1:14" x14ac:dyDescent="0.35">
      <c r="A596" s="5">
        <v>595</v>
      </c>
      <c r="B596" s="6">
        <v>15603925</v>
      </c>
      <c r="C596" s="5" t="s">
        <v>352</v>
      </c>
      <c r="D596" s="6">
        <v>779</v>
      </c>
      <c r="E596" s="5" t="s">
        <v>18</v>
      </c>
      <c r="F596" s="5" t="s">
        <v>16</v>
      </c>
      <c r="G596" s="6">
        <v>26</v>
      </c>
      <c r="H596" s="6">
        <v>4</v>
      </c>
      <c r="I596" s="7">
        <v>174318.13</v>
      </c>
      <c r="J596" s="6">
        <v>2</v>
      </c>
      <c r="K596" s="6">
        <v>0</v>
      </c>
      <c r="L596" s="6">
        <v>1</v>
      </c>
      <c r="M596" s="8">
        <v>38296.21</v>
      </c>
      <c r="N596" s="6">
        <v>0</v>
      </c>
    </row>
    <row r="597" spans="1:14" x14ac:dyDescent="0.35">
      <c r="A597" s="5">
        <v>596</v>
      </c>
      <c r="B597" s="6">
        <v>15680970</v>
      </c>
      <c r="C597" s="5" t="s">
        <v>499</v>
      </c>
      <c r="D597" s="6">
        <v>611</v>
      </c>
      <c r="E597" s="5" t="s">
        <v>26</v>
      </c>
      <c r="F597" s="5" t="s">
        <v>16</v>
      </c>
      <c r="G597" s="6">
        <v>41</v>
      </c>
      <c r="H597" s="6">
        <v>2</v>
      </c>
      <c r="I597" s="7">
        <v>114206.84</v>
      </c>
      <c r="J597" s="6">
        <v>1</v>
      </c>
      <c r="K597" s="6">
        <v>1</v>
      </c>
      <c r="L597" s="6">
        <v>0</v>
      </c>
      <c r="M597" s="8">
        <v>164061.6</v>
      </c>
      <c r="N597" s="6">
        <v>0</v>
      </c>
    </row>
    <row r="598" spans="1:14" x14ac:dyDescent="0.35">
      <c r="A598" s="5">
        <v>597</v>
      </c>
      <c r="B598" s="6">
        <v>15697183</v>
      </c>
      <c r="C598" s="5" t="s">
        <v>500</v>
      </c>
      <c r="D598" s="6">
        <v>685</v>
      </c>
      <c r="E598" s="5" t="s">
        <v>18</v>
      </c>
      <c r="F598" s="5" t="s">
        <v>756</v>
      </c>
      <c r="G598" s="6">
        <v>43</v>
      </c>
      <c r="H598" s="6">
        <v>9</v>
      </c>
      <c r="I598" s="7">
        <v>0</v>
      </c>
      <c r="J598" s="6">
        <v>2</v>
      </c>
      <c r="K598" s="6">
        <v>1</v>
      </c>
      <c r="L598" s="6">
        <v>0</v>
      </c>
      <c r="M598" s="8">
        <v>107811.28</v>
      </c>
      <c r="N598" s="6">
        <v>0</v>
      </c>
    </row>
    <row r="599" spans="1:14" x14ac:dyDescent="0.35">
      <c r="A599" s="5">
        <v>598</v>
      </c>
      <c r="B599" s="6">
        <v>15567446</v>
      </c>
      <c r="C599" s="5" t="s">
        <v>501</v>
      </c>
      <c r="D599" s="6">
        <v>646</v>
      </c>
      <c r="E599" s="5" t="s">
        <v>26</v>
      </c>
      <c r="F599" s="5" t="s">
        <v>23</v>
      </c>
      <c r="G599" s="6">
        <v>39</v>
      </c>
      <c r="H599" s="6">
        <v>9</v>
      </c>
      <c r="I599" s="7">
        <v>111574.41</v>
      </c>
      <c r="J599" s="6">
        <v>1</v>
      </c>
      <c r="K599" s="6">
        <v>1</v>
      </c>
      <c r="L599" s="6">
        <v>1</v>
      </c>
      <c r="M599" s="8">
        <v>30838.51</v>
      </c>
      <c r="N599" s="6">
        <v>0</v>
      </c>
    </row>
    <row r="600" spans="1:14" x14ac:dyDescent="0.35">
      <c r="A600" s="5">
        <v>599</v>
      </c>
      <c r="B600" s="6">
        <v>15637476</v>
      </c>
      <c r="C600" s="5" t="s">
        <v>502</v>
      </c>
      <c r="D600" s="6">
        <v>683</v>
      </c>
      <c r="E600" s="5" t="s">
        <v>26</v>
      </c>
      <c r="F600" s="5" t="s">
        <v>16</v>
      </c>
      <c r="G600" s="6">
        <v>57</v>
      </c>
      <c r="H600" s="6">
        <v>5</v>
      </c>
      <c r="I600" s="7">
        <v>162448.69</v>
      </c>
      <c r="J600" s="6">
        <v>1</v>
      </c>
      <c r="K600" s="6">
        <v>0</v>
      </c>
      <c r="L600" s="6">
        <v>0</v>
      </c>
      <c r="M600" s="8">
        <v>9221.7800000000007</v>
      </c>
      <c r="N600" s="6">
        <v>1</v>
      </c>
    </row>
    <row r="601" spans="1:14" x14ac:dyDescent="0.35">
      <c r="A601" s="5">
        <v>600</v>
      </c>
      <c r="B601" s="6">
        <v>15714939</v>
      </c>
      <c r="C601" s="5" t="s">
        <v>503</v>
      </c>
      <c r="D601" s="6">
        <v>484</v>
      </c>
      <c r="E601" s="5" t="s">
        <v>26</v>
      </c>
      <c r="F601" s="5" t="s">
        <v>16</v>
      </c>
      <c r="G601" s="6">
        <v>34</v>
      </c>
      <c r="H601" s="6">
        <v>4</v>
      </c>
      <c r="I601" s="7">
        <v>148249.54</v>
      </c>
      <c r="J601" s="6">
        <v>1</v>
      </c>
      <c r="K601" s="6">
        <v>0</v>
      </c>
      <c r="L601" s="6">
        <v>1</v>
      </c>
      <c r="M601" s="8">
        <v>33738.269999999997</v>
      </c>
      <c r="N601" s="6">
        <v>0</v>
      </c>
    </row>
    <row r="602" spans="1:14" x14ac:dyDescent="0.35">
      <c r="A602" s="5">
        <v>601</v>
      </c>
      <c r="B602" s="6">
        <v>15683503</v>
      </c>
      <c r="C602" s="5" t="s">
        <v>504</v>
      </c>
      <c r="D602" s="6">
        <v>601</v>
      </c>
      <c r="E602" s="5" t="s">
        <v>754</v>
      </c>
      <c r="F602" s="5" t="s">
        <v>16</v>
      </c>
      <c r="G602" s="6">
        <v>43</v>
      </c>
      <c r="H602" s="6">
        <v>8</v>
      </c>
      <c r="I602" s="7">
        <v>0</v>
      </c>
      <c r="J602" s="6">
        <v>3</v>
      </c>
      <c r="K602" s="6">
        <v>0</v>
      </c>
      <c r="L602" s="6">
        <v>1</v>
      </c>
      <c r="M602" s="8">
        <v>110916.15</v>
      </c>
      <c r="N602" s="6">
        <v>1</v>
      </c>
    </row>
    <row r="603" spans="1:14" x14ac:dyDescent="0.35">
      <c r="A603" s="5">
        <v>602</v>
      </c>
      <c r="B603" s="6">
        <v>15645569</v>
      </c>
      <c r="C603" s="5" t="s">
        <v>460</v>
      </c>
      <c r="D603" s="6">
        <v>762</v>
      </c>
      <c r="E603" s="5" t="s">
        <v>18</v>
      </c>
      <c r="F603" s="5" t="s">
        <v>16</v>
      </c>
      <c r="G603" s="6">
        <v>26</v>
      </c>
      <c r="H603" s="6">
        <v>7</v>
      </c>
      <c r="I603" s="7">
        <v>123709.46</v>
      </c>
      <c r="J603" s="6">
        <v>2</v>
      </c>
      <c r="K603" s="6">
        <v>1</v>
      </c>
      <c r="L603" s="6">
        <v>1</v>
      </c>
      <c r="M603" s="8">
        <v>169654.57</v>
      </c>
      <c r="N603" s="6">
        <v>0</v>
      </c>
    </row>
    <row r="604" spans="1:14" x14ac:dyDescent="0.35">
      <c r="A604" s="5">
        <v>603</v>
      </c>
      <c r="B604" s="6">
        <v>15782569</v>
      </c>
      <c r="C604" s="5" t="s">
        <v>505</v>
      </c>
      <c r="D604" s="6">
        <v>687</v>
      </c>
      <c r="E604" s="5" t="s">
        <v>754</v>
      </c>
      <c r="F604" s="5" t="s">
        <v>16</v>
      </c>
      <c r="G604" s="6">
        <v>72</v>
      </c>
      <c r="H604" s="6">
        <v>9</v>
      </c>
      <c r="I604" s="7">
        <v>0</v>
      </c>
      <c r="J604" s="6">
        <v>1</v>
      </c>
      <c r="K604" s="6">
        <v>0</v>
      </c>
      <c r="L604" s="6">
        <v>1</v>
      </c>
      <c r="M604" s="8">
        <v>69829.399999999994</v>
      </c>
      <c r="N604" s="6">
        <v>0</v>
      </c>
    </row>
    <row r="605" spans="1:14" x14ac:dyDescent="0.35">
      <c r="A605" s="5">
        <v>604</v>
      </c>
      <c r="B605" s="6">
        <v>15592387</v>
      </c>
      <c r="C605" s="5" t="s">
        <v>506</v>
      </c>
      <c r="D605" s="6">
        <v>566</v>
      </c>
      <c r="E605" s="5" t="s">
        <v>754</v>
      </c>
      <c r="F605" s="5" t="s">
        <v>23</v>
      </c>
      <c r="G605" s="6">
        <v>30</v>
      </c>
      <c r="H605" s="6">
        <v>5</v>
      </c>
      <c r="I605" s="7">
        <v>0</v>
      </c>
      <c r="J605" s="6">
        <v>1</v>
      </c>
      <c r="K605" s="6">
        <v>1</v>
      </c>
      <c r="L605" s="6">
        <v>0</v>
      </c>
      <c r="M605" s="8">
        <v>54926.51</v>
      </c>
      <c r="N605" s="6">
        <v>1</v>
      </c>
    </row>
    <row r="606" spans="1:14" x14ac:dyDescent="0.35">
      <c r="A606" s="5">
        <v>605</v>
      </c>
      <c r="B606" s="6">
        <v>15609286</v>
      </c>
      <c r="C606" s="5" t="s">
        <v>507</v>
      </c>
      <c r="D606" s="6">
        <v>702</v>
      </c>
      <c r="E606" s="5" t="s">
        <v>754</v>
      </c>
      <c r="F606" s="5" t="s">
        <v>23</v>
      </c>
      <c r="G606" s="6">
        <v>37</v>
      </c>
      <c r="H606" s="6">
        <v>10</v>
      </c>
      <c r="I606" s="7">
        <v>150525.79999999999</v>
      </c>
      <c r="J606" s="6">
        <v>1</v>
      </c>
      <c r="K606" s="6">
        <v>1</v>
      </c>
      <c r="L606" s="6">
        <v>1</v>
      </c>
      <c r="M606" s="8">
        <v>94728.49</v>
      </c>
      <c r="N606" s="6">
        <v>0</v>
      </c>
    </row>
    <row r="607" spans="1:14" x14ac:dyDescent="0.35">
      <c r="A607" s="5">
        <v>606</v>
      </c>
      <c r="B607" s="6">
        <v>15814035</v>
      </c>
      <c r="C607" s="5" t="s">
        <v>508</v>
      </c>
      <c r="D607" s="6">
        <v>601</v>
      </c>
      <c r="E607" s="5" t="s">
        <v>754</v>
      </c>
      <c r="F607" s="5" t="s">
        <v>23</v>
      </c>
      <c r="G607" s="6">
        <v>29</v>
      </c>
      <c r="H607" s="6">
        <v>9</v>
      </c>
      <c r="I607" s="7">
        <v>0</v>
      </c>
      <c r="J607" s="6">
        <v>1</v>
      </c>
      <c r="K607" s="6">
        <v>1</v>
      </c>
      <c r="L607" s="6">
        <v>1</v>
      </c>
      <c r="M607" s="8">
        <v>80393.27</v>
      </c>
      <c r="N607" s="6">
        <v>0</v>
      </c>
    </row>
    <row r="608" spans="1:14" x14ac:dyDescent="0.35">
      <c r="A608" s="5">
        <v>607</v>
      </c>
      <c r="B608" s="6">
        <v>15661249</v>
      </c>
      <c r="C608" s="5" t="s">
        <v>509</v>
      </c>
      <c r="D608" s="6">
        <v>699</v>
      </c>
      <c r="E608" s="5" t="s">
        <v>754</v>
      </c>
      <c r="F608" s="5" t="s">
        <v>23</v>
      </c>
      <c r="G608" s="6">
        <v>53</v>
      </c>
      <c r="H608" s="6">
        <v>4</v>
      </c>
      <c r="I608" s="7">
        <v>0</v>
      </c>
      <c r="J608" s="6">
        <v>2</v>
      </c>
      <c r="K608" s="6">
        <v>0</v>
      </c>
      <c r="L608" s="6">
        <v>1</v>
      </c>
      <c r="M608" s="8">
        <v>111307.98</v>
      </c>
      <c r="N608" s="6">
        <v>0</v>
      </c>
    </row>
    <row r="609" spans="1:14" x14ac:dyDescent="0.35">
      <c r="A609" s="5">
        <v>608</v>
      </c>
      <c r="B609" s="6">
        <v>15629117</v>
      </c>
      <c r="C609" s="5" t="s">
        <v>510</v>
      </c>
      <c r="D609" s="6">
        <v>584</v>
      </c>
      <c r="E609" s="5" t="s">
        <v>754</v>
      </c>
      <c r="F609" s="5" t="s">
        <v>23</v>
      </c>
      <c r="G609" s="6">
        <v>28</v>
      </c>
      <c r="H609" s="6">
        <v>10</v>
      </c>
      <c r="I609" s="7">
        <v>0</v>
      </c>
      <c r="J609" s="6">
        <v>2</v>
      </c>
      <c r="K609" s="6">
        <v>1</v>
      </c>
      <c r="L609" s="6">
        <v>0</v>
      </c>
      <c r="M609" s="8">
        <v>19834.32</v>
      </c>
      <c r="N609" s="6">
        <v>0</v>
      </c>
    </row>
    <row r="610" spans="1:14" x14ac:dyDescent="0.35">
      <c r="A610" s="5">
        <v>609</v>
      </c>
      <c r="B610" s="6">
        <v>15607170</v>
      </c>
      <c r="C610" s="5" t="s">
        <v>267</v>
      </c>
      <c r="D610" s="6">
        <v>699</v>
      </c>
      <c r="E610" s="5" t="s">
        <v>754</v>
      </c>
      <c r="F610" s="5" t="s">
        <v>23</v>
      </c>
      <c r="G610" s="6">
        <v>35</v>
      </c>
      <c r="H610" s="6">
        <v>5</v>
      </c>
      <c r="I610" s="7">
        <v>0</v>
      </c>
      <c r="J610" s="6">
        <v>2</v>
      </c>
      <c r="K610" s="6">
        <v>1</v>
      </c>
      <c r="L610" s="6">
        <v>1</v>
      </c>
      <c r="M610" s="8">
        <v>78397.240000000005</v>
      </c>
      <c r="N610" s="6">
        <v>0</v>
      </c>
    </row>
    <row r="611" spans="1:14" x14ac:dyDescent="0.35">
      <c r="A611" s="5">
        <v>610</v>
      </c>
      <c r="B611" s="6">
        <v>15586585</v>
      </c>
      <c r="C611" s="5" t="s">
        <v>132</v>
      </c>
      <c r="D611" s="6">
        <v>698</v>
      </c>
      <c r="E611" s="5" t="s">
        <v>26</v>
      </c>
      <c r="F611" s="5" t="s">
        <v>16</v>
      </c>
      <c r="G611" s="6">
        <v>51</v>
      </c>
      <c r="H611" s="6">
        <v>2</v>
      </c>
      <c r="I611" s="7">
        <v>111018.98</v>
      </c>
      <c r="J611" s="6">
        <v>1</v>
      </c>
      <c r="K611" s="6">
        <v>1</v>
      </c>
      <c r="L611" s="6">
        <v>0</v>
      </c>
      <c r="M611" s="8">
        <v>86410.28</v>
      </c>
      <c r="N611" s="6">
        <v>0</v>
      </c>
    </row>
    <row r="612" spans="1:14" x14ac:dyDescent="0.35">
      <c r="A612" s="5">
        <v>611</v>
      </c>
      <c r="B612" s="6">
        <v>15686611</v>
      </c>
      <c r="C612" s="5" t="s">
        <v>511</v>
      </c>
      <c r="D612" s="6">
        <v>495</v>
      </c>
      <c r="E612" s="5" t="s">
        <v>754</v>
      </c>
      <c r="F612" s="5" t="s">
        <v>23</v>
      </c>
      <c r="G612" s="6">
        <v>30</v>
      </c>
      <c r="H612" s="6">
        <v>10</v>
      </c>
      <c r="I612" s="7">
        <v>129755.99</v>
      </c>
      <c r="J612" s="6">
        <v>1</v>
      </c>
      <c r="K612" s="6">
        <v>0</v>
      </c>
      <c r="L612" s="6">
        <v>0</v>
      </c>
      <c r="M612" s="8">
        <v>172749.65</v>
      </c>
      <c r="N612" s="6">
        <v>0</v>
      </c>
    </row>
    <row r="613" spans="1:14" x14ac:dyDescent="0.35">
      <c r="A613" s="5">
        <v>612</v>
      </c>
      <c r="B613" s="6">
        <v>15603203</v>
      </c>
      <c r="C613" s="5" t="s">
        <v>512</v>
      </c>
      <c r="D613" s="6">
        <v>650</v>
      </c>
      <c r="E613" s="5" t="s">
        <v>754</v>
      </c>
      <c r="F613" s="5" t="s">
        <v>16</v>
      </c>
      <c r="G613" s="6">
        <v>27</v>
      </c>
      <c r="H613" s="6">
        <v>6</v>
      </c>
      <c r="I613" s="7">
        <v>0</v>
      </c>
      <c r="J613" s="6">
        <v>2</v>
      </c>
      <c r="K613" s="6">
        <v>1</v>
      </c>
      <c r="L613" s="6">
        <v>0</v>
      </c>
      <c r="M613" s="8">
        <v>1002.39</v>
      </c>
      <c r="N613" s="6">
        <v>0</v>
      </c>
    </row>
    <row r="614" spans="1:14" x14ac:dyDescent="0.35">
      <c r="A614" s="5">
        <v>613</v>
      </c>
      <c r="B614" s="6">
        <v>15619857</v>
      </c>
      <c r="C614" s="5" t="s">
        <v>199</v>
      </c>
      <c r="D614" s="6">
        <v>605</v>
      </c>
      <c r="E614" s="5" t="s">
        <v>754</v>
      </c>
      <c r="F614" s="5" t="s">
        <v>16</v>
      </c>
      <c r="G614" s="6">
        <v>64</v>
      </c>
      <c r="H614" s="6">
        <v>2</v>
      </c>
      <c r="I614" s="7">
        <v>129555.7</v>
      </c>
      <c r="J614" s="6">
        <v>1</v>
      </c>
      <c r="K614" s="6">
        <v>1</v>
      </c>
      <c r="L614" s="6">
        <v>1</v>
      </c>
      <c r="M614" s="8">
        <v>13601.79</v>
      </c>
      <c r="N614" s="6">
        <v>0</v>
      </c>
    </row>
    <row r="615" spans="1:14" x14ac:dyDescent="0.35">
      <c r="A615" s="5">
        <v>614</v>
      </c>
      <c r="B615" s="6">
        <v>15805062</v>
      </c>
      <c r="C615" s="5" t="s">
        <v>513</v>
      </c>
      <c r="D615" s="6">
        <v>667</v>
      </c>
      <c r="E615" s="5" t="s">
        <v>18</v>
      </c>
      <c r="F615" s="5" t="s">
        <v>756</v>
      </c>
      <c r="G615" s="6">
        <v>38</v>
      </c>
      <c r="H615" s="6">
        <v>1</v>
      </c>
      <c r="I615" s="7">
        <v>87202.38</v>
      </c>
      <c r="J615" s="6">
        <v>1</v>
      </c>
      <c r="K615" s="6">
        <v>1</v>
      </c>
      <c r="L615" s="6">
        <v>1</v>
      </c>
      <c r="M615" s="8">
        <v>77866.91</v>
      </c>
      <c r="N615" s="6">
        <v>0</v>
      </c>
    </row>
    <row r="616" spans="1:14" x14ac:dyDescent="0.35">
      <c r="A616" s="5">
        <v>615</v>
      </c>
      <c r="B616" s="6">
        <v>15660271</v>
      </c>
      <c r="C616" s="5" t="s">
        <v>132</v>
      </c>
      <c r="D616" s="6">
        <v>688</v>
      </c>
      <c r="E616" s="5" t="s">
        <v>26</v>
      </c>
      <c r="F616" s="5" t="s">
        <v>23</v>
      </c>
      <c r="G616" s="6">
        <v>26</v>
      </c>
      <c r="H616" s="6">
        <v>8</v>
      </c>
      <c r="I616" s="7">
        <v>146133.39000000001</v>
      </c>
      <c r="J616" s="6">
        <v>1</v>
      </c>
      <c r="K616" s="6">
        <v>1</v>
      </c>
      <c r="L616" s="6">
        <v>1</v>
      </c>
      <c r="M616" s="8">
        <v>175296.76</v>
      </c>
      <c r="N616" s="6">
        <v>0</v>
      </c>
    </row>
    <row r="617" spans="1:14" x14ac:dyDescent="0.35">
      <c r="A617" s="5">
        <v>616</v>
      </c>
      <c r="B617" s="6">
        <v>15745295</v>
      </c>
      <c r="C617" s="5" t="s">
        <v>514</v>
      </c>
      <c r="D617" s="6">
        <v>727</v>
      </c>
      <c r="E617" s="5" t="s">
        <v>18</v>
      </c>
      <c r="F617" s="5" t="s">
        <v>16</v>
      </c>
      <c r="G617" s="6">
        <v>31</v>
      </c>
      <c r="H617" s="6">
        <v>0</v>
      </c>
      <c r="I617" s="7">
        <v>0</v>
      </c>
      <c r="J617" s="6">
        <v>1</v>
      </c>
      <c r="K617" s="6">
        <v>1</v>
      </c>
      <c r="L617" s="6">
        <v>0</v>
      </c>
      <c r="M617" s="8">
        <v>121751.03999999999</v>
      </c>
      <c r="N617" s="6">
        <v>1</v>
      </c>
    </row>
    <row r="618" spans="1:14" x14ac:dyDescent="0.35">
      <c r="A618" s="5">
        <v>617</v>
      </c>
      <c r="B618" s="6">
        <v>15719352</v>
      </c>
      <c r="C618" s="5" t="s">
        <v>279</v>
      </c>
      <c r="D618" s="6">
        <v>754</v>
      </c>
      <c r="E618" s="5" t="s">
        <v>18</v>
      </c>
      <c r="F618" s="5" t="s">
        <v>756</v>
      </c>
      <c r="G618" s="6">
        <v>39</v>
      </c>
      <c r="H618" s="6">
        <v>6</v>
      </c>
      <c r="I618" s="7">
        <v>170184.99</v>
      </c>
      <c r="J618" s="6">
        <v>2</v>
      </c>
      <c r="K618" s="6">
        <v>1</v>
      </c>
      <c r="L618" s="6">
        <v>0</v>
      </c>
      <c r="M618" s="8">
        <v>89593.26</v>
      </c>
      <c r="N618" s="6">
        <v>0</v>
      </c>
    </row>
    <row r="619" spans="1:14" x14ac:dyDescent="0.35">
      <c r="A619" s="5">
        <v>618</v>
      </c>
      <c r="B619" s="6">
        <v>15766575</v>
      </c>
      <c r="C619" s="5" t="s">
        <v>515</v>
      </c>
      <c r="D619" s="6">
        <v>612</v>
      </c>
      <c r="E619" s="5" t="s">
        <v>26</v>
      </c>
      <c r="F619" s="5" t="s">
        <v>16</v>
      </c>
      <c r="G619" s="6">
        <v>62</v>
      </c>
      <c r="H619" s="6">
        <v>8</v>
      </c>
      <c r="I619" s="7">
        <v>140745.32999999999</v>
      </c>
      <c r="J619" s="6">
        <v>1</v>
      </c>
      <c r="K619" s="6">
        <v>1</v>
      </c>
      <c r="L619" s="6">
        <v>0</v>
      </c>
      <c r="M619" s="8">
        <v>193437.89</v>
      </c>
      <c r="N619" s="6">
        <v>1</v>
      </c>
    </row>
    <row r="620" spans="1:14" x14ac:dyDescent="0.35">
      <c r="A620" s="5">
        <v>619</v>
      </c>
      <c r="B620" s="6">
        <v>15594594</v>
      </c>
      <c r="C620" s="5" t="s">
        <v>516</v>
      </c>
      <c r="D620" s="6">
        <v>546</v>
      </c>
      <c r="E620" s="5" t="s">
        <v>18</v>
      </c>
      <c r="F620" s="5" t="s">
        <v>756</v>
      </c>
      <c r="G620" s="6">
        <v>42</v>
      </c>
      <c r="H620" s="6">
        <v>7</v>
      </c>
      <c r="I620" s="7">
        <v>139070.51</v>
      </c>
      <c r="J620" s="6">
        <v>1</v>
      </c>
      <c r="K620" s="6">
        <v>1</v>
      </c>
      <c r="L620" s="6">
        <v>1</v>
      </c>
      <c r="M620" s="8">
        <v>86945</v>
      </c>
      <c r="N620" s="6">
        <v>0</v>
      </c>
    </row>
    <row r="621" spans="1:14" x14ac:dyDescent="0.35">
      <c r="A621" s="5">
        <v>620</v>
      </c>
      <c r="B621" s="6">
        <v>15646161</v>
      </c>
      <c r="C621" s="5" t="s">
        <v>517</v>
      </c>
      <c r="D621" s="6">
        <v>673</v>
      </c>
      <c r="E621" s="5" t="s">
        <v>18</v>
      </c>
      <c r="F621" s="5" t="s">
        <v>16</v>
      </c>
      <c r="G621" s="6">
        <v>37</v>
      </c>
      <c r="H621" s="6">
        <v>8</v>
      </c>
      <c r="I621" s="7">
        <v>0</v>
      </c>
      <c r="J621" s="6">
        <v>2</v>
      </c>
      <c r="K621" s="6">
        <v>1</v>
      </c>
      <c r="L621" s="6">
        <v>1</v>
      </c>
      <c r="M621" s="8">
        <v>183318.79</v>
      </c>
      <c r="N621" s="6">
        <v>0</v>
      </c>
    </row>
    <row r="622" spans="1:14" x14ac:dyDescent="0.35">
      <c r="A622" s="5">
        <v>621</v>
      </c>
      <c r="B622" s="6">
        <v>15682585</v>
      </c>
      <c r="C622" s="5" t="s">
        <v>518</v>
      </c>
      <c r="D622" s="6">
        <v>593</v>
      </c>
      <c r="E622" s="5" t="s">
        <v>754</v>
      </c>
      <c r="F622" s="5" t="s">
        <v>23</v>
      </c>
      <c r="G622" s="6">
        <v>35</v>
      </c>
      <c r="H622" s="6">
        <v>9</v>
      </c>
      <c r="I622" s="7">
        <v>114193.24</v>
      </c>
      <c r="J622" s="6">
        <v>1</v>
      </c>
      <c r="K622" s="6">
        <v>1</v>
      </c>
      <c r="L622" s="6">
        <v>0</v>
      </c>
      <c r="M622" s="8">
        <v>71154.100000000006</v>
      </c>
      <c r="N622" s="6">
        <v>0</v>
      </c>
    </row>
    <row r="623" spans="1:14" x14ac:dyDescent="0.35">
      <c r="A623" s="5">
        <v>622</v>
      </c>
      <c r="B623" s="6">
        <v>15603134</v>
      </c>
      <c r="C623" s="5" t="s">
        <v>364</v>
      </c>
      <c r="D623" s="6">
        <v>656</v>
      </c>
      <c r="E623" s="5" t="s">
        <v>18</v>
      </c>
      <c r="F623" s="5" t="s">
        <v>16</v>
      </c>
      <c r="G623" s="6">
        <v>40</v>
      </c>
      <c r="H623" s="6">
        <v>10</v>
      </c>
      <c r="I623" s="7">
        <v>167878.5</v>
      </c>
      <c r="J623" s="6">
        <v>1</v>
      </c>
      <c r="K623" s="6">
        <v>0</v>
      </c>
      <c r="L623" s="6">
        <v>1</v>
      </c>
      <c r="M623" s="8">
        <v>151887.16</v>
      </c>
      <c r="N623" s="6">
        <v>0</v>
      </c>
    </row>
    <row r="624" spans="1:14" x14ac:dyDescent="0.35">
      <c r="A624" s="5">
        <v>623</v>
      </c>
      <c r="B624" s="6">
        <v>15636444</v>
      </c>
      <c r="C624" s="5" t="s">
        <v>519</v>
      </c>
      <c r="D624" s="6">
        <v>535</v>
      </c>
      <c r="E624" s="5" t="s">
        <v>26</v>
      </c>
      <c r="F624" s="5" t="s">
        <v>16</v>
      </c>
      <c r="G624" s="6">
        <v>53</v>
      </c>
      <c r="H624" s="6">
        <v>5</v>
      </c>
      <c r="I624" s="7">
        <v>141616.54999999999</v>
      </c>
      <c r="J624" s="6">
        <v>2</v>
      </c>
      <c r="K624" s="6">
        <v>1</v>
      </c>
      <c r="L624" s="6">
        <v>1</v>
      </c>
      <c r="M624" s="8">
        <v>75888.649999999994</v>
      </c>
      <c r="N624" s="6">
        <v>0</v>
      </c>
    </row>
    <row r="625" spans="1:14" x14ac:dyDescent="0.35">
      <c r="A625" s="5">
        <v>624</v>
      </c>
      <c r="B625" s="6">
        <v>15773456</v>
      </c>
      <c r="C625" s="5" t="s">
        <v>520</v>
      </c>
      <c r="D625" s="6">
        <v>678</v>
      </c>
      <c r="E625" s="5" t="s">
        <v>26</v>
      </c>
      <c r="F625" s="5" t="s">
        <v>23</v>
      </c>
      <c r="G625" s="6">
        <v>36</v>
      </c>
      <c r="H625" s="6">
        <v>3</v>
      </c>
      <c r="I625" s="7">
        <v>145747.67000000001</v>
      </c>
      <c r="J625" s="6">
        <v>2</v>
      </c>
      <c r="K625" s="6">
        <v>0</v>
      </c>
      <c r="L625" s="6">
        <v>1</v>
      </c>
      <c r="M625" s="8">
        <v>89566.74</v>
      </c>
      <c r="N625" s="6">
        <v>0</v>
      </c>
    </row>
    <row r="626" spans="1:14" x14ac:dyDescent="0.35">
      <c r="A626" s="5">
        <v>625</v>
      </c>
      <c r="B626" s="6">
        <v>15745307</v>
      </c>
      <c r="C626" s="5" t="s">
        <v>262</v>
      </c>
      <c r="D626" s="6">
        <v>477</v>
      </c>
      <c r="E626" s="5" t="s">
        <v>18</v>
      </c>
      <c r="F626" s="5" t="s">
        <v>16</v>
      </c>
      <c r="G626" s="6">
        <v>2</v>
      </c>
      <c r="H626" s="6">
        <v>2</v>
      </c>
      <c r="I626" s="7">
        <v>129120.64</v>
      </c>
      <c r="J626" s="6">
        <v>1</v>
      </c>
      <c r="K626" s="6">
        <v>0</v>
      </c>
      <c r="L626" s="6">
        <v>1</v>
      </c>
      <c r="M626" s="8">
        <v>26475.79</v>
      </c>
      <c r="N626" s="6">
        <v>0</v>
      </c>
    </row>
    <row r="627" spans="1:14" x14ac:dyDescent="0.35">
      <c r="A627" s="5">
        <v>626</v>
      </c>
      <c r="B627" s="6">
        <v>15604119</v>
      </c>
      <c r="C627" s="5" t="s">
        <v>521</v>
      </c>
      <c r="D627" s="6">
        <v>850</v>
      </c>
      <c r="E627" s="5" t="s">
        <v>18</v>
      </c>
      <c r="F627" s="5" t="s">
        <v>756</v>
      </c>
      <c r="G627" s="6">
        <v>35</v>
      </c>
      <c r="H627" s="6">
        <v>7</v>
      </c>
      <c r="I627" s="7">
        <v>110349.82</v>
      </c>
      <c r="J627" s="6">
        <v>1</v>
      </c>
      <c r="K627" s="6">
        <v>0</v>
      </c>
      <c r="L627" s="6">
        <v>0</v>
      </c>
      <c r="M627" s="8">
        <v>126355.8</v>
      </c>
      <c r="N627" s="6">
        <v>0</v>
      </c>
    </row>
    <row r="628" spans="1:14" x14ac:dyDescent="0.35">
      <c r="A628" s="5">
        <v>627</v>
      </c>
      <c r="B628" s="6">
        <v>15626900</v>
      </c>
      <c r="C628" s="5" t="s">
        <v>455</v>
      </c>
      <c r="D628" s="6">
        <v>427</v>
      </c>
      <c r="E628" s="5" t="s">
        <v>754</v>
      </c>
      <c r="F628" s="5" t="s">
        <v>23</v>
      </c>
      <c r="G628" s="6">
        <v>29</v>
      </c>
      <c r="H628" s="6">
        <v>1</v>
      </c>
      <c r="I628" s="7">
        <v>141325.56</v>
      </c>
      <c r="J628" s="6">
        <v>1</v>
      </c>
      <c r="K628" s="6">
        <v>1</v>
      </c>
      <c r="L628" s="6">
        <v>1</v>
      </c>
      <c r="M628" s="8">
        <v>93839.3</v>
      </c>
      <c r="N628" s="6">
        <v>0</v>
      </c>
    </row>
    <row r="629" spans="1:14" x14ac:dyDescent="0.35">
      <c r="A629" s="5">
        <v>628</v>
      </c>
      <c r="B629" s="6">
        <v>15605447</v>
      </c>
      <c r="C629" s="5" t="s">
        <v>91</v>
      </c>
      <c r="D629" s="6">
        <v>752</v>
      </c>
      <c r="E629" s="5" t="s">
        <v>754</v>
      </c>
      <c r="F629" s="5" t="s">
        <v>23</v>
      </c>
      <c r="G629" s="6">
        <v>49</v>
      </c>
      <c r="H629" s="6">
        <v>2</v>
      </c>
      <c r="I629" s="7">
        <v>78653.84</v>
      </c>
      <c r="J629" s="6">
        <v>1</v>
      </c>
      <c r="K629" s="6">
        <v>1</v>
      </c>
      <c r="L629" s="6">
        <v>0</v>
      </c>
      <c r="M629" s="8">
        <v>7698.6</v>
      </c>
      <c r="N629" s="6">
        <v>0</v>
      </c>
    </row>
    <row r="630" spans="1:14" x14ac:dyDescent="0.35">
      <c r="A630" s="5">
        <v>629</v>
      </c>
      <c r="B630" s="6">
        <v>15589030</v>
      </c>
      <c r="C630" s="5" t="s">
        <v>305</v>
      </c>
      <c r="D630" s="6">
        <v>649</v>
      </c>
      <c r="E630" s="5" t="s">
        <v>754</v>
      </c>
      <c r="F630" s="5" t="s">
        <v>23</v>
      </c>
      <c r="G630" s="6">
        <v>47</v>
      </c>
      <c r="H630" s="6">
        <v>1</v>
      </c>
      <c r="I630" s="7">
        <v>0</v>
      </c>
      <c r="J630" s="6">
        <v>2</v>
      </c>
      <c r="K630" s="6">
        <v>1</v>
      </c>
      <c r="L630" s="6">
        <v>1</v>
      </c>
      <c r="M630" s="8">
        <v>145593.85</v>
      </c>
      <c r="N630" s="6">
        <v>0</v>
      </c>
    </row>
    <row r="631" spans="1:14" x14ac:dyDescent="0.35">
      <c r="A631" s="5">
        <v>630</v>
      </c>
      <c r="B631" s="6">
        <v>15692463</v>
      </c>
      <c r="C631" s="5" t="s">
        <v>522</v>
      </c>
      <c r="D631" s="6">
        <v>799</v>
      </c>
      <c r="E631" s="5" t="s">
        <v>18</v>
      </c>
      <c r="F631" s="5" t="s">
        <v>16</v>
      </c>
      <c r="G631" s="6">
        <v>2</v>
      </c>
      <c r="H631" s="6">
        <v>3</v>
      </c>
      <c r="I631" s="7">
        <v>142253.65</v>
      </c>
      <c r="J631" s="6">
        <v>1</v>
      </c>
      <c r="K631" s="6">
        <v>1</v>
      </c>
      <c r="L631" s="6">
        <v>0</v>
      </c>
      <c r="M631" s="8">
        <v>45042.559999999998</v>
      </c>
      <c r="N631" s="6">
        <v>0</v>
      </c>
    </row>
    <row r="632" spans="1:14" x14ac:dyDescent="0.35">
      <c r="A632" s="5">
        <v>631</v>
      </c>
      <c r="B632" s="6">
        <v>15712403</v>
      </c>
      <c r="C632" s="5" t="s">
        <v>523</v>
      </c>
      <c r="D632" s="6">
        <v>589</v>
      </c>
      <c r="E632" s="5" t="s">
        <v>754</v>
      </c>
      <c r="F632" s="5" t="s">
        <v>16</v>
      </c>
      <c r="G632" s="6">
        <v>61</v>
      </c>
      <c r="H632" s="6">
        <v>1</v>
      </c>
      <c r="I632" s="7">
        <v>0</v>
      </c>
      <c r="J632" s="6">
        <v>1</v>
      </c>
      <c r="K632" s="6">
        <v>1</v>
      </c>
      <c r="L632" s="6">
        <v>0</v>
      </c>
      <c r="M632" s="8">
        <v>61108.56</v>
      </c>
      <c r="N632" s="6">
        <v>1</v>
      </c>
    </row>
    <row r="633" spans="1:14" x14ac:dyDescent="0.35">
      <c r="A633" s="5">
        <v>632</v>
      </c>
      <c r="B633" s="6">
        <v>15811762</v>
      </c>
      <c r="C633" s="5" t="s">
        <v>524</v>
      </c>
      <c r="D633" s="6">
        <v>583</v>
      </c>
      <c r="E633" s="5" t="s">
        <v>26</v>
      </c>
      <c r="F633" s="5" t="s">
        <v>16</v>
      </c>
      <c r="G633" s="6">
        <v>54</v>
      </c>
      <c r="H633" s="6">
        <v>6</v>
      </c>
      <c r="I633" s="7">
        <v>115988.86</v>
      </c>
      <c r="J633" s="6">
        <v>1</v>
      </c>
      <c r="K633" s="6">
        <v>1</v>
      </c>
      <c r="L633" s="6">
        <v>0</v>
      </c>
      <c r="M633" s="8">
        <v>57553.98</v>
      </c>
      <c r="N633" s="6">
        <v>1</v>
      </c>
    </row>
    <row r="634" spans="1:14" x14ac:dyDescent="0.35">
      <c r="A634" s="5">
        <v>633</v>
      </c>
      <c r="B634" s="6">
        <v>15718673</v>
      </c>
      <c r="C634" s="5" t="s">
        <v>525</v>
      </c>
      <c r="D634" s="6">
        <v>839</v>
      </c>
      <c r="E634" s="5" t="s">
        <v>18</v>
      </c>
      <c r="F634" s="5" t="s">
        <v>16</v>
      </c>
      <c r="G634" s="6">
        <v>2</v>
      </c>
      <c r="H634" s="6">
        <v>10</v>
      </c>
      <c r="I634" s="7">
        <v>75592.429999999993</v>
      </c>
      <c r="J634" s="6">
        <v>1</v>
      </c>
      <c r="K634" s="6">
        <v>1</v>
      </c>
      <c r="L634" s="6">
        <v>0</v>
      </c>
      <c r="M634" s="8">
        <v>62674.42</v>
      </c>
      <c r="N634" s="6">
        <v>0</v>
      </c>
    </row>
    <row r="635" spans="1:14" x14ac:dyDescent="0.35">
      <c r="A635" s="5">
        <v>634</v>
      </c>
      <c r="B635" s="6">
        <v>15724282</v>
      </c>
      <c r="C635" s="5" t="s">
        <v>75</v>
      </c>
      <c r="D635" s="6">
        <v>540</v>
      </c>
      <c r="E635" s="5" t="s">
        <v>26</v>
      </c>
      <c r="F635" s="5" t="s">
        <v>23</v>
      </c>
      <c r="G635" s="6">
        <v>44</v>
      </c>
      <c r="H635" s="6">
        <v>3</v>
      </c>
      <c r="I635" s="7">
        <v>164113.04</v>
      </c>
      <c r="J635" s="6">
        <v>2</v>
      </c>
      <c r="K635" s="6">
        <v>1</v>
      </c>
      <c r="L635" s="6">
        <v>1</v>
      </c>
      <c r="M635" s="8">
        <v>12120.79</v>
      </c>
      <c r="N635" s="6">
        <v>0</v>
      </c>
    </row>
    <row r="636" spans="1:14" x14ac:dyDescent="0.35">
      <c r="A636" s="5">
        <v>635</v>
      </c>
      <c r="B636" s="6">
        <v>15738181</v>
      </c>
      <c r="C636" s="5" t="s">
        <v>526</v>
      </c>
      <c r="D636" s="6">
        <v>850</v>
      </c>
      <c r="E636" s="5" t="s">
        <v>754</v>
      </c>
      <c r="F636" s="5" t="s">
        <v>23</v>
      </c>
      <c r="G636" s="6">
        <v>31</v>
      </c>
      <c r="H636" s="6">
        <v>6</v>
      </c>
      <c r="I636" s="7">
        <v>67996.23</v>
      </c>
      <c r="J636" s="6">
        <v>2</v>
      </c>
      <c r="K636" s="6">
        <v>0</v>
      </c>
      <c r="L636" s="6">
        <v>0</v>
      </c>
      <c r="M636" s="8">
        <v>50129.87</v>
      </c>
      <c r="N636" s="6">
        <v>1</v>
      </c>
    </row>
    <row r="637" spans="1:14" x14ac:dyDescent="0.35">
      <c r="A637" s="5">
        <v>636</v>
      </c>
      <c r="B637" s="6">
        <v>15633648</v>
      </c>
      <c r="C637" s="5" t="s">
        <v>527</v>
      </c>
      <c r="D637" s="6">
        <v>696</v>
      </c>
      <c r="E637" s="5" t="s">
        <v>18</v>
      </c>
      <c r="F637" s="5" t="s">
        <v>16</v>
      </c>
      <c r="G637" s="6">
        <v>2</v>
      </c>
      <c r="H637" s="6">
        <v>5</v>
      </c>
      <c r="I637" s="7">
        <v>0</v>
      </c>
      <c r="J637" s="6">
        <v>2</v>
      </c>
      <c r="K637" s="6">
        <v>1</v>
      </c>
      <c r="L637" s="6">
        <v>0</v>
      </c>
      <c r="M637" s="8">
        <v>55022.43</v>
      </c>
      <c r="N637" s="6">
        <v>0</v>
      </c>
    </row>
    <row r="638" spans="1:14" x14ac:dyDescent="0.35">
      <c r="A638" s="5">
        <v>637</v>
      </c>
      <c r="B638" s="6">
        <v>15603323</v>
      </c>
      <c r="C638" s="5" t="s">
        <v>528</v>
      </c>
      <c r="D638" s="6">
        <v>660</v>
      </c>
      <c r="E638" s="5" t="s">
        <v>18</v>
      </c>
      <c r="F638" s="5" t="s">
        <v>16</v>
      </c>
      <c r="G638" s="6">
        <v>2</v>
      </c>
      <c r="H638" s="6">
        <v>1</v>
      </c>
      <c r="I638" s="7">
        <v>0</v>
      </c>
      <c r="J638" s="6">
        <v>2</v>
      </c>
      <c r="K638" s="6">
        <v>0</v>
      </c>
      <c r="L638" s="6">
        <v>0</v>
      </c>
      <c r="M638" s="8">
        <v>117834.91</v>
      </c>
      <c r="N638" s="6">
        <v>0</v>
      </c>
    </row>
    <row r="639" spans="1:14" x14ac:dyDescent="0.35">
      <c r="A639" s="5">
        <v>638</v>
      </c>
      <c r="B639" s="6">
        <v>15583725</v>
      </c>
      <c r="C639" s="5" t="s">
        <v>529</v>
      </c>
      <c r="D639" s="6">
        <v>682</v>
      </c>
      <c r="E639" s="5" t="s">
        <v>754</v>
      </c>
      <c r="F639" s="5" t="s">
        <v>23</v>
      </c>
      <c r="G639" s="6">
        <v>48</v>
      </c>
      <c r="H639" s="6">
        <v>1</v>
      </c>
      <c r="I639" s="7">
        <v>138778.15</v>
      </c>
      <c r="J639" s="6">
        <v>1</v>
      </c>
      <c r="K639" s="6">
        <v>0</v>
      </c>
      <c r="L639" s="6">
        <v>1</v>
      </c>
      <c r="M639" s="8">
        <v>168840.23</v>
      </c>
      <c r="N639" s="6">
        <v>0</v>
      </c>
    </row>
    <row r="640" spans="1:14" x14ac:dyDescent="0.35">
      <c r="A640" s="5">
        <v>639</v>
      </c>
      <c r="B640" s="6">
        <v>15588350</v>
      </c>
      <c r="C640" s="5" t="s">
        <v>222</v>
      </c>
      <c r="D640" s="6">
        <v>744</v>
      </c>
      <c r="E640" s="5" t="s">
        <v>754</v>
      </c>
      <c r="F640" s="5" t="s">
        <v>16</v>
      </c>
      <c r="G640" s="6">
        <v>43</v>
      </c>
      <c r="H640" s="6">
        <v>10</v>
      </c>
      <c r="I640" s="7">
        <v>147832.15</v>
      </c>
      <c r="J640" s="6">
        <v>1</v>
      </c>
      <c r="K640" s="6">
        <v>0</v>
      </c>
      <c r="L640" s="6">
        <v>1</v>
      </c>
      <c r="M640" s="8">
        <v>24234.11</v>
      </c>
      <c r="N640" s="6">
        <v>0</v>
      </c>
    </row>
    <row r="641" spans="1:14" x14ac:dyDescent="0.35">
      <c r="A641" s="5">
        <v>640</v>
      </c>
      <c r="B641" s="6">
        <v>15798398</v>
      </c>
      <c r="C641" s="5" t="s">
        <v>530</v>
      </c>
      <c r="D641" s="6">
        <v>785</v>
      </c>
      <c r="E641" s="5" t="s">
        <v>754</v>
      </c>
      <c r="F641" s="5" t="s">
        <v>16</v>
      </c>
      <c r="G641" s="6">
        <v>36</v>
      </c>
      <c r="H641" s="6">
        <v>4</v>
      </c>
      <c r="I641" s="7">
        <v>135438.39999999999</v>
      </c>
      <c r="J641" s="6">
        <v>1</v>
      </c>
      <c r="K641" s="6">
        <v>0</v>
      </c>
      <c r="L641" s="6">
        <v>0</v>
      </c>
      <c r="M641" s="8">
        <v>190627.01</v>
      </c>
      <c r="N641" s="6">
        <v>0</v>
      </c>
    </row>
    <row r="642" spans="1:14" x14ac:dyDescent="0.35">
      <c r="A642" s="5">
        <v>641</v>
      </c>
      <c r="B642" s="6">
        <v>15784844</v>
      </c>
      <c r="C642" s="5" t="s">
        <v>274</v>
      </c>
      <c r="D642" s="6">
        <v>752</v>
      </c>
      <c r="E642" s="5" t="s">
        <v>18</v>
      </c>
      <c r="F642" s="5" t="s">
        <v>756</v>
      </c>
      <c r="G642" s="6">
        <v>48</v>
      </c>
      <c r="H642" s="6">
        <v>5</v>
      </c>
      <c r="I642" s="7">
        <v>116060.08</v>
      </c>
      <c r="J642" s="6">
        <v>1</v>
      </c>
      <c r="K642" s="6">
        <v>1</v>
      </c>
      <c r="L642" s="6">
        <v>0</v>
      </c>
      <c r="M642" s="8">
        <v>156618.38</v>
      </c>
      <c r="N642" s="6">
        <v>1</v>
      </c>
    </row>
    <row r="643" spans="1:14" x14ac:dyDescent="0.35">
      <c r="A643" s="5">
        <v>642</v>
      </c>
      <c r="B643" s="6">
        <v>15580684</v>
      </c>
      <c r="C643" s="5" t="s">
        <v>531</v>
      </c>
      <c r="D643" s="6">
        <v>706</v>
      </c>
      <c r="E643" s="5" t="s">
        <v>754</v>
      </c>
      <c r="F643" s="5" t="s">
        <v>16</v>
      </c>
      <c r="G643" s="6">
        <v>29</v>
      </c>
      <c r="H643" s="6">
        <v>5</v>
      </c>
      <c r="I643" s="7">
        <v>112564.62</v>
      </c>
      <c r="J643" s="6">
        <v>1</v>
      </c>
      <c r="K643" s="6">
        <v>1</v>
      </c>
      <c r="L643" s="6">
        <v>0</v>
      </c>
      <c r="M643" s="8">
        <v>42334.38</v>
      </c>
      <c r="N643" s="6">
        <v>0</v>
      </c>
    </row>
    <row r="644" spans="1:14" x14ac:dyDescent="0.35">
      <c r="A644" s="5">
        <v>643</v>
      </c>
      <c r="B644" s="6">
        <v>15809663</v>
      </c>
      <c r="C644" s="5" t="s">
        <v>532</v>
      </c>
      <c r="D644" s="6">
        <v>583</v>
      </c>
      <c r="E644" s="5" t="s">
        <v>754</v>
      </c>
      <c r="F644" s="5" t="s">
        <v>16</v>
      </c>
      <c r="G644" s="6">
        <v>27</v>
      </c>
      <c r="H644" s="6">
        <v>1</v>
      </c>
      <c r="I644" s="7">
        <v>125406.58</v>
      </c>
      <c r="J644" s="6">
        <v>1</v>
      </c>
      <c r="K644" s="6">
        <v>1</v>
      </c>
      <c r="L644" s="6">
        <v>1</v>
      </c>
      <c r="M644" s="8">
        <v>110784.42</v>
      </c>
      <c r="N644" s="6">
        <v>0</v>
      </c>
    </row>
    <row r="645" spans="1:14" x14ac:dyDescent="0.35">
      <c r="A645" s="5">
        <v>644</v>
      </c>
      <c r="B645" s="6">
        <v>15640078</v>
      </c>
      <c r="C645" s="5" t="s">
        <v>533</v>
      </c>
      <c r="D645" s="6">
        <v>660</v>
      </c>
      <c r="E645" s="5" t="s">
        <v>26</v>
      </c>
      <c r="F645" s="5" t="s">
        <v>16</v>
      </c>
      <c r="G645" s="6">
        <v>39</v>
      </c>
      <c r="H645" s="6">
        <v>5</v>
      </c>
      <c r="I645" s="7">
        <v>135134.99</v>
      </c>
      <c r="J645" s="6">
        <v>1</v>
      </c>
      <c r="K645" s="6">
        <v>1</v>
      </c>
      <c r="L645" s="6">
        <v>0</v>
      </c>
      <c r="M645" s="8">
        <v>173683</v>
      </c>
      <c r="N645" s="6">
        <v>1</v>
      </c>
    </row>
    <row r="646" spans="1:14" x14ac:dyDescent="0.35">
      <c r="A646" s="5">
        <v>645</v>
      </c>
      <c r="B646" s="6">
        <v>15698786</v>
      </c>
      <c r="C646" s="5" t="s">
        <v>534</v>
      </c>
      <c r="D646" s="6">
        <v>819</v>
      </c>
      <c r="E646" s="5" t="s">
        <v>754</v>
      </c>
      <c r="F646" s="5" t="s">
        <v>16</v>
      </c>
      <c r="G646" s="6">
        <v>39</v>
      </c>
      <c r="H646" s="6">
        <v>9</v>
      </c>
      <c r="I646" s="7">
        <v>133102.92000000001</v>
      </c>
      <c r="J646" s="6">
        <v>1</v>
      </c>
      <c r="K646" s="6">
        <v>1</v>
      </c>
      <c r="L646" s="6">
        <v>0</v>
      </c>
      <c r="M646" s="8">
        <v>27046.46</v>
      </c>
      <c r="N646" s="6">
        <v>1</v>
      </c>
    </row>
    <row r="647" spans="1:14" x14ac:dyDescent="0.35">
      <c r="A647" s="5">
        <v>646</v>
      </c>
      <c r="B647" s="6">
        <v>15569807</v>
      </c>
      <c r="C647" s="5" t="s">
        <v>535</v>
      </c>
      <c r="D647" s="6">
        <v>673</v>
      </c>
      <c r="E647" s="5" t="s">
        <v>754</v>
      </c>
      <c r="F647" s="5" t="s">
        <v>16</v>
      </c>
      <c r="G647" s="6">
        <v>34</v>
      </c>
      <c r="H647" s="6">
        <v>8</v>
      </c>
      <c r="I647" s="7">
        <v>42157.08</v>
      </c>
      <c r="J647" s="6">
        <v>1</v>
      </c>
      <c r="K647" s="6">
        <v>1</v>
      </c>
      <c r="L647" s="6">
        <v>0</v>
      </c>
      <c r="M647" s="8">
        <v>20598.59</v>
      </c>
      <c r="N647" s="6">
        <v>1</v>
      </c>
    </row>
    <row r="648" spans="1:14" x14ac:dyDescent="0.35">
      <c r="A648" s="5">
        <v>647</v>
      </c>
      <c r="B648" s="6">
        <v>15730830</v>
      </c>
      <c r="C648" s="5" t="s">
        <v>536</v>
      </c>
      <c r="D648" s="6">
        <v>752</v>
      </c>
      <c r="E648" s="5" t="s">
        <v>754</v>
      </c>
      <c r="F648" s="5" t="s">
        <v>16</v>
      </c>
      <c r="G648" s="6">
        <v>30</v>
      </c>
      <c r="H648" s="6">
        <v>3</v>
      </c>
      <c r="I648" s="7">
        <v>0</v>
      </c>
      <c r="J648" s="6">
        <v>2</v>
      </c>
      <c r="K648" s="6">
        <v>1</v>
      </c>
      <c r="L648" s="6">
        <v>1</v>
      </c>
      <c r="M648" s="8">
        <v>104991.28</v>
      </c>
      <c r="N648" s="6">
        <v>0</v>
      </c>
    </row>
    <row r="649" spans="1:14" x14ac:dyDescent="0.35">
      <c r="A649" s="5">
        <v>648</v>
      </c>
      <c r="B649" s="6">
        <v>15805112</v>
      </c>
      <c r="C649" s="5" t="s">
        <v>537</v>
      </c>
      <c r="D649" s="6">
        <v>578</v>
      </c>
      <c r="E649" s="5" t="s">
        <v>754</v>
      </c>
      <c r="F649" s="5" t="s">
        <v>23</v>
      </c>
      <c r="G649" s="6">
        <v>38</v>
      </c>
      <c r="H649" s="6">
        <v>7</v>
      </c>
      <c r="I649" s="7">
        <v>82259.289999999994</v>
      </c>
      <c r="J649" s="6">
        <v>1</v>
      </c>
      <c r="K649" s="6">
        <v>1</v>
      </c>
      <c r="L649" s="6">
        <v>0</v>
      </c>
      <c r="M649" s="8">
        <v>8996.9699999999993</v>
      </c>
      <c r="N649" s="6">
        <v>0</v>
      </c>
    </row>
    <row r="650" spans="1:14" x14ac:dyDescent="0.35">
      <c r="A650" s="5">
        <v>649</v>
      </c>
      <c r="B650" s="6">
        <v>15633064</v>
      </c>
      <c r="C650" s="5" t="s">
        <v>538</v>
      </c>
      <c r="D650" s="6">
        <v>438</v>
      </c>
      <c r="E650" s="5" t="s">
        <v>754</v>
      </c>
      <c r="F650" s="5" t="s">
        <v>16</v>
      </c>
      <c r="G650" s="6">
        <v>36</v>
      </c>
      <c r="H650" s="6">
        <v>4</v>
      </c>
      <c r="I650" s="7">
        <v>0</v>
      </c>
      <c r="J650" s="6">
        <v>2</v>
      </c>
      <c r="K650" s="6">
        <v>1</v>
      </c>
      <c r="L650" s="6">
        <v>0</v>
      </c>
      <c r="M650" s="8">
        <v>64420.5</v>
      </c>
      <c r="N650" s="6">
        <v>0</v>
      </c>
    </row>
    <row r="651" spans="1:14" x14ac:dyDescent="0.35">
      <c r="A651" s="5">
        <v>650</v>
      </c>
      <c r="B651" s="6">
        <v>15703119</v>
      </c>
      <c r="C651" s="5" t="s">
        <v>539</v>
      </c>
      <c r="D651" s="6">
        <v>652</v>
      </c>
      <c r="E651" s="5" t="s">
        <v>754</v>
      </c>
      <c r="F651" s="5" t="s">
        <v>23</v>
      </c>
      <c r="G651" s="6">
        <v>38</v>
      </c>
      <c r="H651" s="6">
        <v>6</v>
      </c>
      <c r="I651" s="7">
        <v>0</v>
      </c>
      <c r="J651" s="6">
        <v>2</v>
      </c>
      <c r="K651" s="6">
        <v>1</v>
      </c>
      <c r="L651" s="6">
        <v>1</v>
      </c>
      <c r="M651" s="8">
        <v>145700.22</v>
      </c>
      <c r="N651" s="6">
        <v>0</v>
      </c>
    </row>
    <row r="652" spans="1:14" x14ac:dyDescent="0.35">
      <c r="A652" s="5">
        <v>651</v>
      </c>
      <c r="B652" s="6">
        <v>15730447</v>
      </c>
      <c r="C652" s="5" t="s">
        <v>540</v>
      </c>
      <c r="D652" s="6">
        <v>629</v>
      </c>
      <c r="E652" s="5" t="s">
        <v>754</v>
      </c>
      <c r="F652" s="5" t="s">
        <v>16</v>
      </c>
      <c r="G652" s="6">
        <v>49</v>
      </c>
      <c r="H652" s="6">
        <v>4</v>
      </c>
      <c r="I652" s="7">
        <v>0</v>
      </c>
      <c r="J652" s="6">
        <v>2</v>
      </c>
      <c r="K652" s="6">
        <v>1</v>
      </c>
      <c r="L652" s="6">
        <v>1</v>
      </c>
      <c r="M652" s="8">
        <v>196335.48</v>
      </c>
      <c r="N652" s="6">
        <v>0</v>
      </c>
    </row>
    <row r="653" spans="1:14" x14ac:dyDescent="0.35">
      <c r="A653" s="5">
        <v>652</v>
      </c>
      <c r="B653" s="6">
        <v>15813850</v>
      </c>
      <c r="C653" s="5" t="s">
        <v>541</v>
      </c>
      <c r="D653" s="6">
        <v>720</v>
      </c>
      <c r="E653" s="5" t="s">
        <v>754</v>
      </c>
      <c r="F653" s="5" t="s">
        <v>23</v>
      </c>
      <c r="G653" s="6">
        <v>52</v>
      </c>
      <c r="H653" s="6">
        <v>7</v>
      </c>
      <c r="I653" s="7">
        <v>0</v>
      </c>
      <c r="J653" s="6">
        <v>1</v>
      </c>
      <c r="K653" s="6">
        <v>1</v>
      </c>
      <c r="L653" s="6">
        <v>1</v>
      </c>
      <c r="M653" s="8">
        <v>14781.12</v>
      </c>
      <c r="N653" s="6">
        <v>0</v>
      </c>
    </row>
    <row r="654" spans="1:14" x14ac:dyDescent="0.35">
      <c r="A654" s="5">
        <v>653</v>
      </c>
      <c r="B654" s="6">
        <v>15711889</v>
      </c>
      <c r="C654" s="5" t="s">
        <v>542</v>
      </c>
      <c r="D654" s="6">
        <v>668</v>
      </c>
      <c r="E654" s="5" t="s">
        <v>754</v>
      </c>
      <c r="F654" s="5" t="s">
        <v>23</v>
      </c>
      <c r="G654" s="6">
        <v>42</v>
      </c>
      <c r="H654" s="6">
        <v>3</v>
      </c>
      <c r="I654" s="7">
        <v>150461.07</v>
      </c>
      <c r="J654" s="6">
        <v>1</v>
      </c>
      <c r="K654" s="6">
        <v>1</v>
      </c>
      <c r="L654" s="6">
        <v>0</v>
      </c>
      <c r="M654" s="8">
        <v>108139.23</v>
      </c>
      <c r="N654" s="6">
        <v>0</v>
      </c>
    </row>
    <row r="655" spans="1:14" x14ac:dyDescent="0.35">
      <c r="A655" s="5">
        <v>654</v>
      </c>
      <c r="B655" s="6">
        <v>15664610</v>
      </c>
      <c r="C655" s="5" t="s">
        <v>186</v>
      </c>
      <c r="D655" s="6">
        <v>459</v>
      </c>
      <c r="E655" s="5" t="s">
        <v>26</v>
      </c>
      <c r="F655" s="5" t="s">
        <v>23</v>
      </c>
      <c r="G655" s="6">
        <v>48</v>
      </c>
      <c r="H655" s="6">
        <v>4</v>
      </c>
      <c r="I655" s="7">
        <v>133994.51999999999</v>
      </c>
      <c r="J655" s="6">
        <v>1</v>
      </c>
      <c r="K655" s="6">
        <v>1</v>
      </c>
      <c r="L655" s="6">
        <v>1</v>
      </c>
      <c r="M655" s="8">
        <v>19287.060000000001</v>
      </c>
      <c r="N655" s="6">
        <v>1</v>
      </c>
    </row>
    <row r="656" spans="1:14" x14ac:dyDescent="0.35">
      <c r="A656" s="5">
        <v>655</v>
      </c>
      <c r="B656" s="6">
        <v>15751710</v>
      </c>
      <c r="C656" s="5" t="s">
        <v>208</v>
      </c>
      <c r="D656" s="6">
        <v>729</v>
      </c>
      <c r="E656" s="5" t="s">
        <v>18</v>
      </c>
      <c r="F656" s="5" t="s">
        <v>756</v>
      </c>
      <c r="G656" s="6">
        <v>31</v>
      </c>
      <c r="H656" s="6">
        <v>8</v>
      </c>
      <c r="I656" s="7">
        <v>164870.81</v>
      </c>
      <c r="J656" s="6">
        <v>2</v>
      </c>
      <c r="K656" s="6">
        <v>1</v>
      </c>
      <c r="L656" s="6">
        <v>1</v>
      </c>
      <c r="M656" s="8">
        <v>9567.39</v>
      </c>
      <c r="N656" s="6">
        <v>0</v>
      </c>
    </row>
    <row r="657" spans="1:14" x14ac:dyDescent="0.35">
      <c r="A657" s="5">
        <v>656</v>
      </c>
      <c r="B657" s="6">
        <v>15692926</v>
      </c>
      <c r="C657" s="5" t="s">
        <v>271</v>
      </c>
      <c r="D657" s="6">
        <v>498</v>
      </c>
      <c r="E657" s="5" t="s">
        <v>26</v>
      </c>
      <c r="F657" s="5" t="s">
        <v>23</v>
      </c>
      <c r="G657" s="6">
        <v>25</v>
      </c>
      <c r="H657" s="6">
        <v>8</v>
      </c>
      <c r="I657" s="7">
        <v>121702.73</v>
      </c>
      <c r="J657" s="6">
        <v>1</v>
      </c>
      <c r="K657" s="6">
        <v>1</v>
      </c>
      <c r="L657" s="6">
        <v>1</v>
      </c>
      <c r="M657" s="8">
        <v>132210.49</v>
      </c>
      <c r="N657" s="6">
        <v>0</v>
      </c>
    </row>
    <row r="658" spans="1:14" x14ac:dyDescent="0.35">
      <c r="A658" s="5">
        <v>657</v>
      </c>
      <c r="B658" s="6">
        <v>15813741</v>
      </c>
      <c r="C658" s="5" t="s">
        <v>281</v>
      </c>
      <c r="D658" s="6">
        <v>549</v>
      </c>
      <c r="E658" s="5" t="s">
        <v>18</v>
      </c>
      <c r="F658" s="5" t="s">
        <v>756</v>
      </c>
      <c r="G658" s="6">
        <v>25</v>
      </c>
      <c r="H658" s="6">
        <v>6</v>
      </c>
      <c r="I658" s="7">
        <v>193858.2</v>
      </c>
      <c r="J658" s="6">
        <v>1</v>
      </c>
      <c r="K658" s="6">
        <v>0</v>
      </c>
      <c r="L658" s="6">
        <v>1</v>
      </c>
      <c r="M658" s="8">
        <v>21600.11</v>
      </c>
      <c r="N658" s="6">
        <v>0</v>
      </c>
    </row>
    <row r="659" spans="1:14" x14ac:dyDescent="0.35">
      <c r="A659" s="5">
        <v>658</v>
      </c>
      <c r="B659" s="6">
        <v>15698474</v>
      </c>
      <c r="C659" s="5" t="s">
        <v>543</v>
      </c>
      <c r="D659" s="6">
        <v>601</v>
      </c>
      <c r="E659" s="5" t="s">
        <v>26</v>
      </c>
      <c r="F659" s="5" t="s">
        <v>16</v>
      </c>
      <c r="G659" s="6">
        <v>54</v>
      </c>
      <c r="H659" s="6">
        <v>1</v>
      </c>
      <c r="I659" s="7">
        <v>131039.97</v>
      </c>
      <c r="J659" s="6">
        <v>2</v>
      </c>
      <c r="K659" s="6">
        <v>1</v>
      </c>
      <c r="L659" s="6">
        <v>1</v>
      </c>
      <c r="M659" s="8">
        <v>199661.5</v>
      </c>
      <c r="N659" s="6">
        <v>0</v>
      </c>
    </row>
    <row r="660" spans="1:14" x14ac:dyDescent="0.35">
      <c r="A660" s="5">
        <v>659</v>
      </c>
      <c r="B660" s="6">
        <v>15568595</v>
      </c>
      <c r="C660" s="5" t="s">
        <v>544</v>
      </c>
      <c r="D660" s="6">
        <v>544</v>
      </c>
      <c r="E660" s="5" t="s">
        <v>754</v>
      </c>
      <c r="F660" s="5" t="s">
        <v>23</v>
      </c>
      <c r="G660" s="6">
        <v>64</v>
      </c>
      <c r="H660" s="6">
        <v>9</v>
      </c>
      <c r="I660" s="7">
        <v>113829.45</v>
      </c>
      <c r="J660" s="6">
        <v>1</v>
      </c>
      <c r="K660" s="6">
        <v>1</v>
      </c>
      <c r="L660" s="6">
        <v>1</v>
      </c>
      <c r="M660" s="8">
        <v>124341.49</v>
      </c>
      <c r="N660" s="6">
        <v>0</v>
      </c>
    </row>
    <row r="661" spans="1:14" x14ac:dyDescent="0.35">
      <c r="A661" s="5">
        <v>660</v>
      </c>
      <c r="B661" s="6">
        <v>15603065</v>
      </c>
      <c r="C661" s="5" t="s">
        <v>545</v>
      </c>
      <c r="D661" s="6">
        <v>751</v>
      </c>
      <c r="E661" s="5" t="s">
        <v>754</v>
      </c>
      <c r="F661" s="5" t="s">
        <v>16</v>
      </c>
      <c r="G661" s="6">
        <v>30</v>
      </c>
      <c r="H661" s="6">
        <v>6</v>
      </c>
      <c r="I661" s="7">
        <v>0</v>
      </c>
      <c r="J661" s="6">
        <v>2</v>
      </c>
      <c r="K661" s="6">
        <v>1</v>
      </c>
      <c r="L661" s="6">
        <v>0</v>
      </c>
      <c r="M661" s="8">
        <v>15766.1</v>
      </c>
      <c r="N661" s="6">
        <v>0</v>
      </c>
    </row>
    <row r="662" spans="1:14" x14ac:dyDescent="0.35">
      <c r="A662" s="5">
        <v>661</v>
      </c>
      <c r="B662" s="6">
        <v>15592937</v>
      </c>
      <c r="C662" s="5" t="s">
        <v>546</v>
      </c>
      <c r="D662" s="6">
        <v>632</v>
      </c>
      <c r="E662" s="5" t="s">
        <v>26</v>
      </c>
      <c r="F662" s="5" t="s">
        <v>16</v>
      </c>
      <c r="G662" s="6">
        <v>41</v>
      </c>
      <c r="H662" s="6">
        <v>3</v>
      </c>
      <c r="I662" s="7">
        <v>81877.38</v>
      </c>
      <c r="J662" s="6">
        <v>1</v>
      </c>
      <c r="K662" s="6">
        <v>1</v>
      </c>
      <c r="L662" s="6">
        <v>1</v>
      </c>
      <c r="M662" s="8">
        <v>33642.21</v>
      </c>
      <c r="N662" s="6">
        <v>0</v>
      </c>
    </row>
    <row r="663" spans="1:14" x14ac:dyDescent="0.35">
      <c r="A663" s="5">
        <v>662</v>
      </c>
      <c r="B663" s="6">
        <v>15699637</v>
      </c>
      <c r="C663" s="5" t="s">
        <v>547</v>
      </c>
      <c r="D663" s="6">
        <v>694</v>
      </c>
      <c r="E663" s="5" t="s">
        <v>18</v>
      </c>
      <c r="F663" s="5" t="s">
        <v>756</v>
      </c>
      <c r="G663" s="6">
        <v>57</v>
      </c>
      <c r="H663" s="6">
        <v>8</v>
      </c>
      <c r="I663" s="7">
        <v>116326.07</v>
      </c>
      <c r="J663" s="6">
        <v>1</v>
      </c>
      <c r="K663" s="6">
        <v>1</v>
      </c>
      <c r="L663" s="6">
        <v>1</v>
      </c>
      <c r="M663" s="8">
        <v>117704.65</v>
      </c>
      <c r="N663" s="6">
        <v>0</v>
      </c>
    </row>
    <row r="664" spans="1:14" x14ac:dyDescent="0.35">
      <c r="A664" s="5">
        <v>663</v>
      </c>
      <c r="B664" s="6">
        <v>15667215</v>
      </c>
      <c r="C664" s="5" t="s">
        <v>548</v>
      </c>
      <c r="D664" s="6">
        <v>678</v>
      </c>
      <c r="E664" s="5" t="s">
        <v>754</v>
      </c>
      <c r="F664" s="5" t="s">
        <v>23</v>
      </c>
      <c r="G664" s="6">
        <v>31</v>
      </c>
      <c r="H664" s="6">
        <v>2</v>
      </c>
      <c r="I664" s="7">
        <v>0</v>
      </c>
      <c r="J664" s="6">
        <v>2</v>
      </c>
      <c r="K664" s="6">
        <v>1</v>
      </c>
      <c r="L664" s="6">
        <v>1</v>
      </c>
      <c r="M664" s="8">
        <v>58803.28</v>
      </c>
      <c r="N664" s="6">
        <v>0</v>
      </c>
    </row>
    <row r="665" spans="1:14" x14ac:dyDescent="0.35">
      <c r="A665" s="5">
        <v>664</v>
      </c>
      <c r="B665" s="6">
        <v>15788659</v>
      </c>
      <c r="C665" s="5" t="s">
        <v>549</v>
      </c>
      <c r="D665" s="6">
        <v>695</v>
      </c>
      <c r="E665" s="5" t="s">
        <v>754</v>
      </c>
      <c r="F665" s="5" t="s">
        <v>23</v>
      </c>
      <c r="G665" s="6">
        <v>46</v>
      </c>
      <c r="H665" s="6">
        <v>4</v>
      </c>
      <c r="I665" s="7">
        <v>0</v>
      </c>
      <c r="J665" s="6">
        <v>2</v>
      </c>
      <c r="K665" s="6">
        <v>1</v>
      </c>
      <c r="L665" s="6">
        <v>1</v>
      </c>
      <c r="M665" s="8">
        <v>137537.22</v>
      </c>
      <c r="N665" s="6">
        <v>0</v>
      </c>
    </row>
    <row r="666" spans="1:14" x14ac:dyDescent="0.35">
      <c r="A666" s="5">
        <v>665</v>
      </c>
      <c r="B666" s="6">
        <v>15763218</v>
      </c>
      <c r="C666" s="5" t="s">
        <v>550</v>
      </c>
      <c r="D666" s="6">
        <v>661</v>
      </c>
      <c r="E666" s="5" t="s">
        <v>754</v>
      </c>
      <c r="F666" s="5" t="s">
        <v>16</v>
      </c>
      <c r="G666" s="6">
        <v>41</v>
      </c>
      <c r="H666" s="6">
        <v>1</v>
      </c>
      <c r="I666" s="7">
        <v>0</v>
      </c>
      <c r="J666" s="6">
        <v>2</v>
      </c>
      <c r="K666" s="6">
        <v>0</v>
      </c>
      <c r="L666" s="6">
        <v>1</v>
      </c>
      <c r="M666" s="8">
        <v>131300.68</v>
      </c>
      <c r="N666" s="6">
        <v>0</v>
      </c>
    </row>
    <row r="667" spans="1:14" x14ac:dyDescent="0.35">
      <c r="A667" s="5">
        <v>666</v>
      </c>
      <c r="B667" s="6">
        <v>15645772</v>
      </c>
      <c r="C667" s="5" t="s">
        <v>196</v>
      </c>
      <c r="D667" s="6">
        <v>661</v>
      </c>
      <c r="E667" s="5" t="s">
        <v>754</v>
      </c>
      <c r="F667" s="5" t="s">
        <v>23</v>
      </c>
      <c r="G667" s="6">
        <v>33</v>
      </c>
      <c r="H667" s="6">
        <v>9</v>
      </c>
      <c r="I667" s="7">
        <v>0</v>
      </c>
      <c r="J667" s="6">
        <v>2</v>
      </c>
      <c r="K667" s="6">
        <v>1</v>
      </c>
      <c r="L667" s="6">
        <v>1</v>
      </c>
      <c r="M667" s="8">
        <v>84174.81</v>
      </c>
      <c r="N667" s="6">
        <v>0</v>
      </c>
    </row>
    <row r="668" spans="1:14" x14ac:dyDescent="0.35">
      <c r="A668" s="5">
        <v>667</v>
      </c>
      <c r="B668" s="6">
        <v>15725511</v>
      </c>
      <c r="C668" s="5" t="s">
        <v>93</v>
      </c>
      <c r="D668" s="6">
        <v>559</v>
      </c>
      <c r="E668" s="5" t="s">
        <v>754</v>
      </c>
      <c r="F668" s="5" t="s">
        <v>16</v>
      </c>
      <c r="G668" s="6">
        <v>31</v>
      </c>
      <c r="H668" s="6">
        <v>3</v>
      </c>
      <c r="I668" s="7">
        <v>127070.73</v>
      </c>
      <c r="J668" s="6">
        <v>1</v>
      </c>
      <c r="K668" s="6">
        <v>0</v>
      </c>
      <c r="L668" s="6">
        <v>1</v>
      </c>
      <c r="M668" s="8">
        <v>160941.78</v>
      </c>
      <c r="N668" s="6">
        <v>0</v>
      </c>
    </row>
    <row r="669" spans="1:14" x14ac:dyDescent="0.35">
      <c r="A669" s="5">
        <v>668</v>
      </c>
      <c r="B669" s="6">
        <v>15575024</v>
      </c>
      <c r="C669" s="5" t="s">
        <v>551</v>
      </c>
      <c r="D669" s="6">
        <v>503</v>
      </c>
      <c r="E669" s="5" t="s">
        <v>754</v>
      </c>
      <c r="F669" s="5" t="s">
        <v>23</v>
      </c>
      <c r="G669" s="6">
        <v>29</v>
      </c>
      <c r="H669" s="6">
        <v>3</v>
      </c>
      <c r="I669" s="7">
        <v>0</v>
      </c>
      <c r="J669" s="6">
        <v>2</v>
      </c>
      <c r="K669" s="6">
        <v>1</v>
      </c>
      <c r="L669" s="6">
        <v>1</v>
      </c>
      <c r="M669" s="8">
        <v>143954.99</v>
      </c>
      <c r="N669" s="6">
        <v>0</v>
      </c>
    </row>
    <row r="670" spans="1:14" x14ac:dyDescent="0.35">
      <c r="A670" s="5">
        <v>669</v>
      </c>
      <c r="B670" s="6">
        <v>15640825</v>
      </c>
      <c r="C670" s="5" t="s">
        <v>552</v>
      </c>
      <c r="D670" s="6">
        <v>695</v>
      </c>
      <c r="E670" s="5" t="s">
        <v>18</v>
      </c>
      <c r="F670" s="5" t="s">
        <v>756</v>
      </c>
      <c r="G670" s="6">
        <v>46</v>
      </c>
      <c r="H670" s="6">
        <v>3</v>
      </c>
      <c r="I670" s="7">
        <v>122549.64</v>
      </c>
      <c r="J670" s="6">
        <v>1</v>
      </c>
      <c r="K670" s="6">
        <v>1</v>
      </c>
      <c r="L670" s="6">
        <v>1</v>
      </c>
      <c r="M670" s="8">
        <v>56297.85</v>
      </c>
      <c r="N670" s="6">
        <v>0</v>
      </c>
    </row>
    <row r="671" spans="1:14" x14ac:dyDescent="0.35">
      <c r="A671" s="5">
        <v>670</v>
      </c>
      <c r="B671" s="6">
        <v>15662397</v>
      </c>
      <c r="C671" s="5" t="s">
        <v>553</v>
      </c>
      <c r="D671" s="6">
        <v>640</v>
      </c>
      <c r="E671" s="5" t="s">
        <v>754</v>
      </c>
      <c r="F671" s="5" t="s">
        <v>16</v>
      </c>
      <c r="G671" s="6">
        <v>42</v>
      </c>
      <c r="H671" s="6">
        <v>5</v>
      </c>
      <c r="I671" s="7">
        <v>176099.13</v>
      </c>
      <c r="J671" s="6">
        <v>1</v>
      </c>
      <c r="K671" s="6">
        <v>1</v>
      </c>
      <c r="L671" s="6">
        <v>1</v>
      </c>
      <c r="M671" s="8">
        <v>8404.73</v>
      </c>
      <c r="N671" s="6">
        <v>0</v>
      </c>
    </row>
    <row r="672" spans="1:14" x14ac:dyDescent="0.35">
      <c r="A672" s="5">
        <v>671</v>
      </c>
      <c r="B672" s="6">
        <v>15576368</v>
      </c>
      <c r="C672" s="5" t="s">
        <v>554</v>
      </c>
      <c r="D672" s="6">
        <v>624</v>
      </c>
      <c r="E672" s="5" t="s">
        <v>26</v>
      </c>
      <c r="F672" s="5" t="s">
        <v>16</v>
      </c>
      <c r="G672" s="6">
        <v>48</v>
      </c>
      <c r="H672" s="6">
        <v>3</v>
      </c>
      <c r="I672" s="7">
        <v>122388.38</v>
      </c>
      <c r="J672" s="6">
        <v>2</v>
      </c>
      <c r="K672" s="6">
        <v>0</v>
      </c>
      <c r="L672" s="6">
        <v>0</v>
      </c>
      <c r="M672" s="8">
        <v>30020.09</v>
      </c>
      <c r="N672" s="6">
        <v>0</v>
      </c>
    </row>
    <row r="673" spans="1:14" x14ac:dyDescent="0.35">
      <c r="A673" s="5">
        <v>672</v>
      </c>
      <c r="B673" s="6">
        <v>15674991</v>
      </c>
      <c r="C673" s="5" t="s">
        <v>555</v>
      </c>
      <c r="D673" s="6">
        <v>667</v>
      </c>
      <c r="E673" s="5" t="s">
        <v>754</v>
      </c>
      <c r="F673" s="5" t="s">
        <v>23</v>
      </c>
      <c r="G673" s="6">
        <v>42</v>
      </c>
      <c r="H673" s="6">
        <v>9</v>
      </c>
      <c r="I673" s="7">
        <v>0</v>
      </c>
      <c r="J673" s="6">
        <v>2</v>
      </c>
      <c r="K673" s="6">
        <v>0</v>
      </c>
      <c r="L673" s="6">
        <v>1</v>
      </c>
      <c r="M673" s="8">
        <v>58137.42</v>
      </c>
      <c r="N673" s="6">
        <v>0</v>
      </c>
    </row>
    <row r="674" spans="1:14" x14ac:dyDescent="0.35">
      <c r="A674" s="5">
        <v>673</v>
      </c>
      <c r="B674" s="6">
        <v>15721024</v>
      </c>
      <c r="C674" s="5" t="s">
        <v>556</v>
      </c>
      <c r="D674" s="6">
        <v>642</v>
      </c>
      <c r="E674" s="5" t="s">
        <v>754</v>
      </c>
      <c r="F674" s="5" t="s">
        <v>23</v>
      </c>
      <c r="G674" s="6">
        <v>26</v>
      </c>
      <c r="H674" s="6">
        <v>0</v>
      </c>
      <c r="I674" s="7">
        <v>0</v>
      </c>
      <c r="J674" s="6">
        <v>1</v>
      </c>
      <c r="K674" s="6">
        <v>0</v>
      </c>
      <c r="L674" s="6">
        <v>0</v>
      </c>
      <c r="M674" s="8">
        <v>47472.68</v>
      </c>
      <c r="N674" s="6">
        <v>0</v>
      </c>
    </row>
    <row r="675" spans="1:14" x14ac:dyDescent="0.35">
      <c r="A675" s="5">
        <v>674</v>
      </c>
      <c r="B675" s="6">
        <v>15745621</v>
      </c>
      <c r="C675" s="5" t="s">
        <v>557</v>
      </c>
      <c r="D675" s="6">
        <v>640</v>
      </c>
      <c r="E675" s="5" t="s">
        <v>18</v>
      </c>
      <c r="F675" s="5" t="s">
        <v>16</v>
      </c>
      <c r="G675" s="6">
        <v>2</v>
      </c>
      <c r="H675" s="6">
        <v>6</v>
      </c>
      <c r="I675" s="7">
        <v>118879.35</v>
      </c>
      <c r="J675" s="6">
        <v>2</v>
      </c>
      <c r="K675" s="6">
        <v>1</v>
      </c>
      <c r="L675" s="6">
        <v>1</v>
      </c>
      <c r="M675" s="8">
        <v>19131.71</v>
      </c>
      <c r="N675" s="6">
        <v>0</v>
      </c>
    </row>
    <row r="676" spans="1:14" x14ac:dyDescent="0.35">
      <c r="A676" s="5">
        <v>675</v>
      </c>
      <c r="B676" s="6">
        <v>15642394</v>
      </c>
      <c r="C676" s="5" t="s">
        <v>27</v>
      </c>
      <c r="D676" s="6">
        <v>529</v>
      </c>
      <c r="E676" s="5" t="s">
        <v>18</v>
      </c>
      <c r="F676" s="5" t="s">
        <v>756</v>
      </c>
      <c r="G676" s="6">
        <v>35</v>
      </c>
      <c r="H676" s="6">
        <v>5</v>
      </c>
      <c r="I676" s="7">
        <v>0</v>
      </c>
      <c r="J676" s="6">
        <v>2</v>
      </c>
      <c r="K676" s="6">
        <v>1</v>
      </c>
      <c r="L676" s="6">
        <v>1</v>
      </c>
      <c r="M676" s="8">
        <v>187288.5</v>
      </c>
      <c r="N676" s="6">
        <v>0</v>
      </c>
    </row>
    <row r="677" spans="1:14" x14ac:dyDescent="0.35">
      <c r="A677" s="5">
        <v>676</v>
      </c>
      <c r="B677" s="6">
        <v>15754605</v>
      </c>
      <c r="C677" s="5" t="s">
        <v>558</v>
      </c>
      <c r="D677" s="6">
        <v>563</v>
      </c>
      <c r="E677" s="5" t="s">
        <v>754</v>
      </c>
      <c r="F677" s="5" t="s">
        <v>16</v>
      </c>
      <c r="G677" s="6">
        <v>39</v>
      </c>
      <c r="H677" s="6">
        <v>5</v>
      </c>
      <c r="I677" s="7">
        <v>0</v>
      </c>
      <c r="J677" s="6">
        <v>2</v>
      </c>
      <c r="K677" s="6">
        <v>1</v>
      </c>
      <c r="L677" s="6">
        <v>1</v>
      </c>
      <c r="M677" s="8">
        <v>17603.810000000001</v>
      </c>
      <c r="N677" s="6">
        <v>0</v>
      </c>
    </row>
    <row r="678" spans="1:14" x14ac:dyDescent="0.35">
      <c r="A678" s="5">
        <v>677</v>
      </c>
      <c r="B678" s="6">
        <v>15607040</v>
      </c>
      <c r="C678" s="5" t="s">
        <v>559</v>
      </c>
      <c r="D678" s="6">
        <v>593</v>
      </c>
      <c r="E678" s="5" t="s">
        <v>18</v>
      </c>
      <c r="F678" s="5" t="s">
        <v>16</v>
      </c>
      <c r="G678" s="6">
        <v>2</v>
      </c>
      <c r="H678" s="6">
        <v>4</v>
      </c>
      <c r="I678" s="7">
        <v>88736.44</v>
      </c>
      <c r="J678" s="6">
        <v>2</v>
      </c>
      <c r="K678" s="6">
        <v>1</v>
      </c>
      <c r="L678" s="6">
        <v>0</v>
      </c>
      <c r="M678" s="8">
        <v>67020.03</v>
      </c>
      <c r="N678" s="6">
        <v>0</v>
      </c>
    </row>
    <row r="679" spans="1:14" x14ac:dyDescent="0.35">
      <c r="A679" s="5">
        <v>678</v>
      </c>
      <c r="B679" s="6">
        <v>15715142</v>
      </c>
      <c r="C679" s="5" t="s">
        <v>560</v>
      </c>
      <c r="D679" s="6">
        <v>739</v>
      </c>
      <c r="E679" s="5" t="s">
        <v>26</v>
      </c>
      <c r="F679" s="5" t="s">
        <v>23</v>
      </c>
      <c r="G679" s="6">
        <v>45</v>
      </c>
      <c r="H679" s="6">
        <v>7</v>
      </c>
      <c r="I679" s="7">
        <v>102703.62</v>
      </c>
      <c r="J679" s="6">
        <v>1</v>
      </c>
      <c r="K679" s="6">
        <v>0</v>
      </c>
      <c r="L679" s="6">
        <v>1</v>
      </c>
      <c r="M679" s="8">
        <v>147802.94</v>
      </c>
      <c r="N679" s="6">
        <v>1</v>
      </c>
    </row>
    <row r="680" spans="1:14" x14ac:dyDescent="0.35">
      <c r="A680" s="5">
        <v>679</v>
      </c>
      <c r="B680" s="6">
        <v>15810978</v>
      </c>
      <c r="C680" s="5" t="s">
        <v>561</v>
      </c>
      <c r="D680" s="6">
        <v>788</v>
      </c>
      <c r="E680" s="5" t="s">
        <v>18</v>
      </c>
      <c r="F680" s="5" t="s">
        <v>16</v>
      </c>
      <c r="G680" s="6">
        <v>2</v>
      </c>
      <c r="H680" s="6">
        <v>1</v>
      </c>
      <c r="I680" s="7">
        <v>0</v>
      </c>
      <c r="J680" s="6">
        <v>2</v>
      </c>
      <c r="K680" s="6">
        <v>1</v>
      </c>
      <c r="L680" s="6">
        <v>1</v>
      </c>
      <c r="M680" s="8">
        <v>41610.620000000003</v>
      </c>
      <c r="N680" s="6">
        <v>0</v>
      </c>
    </row>
    <row r="681" spans="1:14" x14ac:dyDescent="0.35">
      <c r="A681" s="5">
        <v>680</v>
      </c>
      <c r="B681" s="6">
        <v>15668886</v>
      </c>
      <c r="C681" s="5" t="s">
        <v>562</v>
      </c>
      <c r="D681" s="6">
        <v>684</v>
      </c>
      <c r="E681" s="5" t="s">
        <v>18</v>
      </c>
      <c r="F681" s="5" t="s">
        <v>16</v>
      </c>
      <c r="G681" s="6">
        <v>2</v>
      </c>
      <c r="H681" s="6">
        <v>3</v>
      </c>
      <c r="I681" s="7">
        <v>0</v>
      </c>
      <c r="J681" s="6">
        <v>2</v>
      </c>
      <c r="K681" s="6">
        <v>1</v>
      </c>
      <c r="L681" s="6">
        <v>0</v>
      </c>
      <c r="M681" s="8">
        <v>44255.65</v>
      </c>
      <c r="N681" s="6">
        <v>0</v>
      </c>
    </row>
    <row r="682" spans="1:14" x14ac:dyDescent="0.35">
      <c r="A682" s="5">
        <v>681</v>
      </c>
      <c r="B682" s="6">
        <v>15780804</v>
      </c>
      <c r="C682" s="5" t="s">
        <v>563</v>
      </c>
      <c r="D682" s="6">
        <v>482</v>
      </c>
      <c r="E682" s="5" t="s">
        <v>754</v>
      </c>
      <c r="F682" s="5" t="s">
        <v>23</v>
      </c>
      <c r="G682" s="6">
        <v>55</v>
      </c>
      <c r="H682" s="6">
        <v>5</v>
      </c>
      <c r="I682" s="7">
        <v>97318.25</v>
      </c>
      <c r="J682" s="6">
        <v>1</v>
      </c>
      <c r="K682" s="6">
        <v>0</v>
      </c>
      <c r="L682" s="6">
        <v>1</v>
      </c>
      <c r="M682" s="8">
        <v>78416.14</v>
      </c>
      <c r="N682" s="6">
        <v>0</v>
      </c>
    </row>
    <row r="683" spans="1:14" x14ac:dyDescent="0.35">
      <c r="A683" s="5">
        <v>682</v>
      </c>
      <c r="B683" s="6">
        <v>15613880</v>
      </c>
      <c r="C683" s="5" t="s">
        <v>564</v>
      </c>
      <c r="D683" s="6">
        <v>591</v>
      </c>
      <c r="E683" s="5" t="s">
        <v>18</v>
      </c>
      <c r="F683" s="5" t="s">
        <v>756</v>
      </c>
      <c r="G683" s="6">
        <v>58</v>
      </c>
      <c r="H683" s="6">
        <v>5</v>
      </c>
      <c r="I683" s="7">
        <v>128468.69</v>
      </c>
      <c r="J683" s="6">
        <v>1</v>
      </c>
      <c r="K683" s="6">
        <v>0</v>
      </c>
      <c r="L683" s="6">
        <v>1</v>
      </c>
      <c r="M683" s="8">
        <v>137254.54999999999</v>
      </c>
      <c r="N683" s="6">
        <v>0</v>
      </c>
    </row>
    <row r="684" spans="1:14" x14ac:dyDescent="0.35">
      <c r="A684" s="5">
        <v>683</v>
      </c>
      <c r="B684" s="6">
        <v>15775238</v>
      </c>
      <c r="C684" s="5" t="s">
        <v>565</v>
      </c>
      <c r="D684" s="6">
        <v>651</v>
      </c>
      <c r="E684" s="5" t="s">
        <v>26</v>
      </c>
      <c r="F684" s="5" t="s">
        <v>16</v>
      </c>
      <c r="G684" s="6">
        <v>41</v>
      </c>
      <c r="H684" s="6">
        <v>4</v>
      </c>
      <c r="I684" s="7">
        <v>133432.59</v>
      </c>
      <c r="J684" s="6">
        <v>1</v>
      </c>
      <c r="K684" s="6">
        <v>0</v>
      </c>
      <c r="L684" s="6">
        <v>1</v>
      </c>
      <c r="M684" s="8">
        <v>151303.48000000001</v>
      </c>
      <c r="N684" s="6">
        <v>0</v>
      </c>
    </row>
    <row r="685" spans="1:14" x14ac:dyDescent="0.35">
      <c r="A685" s="5">
        <v>684</v>
      </c>
      <c r="B685" s="6">
        <v>15786905</v>
      </c>
      <c r="C685" s="5" t="s">
        <v>298</v>
      </c>
      <c r="D685" s="6">
        <v>749</v>
      </c>
      <c r="E685" s="5" t="s">
        <v>26</v>
      </c>
      <c r="F685" s="5" t="s">
        <v>16</v>
      </c>
      <c r="G685" s="6">
        <v>40</v>
      </c>
      <c r="H685" s="6">
        <v>8</v>
      </c>
      <c r="I685" s="7">
        <v>141782.57</v>
      </c>
      <c r="J685" s="6">
        <v>2</v>
      </c>
      <c r="K685" s="6">
        <v>0</v>
      </c>
      <c r="L685" s="6">
        <v>0</v>
      </c>
      <c r="M685" s="8">
        <v>86333.63</v>
      </c>
      <c r="N685" s="6">
        <v>0</v>
      </c>
    </row>
    <row r="686" spans="1:14" x14ac:dyDescent="0.35">
      <c r="A686" s="5">
        <v>685</v>
      </c>
      <c r="B686" s="6">
        <v>15747867</v>
      </c>
      <c r="C686" s="5" t="s">
        <v>70</v>
      </c>
      <c r="D686" s="6">
        <v>583</v>
      </c>
      <c r="E686" s="5" t="s">
        <v>754</v>
      </c>
      <c r="F686" s="5" t="s">
        <v>23</v>
      </c>
      <c r="G686" s="6">
        <v>24</v>
      </c>
      <c r="H686" s="6">
        <v>9</v>
      </c>
      <c r="I686" s="7">
        <v>135125.28</v>
      </c>
      <c r="J686" s="6">
        <v>1</v>
      </c>
      <c r="K686" s="6">
        <v>0</v>
      </c>
      <c r="L686" s="6">
        <v>0</v>
      </c>
      <c r="M686" s="8">
        <v>89801.9</v>
      </c>
      <c r="N686" s="6">
        <v>0</v>
      </c>
    </row>
    <row r="687" spans="1:14" x14ac:dyDescent="0.35">
      <c r="A687" s="5">
        <v>686</v>
      </c>
      <c r="B687" s="6">
        <v>15600337</v>
      </c>
      <c r="C687" s="5" t="s">
        <v>566</v>
      </c>
      <c r="D687" s="6">
        <v>661</v>
      </c>
      <c r="E687" s="5" t="s">
        <v>18</v>
      </c>
      <c r="F687" s="5" t="s">
        <v>756</v>
      </c>
      <c r="G687" s="6">
        <v>42</v>
      </c>
      <c r="H687" s="6">
        <v>2</v>
      </c>
      <c r="I687" s="7">
        <v>178820.91</v>
      </c>
      <c r="J687" s="6">
        <v>1</v>
      </c>
      <c r="K687" s="6">
        <v>0</v>
      </c>
      <c r="L687" s="6">
        <v>0</v>
      </c>
      <c r="M687" s="8">
        <v>29358.57</v>
      </c>
      <c r="N687" s="6">
        <v>1</v>
      </c>
    </row>
    <row r="688" spans="1:14" x14ac:dyDescent="0.35">
      <c r="A688" s="5">
        <v>687</v>
      </c>
      <c r="B688" s="6">
        <v>15801277</v>
      </c>
      <c r="C688" s="5" t="s">
        <v>567</v>
      </c>
      <c r="D688" s="6">
        <v>715</v>
      </c>
      <c r="E688" s="5" t="s">
        <v>754</v>
      </c>
      <c r="F688" s="5" t="s">
        <v>16</v>
      </c>
      <c r="G688" s="6">
        <v>31</v>
      </c>
      <c r="H688" s="6">
        <v>2</v>
      </c>
      <c r="I688" s="7">
        <v>112212.14</v>
      </c>
      <c r="J688" s="6">
        <v>2</v>
      </c>
      <c r="K688" s="6">
        <v>1</v>
      </c>
      <c r="L688" s="6">
        <v>1</v>
      </c>
      <c r="M688" s="8">
        <v>181600.72</v>
      </c>
      <c r="N688" s="6">
        <v>0</v>
      </c>
    </row>
    <row r="689" spans="1:14" x14ac:dyDescent="0.35">
      <c r="A689" s="5">
        <v>688</v>
      </c>
      <c r="B689" s="6">
        <v>15579334</v>
      </c>
      <c r="C689" s="5" t="s">
        <v>568</v>
      </c>
      <c r="D689" s="6">
        <v>769</v>
      </c>
      <c r="E689" s="5" t="s">
        <v>26</v>
      </c>
      <c r="F689" s="5" t="s">
        <v>16</v>
      </c>
      <c r="G689" s="6">
        <v>45</v>
      </c>
      <c r="H689" s="6">
        <v>5</v>
      </c>
      <c r="I689" s="7">
        <v>126674.81</v>
      </c>
      <c r="J689" s="6">
        <v>1</v>
      </c>
      <c r="K689" s="6">
        <v>1</v>
      </c>
      <c r="L689" s="6">
        <v>0</v>
      </c>
      <c r="M689" s="8">
        <v>124118.71</v>
      </c>
      <c r="N689" s="6">
        <v>1</v>
      </c>
    </row>
    <row r="690" spans="1:14" x14ac:dyDescent="0.35">
      <c r="A690" s="5">
        <v>689</v>
      </c>
      <c r="B690" s="6">
        <v>15802741</v>
      </c>
      <c r="C690" s="5" t="s">
        <v>569</v>
      </c>
      <c r="D690" s="6">
        <v>625</v>
      </c>
      <c r="E690" s="5" t="s">
        <v>754</v>
      </c>
      <c r="F690" s="5" t="s">
        <v>16</v>
      </c>
      <c r="G690" s="6">
        <v>51</v>
      </c>
      <c r="H690" s="6">
        <v>7</v>
      </c>
      <c r="I690" s="7">
        <v>136294.97</v>
      </c>
      <c r="J690" s="6">
        <v>1</v>
      </c>
      <c r="K690" s="6">
        <v>1</v>
      </c>
      <c r="L690" s="6">
        <v>0</v>
      </c>
      <c r="M690" s="8">
        <v>38867.46</v>
      </c>
      <c r="N690" s="6">
        <v>1</v>
      </c>
    </row>
    <row r="691" spans="1:14" x14ac:dyDescent="0.35">
      <c r="A691" s="5">
        <v>690</v>
      </c>
      <c r="B691" s="6">
        <v>15720649</v>
      </c>
      <c r="C691" s="5" t="s">
        <v>570</v>
      </c>
      <c r="D691" s="6">
        <v>641</v>
      </c>
      <c r="E691" s="5" t="s">
        <v>754</v>
      </c>
      <c r="F691" s="5" t="s">
        <v>16</v>
      </c>
      <c r="G691" s="6">
        <v>36</v>
      </c>
      <c r="H691" s="6">
        <v>5</v>
      </c>
      <c r="I691" s="7">
        <v>66392.639999999999</v>
      </c>
      <c r="J691" s="6">
        <v>1</v>
      </c>
      <c r="K691" s="6">
        <v>1</v>
      </c>
      <c r="L691" s="6">
        <v>0</v>
      </c>
      <c r="M691" s="8">
        <v>31106.67</v>
      </c>
      <c r="N691" s="6">
        <v>0</v>
      </c>
    </row>
    <row r="692" spans="1:14" x14ac:dyDescent="0.35">
      <c r="A692" s="5">
        <v>691</v>
      </c>
      <c r="B692" s="6">
        <v>15589493</v>
      </c>
      <c r="C692" s="5" t="s">
        <v>571</v>
      </c>
      <c r="D692" s="6">
        <v>716</v>
      </c>
      <c r="E692" s="5" t="s">
        <v>26</v>
      </c>
      <c r="F692" s="5" t="s">
        <v>23</v>
      </c>
      <c r="G692" s="6">
        <v>27</v>
      </c>
      <c r="H692" s="6">
        <v>1</v>
      </c>
      <c r="I692" s="7">
        <v>122552.34</v>
      </c>
      <c r="J692" s="6">
        <v>2</v>
      </c>
      <c r="K692" s="6">
        <v>1</v>
      </c>
      <c r="L692" s="6">
        <v>0</v>
      </c>
      <c r="M692" s="8">
        <v>67611.360000000001</v>
      </c>
      <c r="N692" s="6">
        <v>0</v>
      </c>
    </row>
    <row r="693" spans="1:14" x14ac:dyDescent="0.35">
      <c r="A693" s="5">
        <v>692</v>
      </c>
      <c r="B693" s="6">
        <v>15688251</v>
      </c>
      <c r="C693" s="5" t="s">
        <v>572</v>
      </c>
      <c r="D693" s="6">
        <v>767</v>
      </c>
      <c r="E693" s="5" t="s">
        <v>754</v>
      </c>
      <c r="F693" s="5" t="s">
        <v>23</v>
      </c>
      <c r="G693" s="6">
        <v>43</v>
      </c>
      <c r="H693" s="6">
        <v>1</v>
      </c>
      <c r="I693" s="7">
        <v>76408.850000000006</v>
      </c>
      <c r="J693" s="6">
        <v>2</v>
      </c>
      <c r="K693" s="6">
        <v>1</v>
      </c>
      <c r="L693" s="6">
        <v>0</v>
      </c>
      <c r="M693" s="8">
        <v>77837.63</v>
      </c>
      <c r="N693" s="6">
        <v>0</v>
      </c>
    </row>
    <row r="694" spans="1:14" x14ac:dyDescent="0.35">
      <c r="A694" s="5">
        <v>693</v>
      </c>
      <c r="B694" s="6">
        <v>15665238</v>
      </c>
      <c r="C694" s="5" t="s">
        <v>573</v>
      </c>
      <c r="D694" s="6">
        <v>745</v>
      </c>
      <c r="E694" s="5" t="s">
        <v>26</v>
      </c>
      <c r="F694" s="5" t="s">
        <v>23</v>
      </c>
      <c r="G694" s="6">
        <v>36</v>
      </c>
      <c r="H694" s="6">
        <v>8</v>
      </c>
      <c r="I694" s="7">
        <v>145071.24</v>
      </c>
      <c r="J694" s="6">
        <v>1</v>
      </c>
      <c r="K694" s="6">
        <v>0</v>
      </c>
      <c r="L694" s="6">
        <v>0</v>
      </c>
      <c r="M694" s="8">
        <v>6078.46</v>
      </c>
      <c r="N694" s="6">
        <v>0</v>
      </c>
    </row>
    <row r="695" spans="1:14" x14ac:dyDescent="0.35">
      <c r="A695" s="5">
        <v>694</v>
      </c>
      <c r="B695" s="6">
        <v>15740900</v>
      </c>
      <c r="C695" s="5" t="s">
        <v>574</v>
      </c>
      <c r="D695" s="6">
        <v>589</v>
      </c>
      <c r="E695" s="5" t="s">
        <v>754</v>
      </c>
      <c r="F695" s="5" t="s">
        <v>23</v>
      </c>
      <c r="G695" s="6">
        <v>34</v>
      </c>
      <c r="H695" s="6">
        <v>6</v>
      </c>
      <c r="I695" s="7">
        <v>0</v>
      </c>
      <c r="J695" s="6">
        <v>2</v>
      </c>
      <c r="K695" s="6">
        <v>1</v>
      </c>
      <c r="L695" s="6">
        <v>1</v>
      </c>
      <c r="M695" s="8">
        <v>177896.92</v>
      </c>
      <c r="N695" s="6">
        <v>0</v>
      </c>
    </row>
    <row r="696" spans="1:14" x14ac:dyDescent="0.35">
      <c r="A696" s="5">
        <v>695</v>
      </c>
      <c r="B696" s="6">
        <v>15681068</v>
      </c>
      <c r="C696" s="5" t="s">
        <v>575</v>
      </c>
      <c r="D696" s="6">
        <v>796</v>
      </c>
      <c r="E696" s="5" t="s">
        <v>754</v>
      </c>
      <c r="F696" s="5" t="s">
        <v>16</v>
      </c>
      <c r="G696" s="6">
        <v>45</v>
      </c>
      <c r="H696" s="6">
        <v>2</v>
      </c>
      <c r="I696" s="7">
        <v>109730.22</v>
      </c>
      <c r="J696" s="6">
        <v>1</v>
      </c>
      <c r="K696" s="6">
        <v>1</v>
      </c>
      <c r="L696" s="6">
        <v>1</v>
      </c>
      <c r="M696" s="8">
        <v>123882.73</v>
      </c>
      <c r="N696" s="6">
        <v>0</v>
      </c>
    </row>
    <row r="697" spans="1:14" x14ac:dyDescent="0.35">
      <c r="A697" s="5">
        <v>696</v>
      </c>
      <c r="B697" s="6">
        <v>15748625</v>
      </c>
      <c r="C697" s="5" t="s">
        <v>576</v>
      </c>
      <c r="D697" s="6">
        <v>664</v>
      </c>
      <c r="E697" s="5" t="s">
        <v>754</v>
      </c>
      <c r="F697" s="5" t="s">
        <v>23</v>
      </c>
      <c r="G697" s="6">
        <v>57</v>
      </c>
      <c r="H697" s="6">
        <v>6</v>
      </c>
      <c r="I697" s="7">
        <v>0</v>
      </c>
      <c r="J697" s="6">
        <v>2</v>
      </c>
      <c r="K697" s="6">
        <v>1</v>
      </c>
      <c r="L697" s="6">
        <v>1</v>
      </c>
      <c r="M697" s="8">
        <v>15304.08</v>
      </c>
      <c r="N697" s="6">
        <v>0</v>
      </c>
    </row>
    <row r="698" spans="1:14" x14ac:dyDescent="0.35">
      <c r="A698" s="5">
        <v>697</v>
      </c>
      <c r="B698" s="6">
        <v>15727299</v>
      </c>
      <c r="C698" s="5" t="s">
        <v>577</v>
      </c>
      <c r="D698" s="6">
        <v>445</v>
      </c>
      <c r="E698" s="5" t="s">
        <v>18</v>
      </c>
      <c r="F698" s="5" t="s">
        <v>756</v>
      </c>
      <c r="G698" s="6">
        <v>62</v>
      </c>
      <c r="H698" s="6">
        <v>1</v>
      </c>
      <c r="I698" s="7">
        <v>64119.38</v>
      </c>
      <c r="J698" s="6">
        <v>1</v>
      </c>
      <c r="K698" s="6">
        <v>1</v>
      </c>
      <c r="L698" s="6">
        <v>1</v>
      </c>
      <c r="M698" s="8">
        <v>76569.64</v>
      </c>
      <c r="N698" s="6">
        <v>1</v>
      </c>
    </row>
    <row r="699" spans="1:14" x14ac:dyDescent="0.35">
      <c r="A699" s="5">
        <v>698</v>
      </c>
      <c r="B699" s="6">
        <v>15620204</v>
      </c>
      <c r="C699" s="5" t="s">
        <v>578</v>
      </c>
      <c r="D699" s="6">
        <v>543</v>
      </c>
      <c r="E699" s="5" t="s">
        <v>26</v>
      </c>
      <c r="F699" s="5" t="s">
        <v>16</v>
      </c>
      <c r="G699" s="6">
        <v>57</v>
      </c>
      <c r="H699" s="6">
        <v>1</v>
      </c>
      <c r="I699" s="7">
        <v>106138.33</v>
      </c>
      <c r="J699" s="6">
        <v>2</v>
      </c>
      <c r="K699" s="6">
        <v>1</v>
      </c>
      <c r="L699" s="6">
        <v>1</v>
      </c>
      <c r="M699" s="8">
        <v>120657.32</v>
      </c>
      <c r="N699" s="6">
        <v>1</v>
      </c>
    </row>
    <row r="700" spans="1:14" x14ac:dyDescent="0.35">
      <c r="A700" s="5">
        <v>699</v>
      </c>
      <c r="B700" s="6">
        <v>15669516</v>
      </c>
      <c r="C700" s="5" t="s">
        <v>579</v>
      </c>
      <c r="D700" s="6">
        <v>746</v>
      </c>
      <c r="E700" s="5" t="s">
        <v>18</v>
      </c>
      <c r="F700" s="5" t="s">
        <v>756</v>
      </c>
      <c r="G700" s="6">
        <v>36</v>
      </c>
      <c r="H700" s="6">
        <v>2</v>
      </c>
      <c r="I700" s="7">
        <v>0</v>
      </c>
      <c r="J700" s="6">
        <v>2</v>
      </c>
      <c r="K700" s="6">
        <v>1</v>
      </c>
      <c r="L700" s="6">
        <v>1</v>
      </c>
      <c r="M700" s="8">
        <v>16436.560000000001</v>
      </c>
      <c r="N700" s="6">
        <v>0</v>
      </c>
    </row>
    <row r="701" spans="1:14" x14ac:dyDescent="0.35">
      <c r="A701" s="5">
        <v>700</v>
      </c>
      <c r="B701" s="6">
        <v>15736534</v>
      </c>
      <c r="C701" s="5" t="s">
        <v>580</v>
      </c>
      <c r="D701" s="6">
        <v>742</v>
      </c>
      <c r="E701" s="5" t="s">
        <v>26</v>
      </c>
      <c r="F701" s="5" t="s">
        <v>23</v>
      </c>
      <c r="G701" s="6">
        <v>33</v>
      </c>
      <c r="H701" s="6">
        <v>0</v>
      </c>
      <c r="I701" s="7">
        <v>181656.51</v>
      </c>
      <c r="J701" s="6">
        <v>1</v>
      </c>
      <c r="K701" s="6">
        <v>1</v>
      </c>
      <c r="L701" s="6">
        <v>1</v>
      </c>
      <c r="M701" s="8">
        <v>107667.91</v>
      </c>
      <c r="N701" s="6">
        <v>0</v>
      </c>
    </row>
    <row r="702" spans="1:14" x14ac:dyDescent="0.35">
      <c r="A702" s="5">
        <v>701</v>
      </c>
      <c r="B702" s="6">
        <v>15803457</v>
      </c>
      <c r="C702" s="5" t="s">
        <v>38</v>
      </c>
      <c r="D702" s="6">
        <v>750</v>
      </c>
      <c r="E702" s="5" t="s">
        <v>754</v>
      </c>
      <c r="F702" s="5" t="s">
        <v>16</v>
      </c>
      <c r="G702" s="6">
        <v>32</v>
      </c>
      <c r="H702" s="6">
        <v>5</v>
      </c>
      <c r="I702" s="7">
        <v>0</v>
      </c>
      <c r="J702" s="6">
        <v>2</v>
      </c>
      <c r="K702" s="6">
        <v>1</v>
      </c>
      <c r="L702" s="6">
        <v>0</v>
      </c>
      <c r="M702" s="8">
        <v>95611.47</v>
      </c>
      <c r="N702" s="6">
        <v>0</v>
      </c>
    </row>
    <row r="703" spans="1:14" x14ac:dyDescent="0.35">
      <c r="A703" s="5">
        <v>702</v>
      </c>
      <c r="B703" s="6">
        <v>15659098</v>
      </c>
      <c r="C703" s="5" t="s">
        <v>581</v>
      </c>
      <c r="D703" s="6">
        <v>669</v>
      </c>
      <c r="E703" s="5" t="s">
        <v>754</v>
      </c>
      <c r="F703" s="5" t="s">
        <v>23</v>
      </c>
      <c r="G703" s="6">
        <v>30</v>
      </c>
      <c r="H703" s="6">
        <v>7</v>
      </c>
      <c r="I703" s="7">
        <v>95128.86</v>
      </c>
      <c r="J703" s="6">
        <v>1</v>
      </c>
      <c r="K703" s="6">
        <v>0</v>
      </c>
      <c r="L703" s="6">
        <v>0</v>
      </c>
      <c r="M703" s="8">
        <v>19799.259999999998</v>
      </c>
      <c r="N703" s="6">
        <v>0</v>
      </c>
    </row>
    <row r="704" spans="1:14" x14ac:dyDescent="0.35">
      <c r="A704" s="5">
        <v>703</v>
      </c>
      <c r="B704" s="6">
        <v>15603436</v>
      </c>
      <c r="C704" s="5" t="s">
        <v>582</v>
      </c>
      <c r="D704" s="6">
        <v>594</v>
      </c>
      <c r="E704" s="5" t="s">
        <v>18</v>
      </c>
      <c r="F704" s="5" t="s">
        <v>16</v>
      </c>
      <c r="G704" s="6">
        <v>2</v>
      </c>
      <c r="H704" s="6">
        <v>2</v>
      </c>
      <c r="I704" s="7">
        <v>126615.94</v>
      </c>
      <c r="J704" s="6">
        <v>2</v>
      </c>
      <c r="K704" s="6">
        <v>0</v>
      </c>
      <c r="L704" s="6">
        <v>1</v>
      </c>
      <c r="M704" s="8">
        <v>123214.74</v>
      </c>
      <c r="N704" s="6">
        <v>0</v>
      </c>
    </row>
    <row r="705" spans="1:14" x14ac:dyDescent="0.35">
      <c r="A705" s="5">
        <v>704</v>
      </c>
      <c r="B705" s="6">
        <v>15566292</v>
      </c>
      <c r="C705" s="5" t="s">
        <v>496</v>
      </c>
      <c r="D705" s="6">
        <v>574</v>
      </c>
      <c r="E705" s="5" t="s">
        <v>18</v>
      </c>
      <c r="F705" s="5" t="s">
        <v>756</v>
      </c>
      <c r="G705" s="6">
        <v>36</v>
      </c>
      <c r="H705" s="6">
        <v>1</v>
      </c>
      <c r="I705" s="7">
        <v>0</v>
      </c>
      <c r="J705" s="6">
        <v>2</v>
      </c>
      <c r="K705" s="6">
        <v>0</v>
      </c>
      <c r="L705" s="6">
        <v>1</v>
      </c>
      <c r="M705" s="8">
        <v>71709.119999999995</v>
      </c>
      <c r="N705" s="6">
        <v>0</v>
      </c>
    </row>
    <row r="706" spans="1:14" x14ac:dyDescent="0.35">
      <c r="A706" s="5">
        <v>705</v>
      </c>
      <c r="B706" s="6">
        <v>15808621</v>
      </c>
      <c r="C706" s="5" t="s">
        <v>583</v>
      </c>
      <c r="D706" s="6">
        <v>659</v>
      </c>
      <c r="E706" s="5" t="s">
        <v>26</v>
      </c>
      <c r="F706" s="5" t="s">
        <v>23</v>
      </c>
      <c r="G706" s="6">
        <v>36</v>
      </c>
      <c r="H706" s="6">
        <v>2</v>
      </c>
      <c r="I706" s="7">
        <v>76190.48</v>
      </c>
      <c r="J706" s="6">
        <v>2</v>
      </c>
      <c r="K706" s="6">
        <v>1</v>
      </c>
      <c r="L706" s="6">
        <v>1</v>
      </c>
      <c r="M706" s="8">
        <v>149066.14000000001</v>
      </c>
      <c r="N706" s="6">
        <v>0</v>
      </c>
    </row>
    <row r="707" spans="1:14" x14ac:dyDescent="0.35">
      <c r="A707" s="5">
        <v>706</v>
      </c>
      <c r="B707" s="6">
        <v>15580148</v>
      </c>
      <c r="C707" s="5" t="s">
        <v>131</v>
      </c>
      <c r="D707" s="6">
        <v>750</v>
      </c>
      <c r="E707" s="5" t="s">
        <v>26</v>
      </c>
      <c r="F707" s="5" t="s">
        <v>23</v>
      </c>
      <c r="G707" s="6">
        <v>40</v>
      </c>
      <c r="H707" s="6">
        <v>5</v>
      </c>
      <c r="I707" s="7">
        <v>168286.81</v>
      </c>
      <c r="J707" s="6">
        <v>3</v>
      </c>
      <c r="K707" s="6">
        <v>1</v>
      </c>
      <c r="L707" s="6">
        <v>0</v>
      </c>
      <c r="M707" s="8">
        <v>20451.990000000002</v>
      </c>
      <c r="N707" s="6">
        <v>1</v>
      </c>
    </row>
    <row r="708" spans="1:14" x14ac:dyDescent="0.35">
      <c r="A708" s="5">
        <v>707</v>
      </c>
      <c r="B708" s="6">
        <v>15776231</v>
      </c>
      <c r="C708" s="5" t="s">
        <v>584</v>
      </c>
      <c r="D708" s="6">
        <v>626</v>
      </c>
      <c r="E708" s="5" t="s">
        <v>26</v>
      </c>
      <c r="F708" s="5" t="s">
        <v>23</v>
      </c>
      <c r="G708" s="6">
        <v>35</v>
      </c>
      <c r="H708" s="6">
        <v>4</v>
      </c>
      <c r="I708" s="7">
        <v>88109.81</v>
      </c>
      <c r="J708" s="6">
        <v>1</v>
      </c>
      <c r="K708" s="6">
        <v>1</v>
      </c>
      <c r="L708" s="6">
        <v>1</v>
      </c>
      <c r="M708" s="8">
        <v>32825.5</v>
      </c>
      <c r="N708" s="6">
        <v>0</v>
      </c>
    </row>
    <row r="709" spans="1:14" x14ac:dyDescent="0.35">
      <c r="A709" s="5">
        <v>708</v>
      </c>
      <c r="B709" s="6">
        <v>15773809</v>
      </c>
      <c r="C709" s="5" t="s">
        <v>186</v>
      </c>
      <c r="D709" s="6">
        <v>620</v>
      </c>
      <c r="E709" s="5" t="s">
        <v>754</v>
      </c>
      <c r="F709" s="5" t="s">
        <v>23</v>
      </c>
      <c r="G709" s="6">
        <v>42</v>
      </c>
      <c r="H709" s="6">
        <v>4</v>
      </c>
      <c r="I709" s="7">
        <v>0</v>
      </c>
      <c r="J709" s="6">
        <v>2</v>
      </c>
      <c r="K709" s="6">
        <v>1</v>
      </c>
      <c r="L709" s="6">
        <v>0</v>
      </c>
      <c r="M709" s="8">
        <v>6232.31</v>
      </c>
      <c r="N709" s="6">
        <v>0</v>
      </c>
    </row>
    <row r="710" spans="1:14" x14ac:dyDescent="0.35">
      <c r="A710" s="5">
        <v>709</v>
      </c>
      <c r="B710" s="6">
        <v>15649423</v>
      </c>
      <c r="C710" s="5" t="s">
        <v>585</v>
      </c>
      <c r="D710" s="6">
        <v>580</v>
      </c>
      <c r="E710" s="5" t="s">
        <v>754</v>
      </c>
      <c r="F710" s="5" t="s">
        <v>16</v>
      </c>
      <c r="G710" s="6">
        <v>35</v>
      </c>
      <c r="H710" s="6">
        <v>8</v>
      </c>
      <c r="I710" s="7">
        <v>0</v>
      </c>
      <c r="J710" s="6">
        <v>2</v>
      </c>
      <c r="K710" s="6">
        <v>0</v>
      </c>
      <c r="L710" s="6">
        <v>1</v>
      </c>
      <c r="M710" s="8">
        <v>10357.030000000001</v>
      </c>
      <c r="N710" s="6">
        <v>0</v>
      </c>
    </row>
    <row r="711" spans="1:14" x14ac:dyDescent="0.35">
      <c r="A711" s="5">
        <v>710</v>
      </c>
      <c r="B711" s="6">
        <v>15734886</v>
      </c>
      <c r="C711" s="5" t="s">
        <v>586</v>
      </c>
      <c r="D711" s="6">
        <v>686</v>
      </c>
      <c r="E711" s="5" t="s">
        <v>754</v>
      </c>
      <c r="F711" s="5" t="s">
        <v>16</v>
      </c>
      <c r="G711" s="6">
        <v>34</v>
      </c>
      <c r="H711" s="6">
        <v>3</v>
      </c>
      <c r="I711" s="7">
        <v>123971.51</v>
      </c>
      <c r="J711" s="6">
        <v>2</v>
      </c>
      <c r="K711" s="6">
        <v>1</v>
      </c>
      <c r="L711" s="6">
        <v>0</v>
      </c>
      <c r="M711" s="8">
        <v>147794.63</v>
      </c>
      <c r="N711" s="6">
        <v>0</v>
      </c>
    </row>
    <row r="712" spans="1:14" x14ac:dyDescent="0.35">
      <c r="A712" s="5">
        <v>711</v>
      </c>
      <c r="B712" s="6">
        <v>15722548</v>
      </c>
      <c r="C712" s="5" t="s">
        <v>587</v>
      </c>
      <c r="D712" s="6">
        <v>540</v>
      </c>
      <c r="E712" s="5" t="s">
        <v>754</v>
      </c>
      <c r="F712" s="5" t="s">
        <v>23</v>
      </c>
      <c r="G712" s="6">
        <v>48</v>
      </c>
      <c r="H712" s="6">
        <v>0</v>
      </c>
      <c r="I712" s="7">
        <v>148116.48000000001</v>
      </c>
      <c r="J712" s="6">
        <v>1</v>
      </c>
      <c r="K712" s="6">
        <v>0</v>
      </c>
      <c r="L712" s="6">
        <v>0</v>
      </c>
      <c r="M712" s="8">
        <v>116973.48</v>
      </c>
      <c r="N712" s="6">
        <v>0</v>
      </c>
    </row>
    <row r="713" spans="1:14" x14ac:dyDescent="0.35">
      <c r="A713" s="5">
        <v>712</v>
      </c>
      <c r="B713" s="6">
        <v>15650288</v>
      </c>
      <c r="C713" s="5" t="s">
        <v>588</v>
      </c>
      <c r="D713" s="6">
        <v>634</v>
      </c>
      <c r="E713" s="5" t="s">
        <v>26</v>
      </c>
      <c r="F713" s="5" t="s">
        <v>23</v>
      </c>
      <c r="G713" s="6">
        <v>35</v>
      </c>
      <c r="H713" s="6">
        <v>6</v>
      </c>
      <c r="I713" s="7">
        <v>116269.01</v>
      </c>
      <c r="J713" s="6">
        <v>1</v>
      </c>
      <c r="K713" s="6">
        <v>1</v>
      </c>
      <c r="L713" s="6">
        <v>0</v>
      </c>
      <c r="M713" s="8">
        <v>129964.94</v>
      </c>
      <c r="N713" s="6">
        <v>0</v>
      </c>
    </row>
    <row r="714" spans="1:14" x14ac:dyDescent="0.35">
      <c r="A714" s="5">
        <v>713</v>
      </c>
      <c r="B714" s="6">
        <v>15629448</v>
      </c>
      <c r="C714" s="5" t="s">
        <v>589</v>
      </c>
      <c r="D714" s="6">
        <v>632</v>
      </c>
      <c r="E714" s="5" t="s">
        <v>18</v>
      </c>
      <c r="F714" s="5" t="s">
        <v>756</v>
      </c>
      <c r="G714" s="6">
        <v>38</v>
      </c>
      <c r="H714" s="6">
        <v>1</v>
      </c>
      <c r="I714" s="7">
        <v>120599.21</v>
      </c>
      <c r="J714" s="6">
        <v>1</v>
      </c>
      <c r="K714" s="6">
        <v>1</v>
      </c>
      <c r="L714" s="6">
        <v>0</v>
      </c>
      <c r="M714" s="8">
        <v>92816.86</v>
      </c>
      <c r="N714" s="6">
        <v>0</v>
      </c>
    </row>
    <row r="715" spans="1:14" x14ac:dyDescent="0.35">
      <c r="A715" s="5">
        <v>714</v>
      </c>
      <c r="B715" s="6">
        <v>15716164</v>
      </c>
      <c r="C715" s="5" t="s">
        <v>590</v>
      </c>
      <c r="D715" s="6">
        <v>501</v>
      </c>
      <c r="E715" s="5" t="s">
        <v>754</v>
      </c>
      <c r="F715" s="5" t="s">
        <v>16</v>
      </c>
      <c r="G715" s="6">
        <v>41</v>
      </c>
      <c r="H715" s="6">
        <v>3</v>
      </c>
      <c r="I715" s="7">
        <v>144260.5</v>
      </c>
      <c r="J715" s="6">
        <v>1</v>
      </c>
      <c r="K715" s="6">
        <v>1</v>
      </c>
      <c r="L715" s="6">
        <v>0</v>
      </c>
      <c r="M715" s="8">
        <v>172114.67</v>
      </c>
      <c r="N715" s="6">
        <v>0</v>
      </c>
    </row>
    <row r="716" spans="1:14" x14ac:dyDescent="0.35">
      <c r="A716" s="5">
        <v>715</v>
      </c>
      <c r="B716" s="6">
        <v>15807609</v>
      </c>
      <c r="C716" s="5" t="s">
        <v>307</v>
      </c>
      <c r="D716" s="6">
        <v>650</v>
      </c>
      <c r="E716" s="5" t="s">
        <v>18</v>
      </c>
      <c r="F716" s="5" t="s">
        <v>757</v>
      </c>
      <c r="G716" s="6">
        <v>2</v>
      </c>
      <c r="H716" s="6">
        <v>3</v>
      </c>
      <c r="I716" s="7">
        <v>86605.5</v>
      </c>
      <c r="J716" s="6">
        <v>3</v>
      </c>
      <c r="K716" s="6">
        <v>1</v>
      </c>
      <c r="L716" s="6">
        <v>0</v>
      </c>
      <c r="M716" s="8">
        <v>16649.310000000001</v>
      </c>
      <c r="N716" s="6">
        <v>1</v>
      </c>
    </row>
    <row r="717" spans="1:14" x14ac:dyDescent="0.35">
      <c r="A717" s="5">
        <v>716</v>
      </c>
      <c r="B717" s="6">
        <v>15578977</v>
      </c>
      <c r="C717" s="5" t="s">
        <v>176</v>
      </c>
      <c r="D717" s="6">
        <v>786</v>
      </c>
      <c r="E717" s="5" t="s">
        <v>754</v>
      </c>
      <c r="F717" s="5" t="s">
        <v>23</v>
      </c>
      <c r="G717" s="6">
        <v>34</v>
      </c>
      <c r="H717" s="6">
        <v>9</v>
      </c>
      <c r="I717" s="7">
        <v>0</v>
      </c>
      <c r="J717" s="6">
        <v>2</v>
      </c>
      <c r="K717" s="6">
        <v>1</v>
      </c>
      <c r="L717" s="6">
        <v>0</v>
      </c>
      <c r="M717" s="8">
        <v>144517.19</v>
      </c>
      <c r="N717" s="6">
        <v>0</v>
      </c>
    </row>
    <row r="718" spans="1:14" x14ac:dyDescent="0.35">
      <c r="A718" s="5">
        <v>717</v>
      </c>
      <c r="B718" s="6">
        <v>15677369</v>
      </c>
      <c r="C718" s="5" t="s">
        <v>591</v>
      </c>
      <c r="D718" s="6">
        <v>554</v>
      </c>
      <c r="E718" s="5" t="s">
        <v>26</v>
      </c>
      <c r="F718" s="5" t="s">
        <v>16</v>
      </c>
      <c r="G718" s="6">
        <v>37</v>
      </c>
      <c r="H718" s="6">
        <v>4</v>
      </c>
      <c r="I718" s="7">
        <v>58629.97</v>
      </c>
      <c r="J718" s="6">
        <v>1</v>
      </c>
      <c r="K718" s="6">
        <v>0</v>
      </c>
      <c r="L718" s="6">
        <v>0</v>
      </c>
      <c r="M718" s="8">
        <v>182038.6</v>
      </c>
      <c r="N718" s="6">
        <v>0</v>
      </c>
    </row>
    <row r="719" spans="1:14" x14ac:dyDescent="0.35">
      <c r="A719" s="5">
        <v>718</v>
      </c>
      <c r="B719" s="6">
        <v>15804072</v>
      </c>
      <c r="C719" s="5" t="s">
        <v>334</v>
      </c>
      <c r="D719" s="6">
        <v>701</v>
      </c>
      <c r="E719" s="5" t="s">
        <v>18</v>
      </c>
      <c r="F719" s="5" t="s">
        <v>757</v>
      </c>
      <c r="G719" s="6">
        <v>42</v>
      </c>
      <c r="H719" s="6">
        <v>5</v>
      </c>
      <c r="I719" s="7">
        <v>0</v>
      </c>
      <c r="J719" s="6">
        <v>2</v>
      </c>
      <c r="K719" s="6">
        <v>0</v>
      </c>
      <c r="L719" s="6">
        <v>0</v>
      </c>
      <c r="M719" s="8">
        <v>24210.560000000001</v>
      </c>
      <c r="N719" s="6">
        <v>0</v>
      </c>
    </row>
    <row r="720" spans="1:14" x14ac:dyDescent="0.35">
      <c r="A720" s="5">
        <v>719</v>
      </c>
      <c r="B720" s="6">
        <v>15696859</v>
      </c>
      <c r="C720" s="5" t="s">
        <v>592</v>
      </c>
      <c r="D720" s="6">
        <v>474</v>
      </c>
      <c r="E720" s="5" t="s">
        <v>754</v>
      </c>
      <c r="F720" s="5" t="s">
        <v>23</v>
      </c>
      <c r="G720" s="6">
        <v>45</v>
      </c>
      <c r="H720" s="6">
        <v>10</v>
      </c>
      <c r="I720" s="7">
        <v>0</v>
      </c>
      <c r="J720" s="6">
        <v>2</v>
      </c>
      <c r="K720" s="6">
        <v>0</v>
      </c>
      <c r="L720" s="6">
        <v>0</v>
      </c>
      <c r="M720" s="8">
        <v>172175.9</v>
      </c>
      <c r="N720" s="6">
        <v>0</v>
      </c>
    </row>
    <row r="721" spans="1:14" x14ac:dyDescent="0.35">
      <c r="A721" s="5">
        <v>720</v>
      </c>
      <c r="B721" s="6">
        <v>15653780</v>
      </c>
      <c r="C721" s="5" t="s">
        <v>593</v>
      </c>
      <c r="D721" s="6">
        <v>621</v>
      </c>
      <c r="E721" s="5" t="s">
        <v>754</v>
      </c>
      <c r="F721" s="5" t="s">
        <v>16</v>
      </c>
      <c r="G721" s="6">
        <v>43</v>
      </c>
      <c r="H721" s="6">
        <v>5</v>
      </c>
      <c r="I721" s="7">
        <v>0</v>
      </c>
      <c r="J721" s="6">
        <v>1</v>
      </c>
      <c r="K721" s="6">
        <v>1</v>
      </c>
      <c r="L721" s="6">
        <v>1</v>
      </c>
      <c r="M721" s="8">
        <v>47578.45</v>
      </c>
      <c r="N721" s="6">
        <v>0</v>
      </c>
    </row>
    <row r="722" spans="1:14" x14ac:dyDescent="0.35">
      <c r="A722" s="5">
        <v>721</v>
      </c>
      <c r="B722" s="6">
        <v>15721658</v>
      </c>
      <c r="C722" s="5" t="s">
        <v>544</v>
      </c>
      <c r="D722" s="6">
        <v>672</v>
      </c>
      <c r="E722" s="5" t="s">
        <v>18</v>
      </c>
      <c r="F722" s="5" t="s">
        <v>757</v>
      </c>
      <c r="G722" s="6">
        <v>56</v>
      </c>
      <c r="H722" s="6">
        <v>2</v>
      </c>
      <c r="I722" s="7">
        <v>209767.31</v>
      </c>
      <c r="J722" s="6">
        <v>2</v>
      </c>
      <c r="K722" s="6">
        <v>1</v>
      </c>
      <c r="L722" s="6">
        <v>1</v>
      </c>
      <c r="M722" s="8">
        <v>150694.42000000001</v>
      </c>
      <c r="N722" s="6">
        <v>1</v>
      </c>
    </row>
    <row r="723" spans="1:14" x14ac:dyDescent="0.35">
      <c r="A723" s="5">
        <v>722</v>
      </c>
      <c r="B723" s="6">
        <v>15578761</v>
      </c>
      <c r="C723" s="5" t="s">
        <v>356</v>
      </c>
      <c r="D723" s="6">
        <v>459</v>
      </c>
      <c r="E723" s="5" t="s">
        <v>18</v>
      </c>
      <c r="F723" s="5" t="s">
        <v>757</v>
      </c>
      <c r="G723" s="6">
        <v>42</v>
      </c>
      <c r="H723" s="6">
        <v>6</v>
      </c>
      <c r="I723" s="7">
        <v>129634.25</v>
      </c>
      <c r="J723" s="6">
        <v>2</v>
      </c>
      <c r="K723" s="6">
        <v>1</v>
      </c>
      <c r="L723" s="6">
        <v>1</v>
      </c>
      <c r="M723" s="8">
        <v>177683.02</v>
      </c>
      <c r="N723" s="6">
        <v>1</v>
      </c>
    </row>
    <row r="724" spans="1:14" x14ac:dyDescent="0.35">
      <c r="A724" s="5">
        <v>723</v>
      </c>
      <c r="B724" s="6">
        <v>15736879</v>
      </c>
      <c r="C724" s="5" t="s">
        <v>25</v>
      </c>
      <c r="D724" s="6">
        <v>669</v>
      </c>
      <c r="E724" s="5" t="s">
        <v>754</v>
      </c>
      <c r="F724" s="5" t="s">
        <v>23</v>
      </c>
      <c r="G724" s="6">
        <v>23</v>
      </c>
      <c r="H724" s="6">
        <v>1</v>
      </c>
      <c r="I724" s="7">
        <v>0</v>
      </c>
      <c r="J724" s="6">
        <v>2</v>
      </c>
      <c r="K724" s="6">
        <v>0</v>
      </c>
      <c r="L724" s="6">
        <v>0</v>
      </c>
      <c r="M724" s="8">
        <v>66088.83</v>
      </c>
      <c r="N724" s="6">
        <v>0</v>
      </c>
    </row>
    <row r="725" spans="1:14" x14ac:dyDescent="0.35">
      <c r="A725" s="5">
        <v>724</v>
      </c>
      <c r="B725" s="6">
        <v>15571973</v>
      </c>
      <c r="C725" s="5" t="s">
        <v>594</v>
      </c>
      <c r="D725" s="6">
        <v>776</v>
      </c>
      <c r="E725" s="5" t="s">
        <v>754</v>
      </c>
      <c r="F725" s="5" t="s">
        <v>16</v>
      </c>
      <c r="G725" s="6">
        <v>38</v>
      </c>
      <c r="H725" s="6">
        <v>2</v>
      </c>
      <c r="I725" s="7">
        <v>169824.46</v>
      </c>
      <c r="J725" s="6">
        <v>1</v>
      </c>
      <c r="K725" s="6">
        <v>1</v>
      </c>
      <c r="L725" s="6">
        <v>0</v>
      </c>
      <c r="M725" s="8">
        <v>169291.7</v>
      </c>
      <c r="N725" s="6">
        <v>0</v>
      </c>
    </row>
    <row r="726" spans="1:14" x14ac:dyDescent="0.35">
      <c r="A726" s="5">
        <v>725</v>
      </c>
      <c r="B726" s="6">
        <v>15626742</v>
      </c>
      <c r="C726" s="5" t="s">
        <v>365</v>
      </c>
      <c r="D726" s="6">
        <v>694</v>
      </c>
      <c r="E726" s="5" t="s">
        <v>754</v>
      </c>
      <c r="F726" s="5" t="s">
        <v>23</v>
      </c>
      <c r="G726" s="6">
        <v>36</v>
      </c>
      <c r="H726" s="6">
        <v>3</v>
      </c>
      <c r="I726" s="7">
        <v>97530.25</v>
      </c>
      <c r="J726" s="6">
        <v>1</v>
      </c>
      <c r="K726" s="6">
        <v>1</v>
      </c>
      <c r="L726" s="6">
        <v>1</v>
      </c>
      <c r="M726" s="8">
        <v>117140.41</v>
      </c>
      <c r="N726" s="6">
        <v>0</v>
      </c>
    </row>
    <row r="727" spans="1:14" x14ac:dyDescent="0.35">
      <c r="A727" s="5">
        <v>726</v>
      </c>
      <c r="B727" s="6">
        <v>15672692</v>
      </c>
      <c r="C727" s="5" t="s">
        <v>67</v>
      </c>
      <c r="D727" s="6">
        <v>787</v>
      </c>
      <c r="E727" s="5" t="s">
        <v>754</v>
      </c>
      <c r="F727" s="5" t="s">
        <v>16</v>
      </c>
      <c r="G727" s="6">
        <v>42</v>
      </c>
      <c r="H727" s="6">
        <v>10</v>
      </c>
      <c r="I727" s="7">
        <v>145988.65</v>
      </c>
      <c r="J727" s="6">
        <v>2</v>
      </c>
      <c r="K727" s="6">
        <v>1</v>
      </c>
      <c r="L727" s="6">
        <v>1</v>
      </c>
      <c r="M727" s="8">
        <v>79510.37</v>
      </c>
      <c r="N727" s="6">
        <v>0</v>
      </c>
    </row>
    <row r="728" spans="1:14" x14ac:dyDescent="0.35">
      <c r="A728" s="5">
        <v>727</v>
      </c>
      <c r="B728" s="6">
        <v>15673570</v>
      </c>
      <c r="C728" s="5" t="s">
        <v>595</v>
      </c>
      <c r="D728" s="6">
        <v>580</v>
      </c>
      <c r="E728" s="5" t="s">
        <v>754</v>
      </c>
      <c r="F728" s="5" t="s">
        <v>23</v>
      </c>
      <c r="G728" s="6">
        <v>37</v>
      </c>
      <c r="H728" s="6">
        <v>9</v>
      </c>
      <c r="I728" s="7">
        <v>0</v>
      </c>
      <c r="J728" s="6">
        <v>2</v>
      </c>
      <c r="K728" s="6">
        <v>0</v>
      </c>
      <c r="L728" s="6">
        <v>1</v>
      </c>
      <c r="M728" s="8">
        <v>77108.66</v>
      </c>
      <c r="N728" s="6">
        <v>0</v>
      </c>
    </row>
    <row r="729" spans="1:14" x14ac:dyDescent="0.35">
      <c r="A729" s="5">
        <v>728</v>
      </c>
      <c r="B729" s="6">
        <v>15767432</v>
      </c>
      <c r="C729" s="5" t="s">
        <v>305</v>
      </c>
      <c r="D729" s="6">
        <v>711</v>
      </c>
      <c r="E729" s="5" t="s">
        <v>15</v>
      </c>
      <c r="F729" s="5" t="s">
        <v>16</v>
      </c>
      <c r="G729" s="6">
        <v>25</v>
      </c>
      <c r="H729" s="6">
        <v>7</v>
      </c>
      <c r="I729" s="7">
        <v>0</v>
      </c>
      <c r="J729" s="6">
        <v>3</v>
      </c>
      <c r="K729" s="6">
        <v>1</v>
      </c>
      <c r="L729" s="6">
        <v>1</v>
      </c>
      <c r="M729" s="8">
        <v>9679.2800000000007</v>
      </c>
      <c r="N729" s="6">
        <v>0</v>
      </c>
    </row>
    <row r="730" spans="1:14" x14ac:dyDescent="0.35">
      <c r="A730" s="5">
        <v>729</v>
      </c>
      <c r="B730" s="6">
        <v>15654238</v>
      </c>
      <c r="C730" s="5" t="s">
        <v>596</v>
      </c>
      <c r="D730" s="6">
        <v>673</v>
      </c>
      <c r="E730" s="5" t="s">
        <v>15</v>
      </c>
      <c r="F730" s="5" t="s">
        <v>16</v>
      </c>
      <c r="G730" s="6">
        <v>40</v>
      </c>
      <c r="H730" s="6">
        <v>5</v>
      </c>
      <c r="I730" s="7">
        <v>137494.28</v>
      </c>
      <c r="J730" s="6">
        <v>1</v>
      </c>
      <c r="K730" s="6">
        <v>1</v>
      </c>
      <c r="L730" s="6">
        <v>0</v>
      </c>
      <c r="M730" s="8">
        <v>81753.919999999998</v>
      </c>
      <c r="N730" s="6">
        <v>0</v>
      </c>
    </row>
    <row r="731" spans="1:14" x14ac:dyDescent="0.35">
      <c r="A731" s="5">
        <v>730</v>
      </c>
      <c r="B731" s="6">
        <v>15612525</v>
      </c>
      <c r="C731" s="5" t="s">
        <v>597</v>
      </c>
      <c r="D731" s="6">
        <v>499</v>
      </c>
      <c r="E731" s="5" t="s">
        <v>15</v>
      </c>
      <c r="F731" s="5" t="s">
        <v>16</v>
      </c>
      <c r="G731" s="6">
        <v>57</v>
      </c>
      <c r="H731" s="6">
        <v>1</v>
      </c>
      <c r="I731" s="7">
        <v>0</v>
      </c>
      <c r="J731" s="6">
        <v>1</v>
      </c>
      <c r="K731" s="6">
        <v>0</v>
      </c>
      <c r="L731" s="6">
        <v>0</v>
      </c>
      <c r="M731" s="8">
        <v>131372.38</v>
      </c>
      <c r="N731" s="6">
        <v>1</v>
      </c>
    </row>
    <row r="732" spans="1:14" x14ac:dyDescent="0.35">
      <c r="A732" s="5">
        <v>731</v>
      </c>
      <c r="B732" s="6">
        <v>15812750</v>
      </c>
      <c r="C732" s="5" t="s">
        <v>598</v>
      </c>
      <c r="D732" s="6">
        <v>591</v>
      </c>
      <c r="E732" s="5" t="s">
        <v>15</v>
      </c>
      <c r="F732" s="5" t="s">
        <v>23</v>
      </c>
      <c r="G732" s="6">
        <v>24</v>
      </c>
      <c r="H732" s="6">
        <v>6</v>
      </c>
      <c r="I732" s="7">
        <v>147360</v>
      </c>
      <c r="J732" s="6">
        <v>1</v>
      </c>
      <c r="K732" s="6">
        <v>1</v>
      </c>
      <c r="L732" s="6">
        <v>1</v>
      </c>
      <c r="M732" s="8">
        <v>25310.82</v>
      </c>
      <c r="N732" s="6">
        <v>0</v>
      </c>
    </row>
    <row r="733" spans="1:14" x14ac:dyDescent="0.35">
      <c r="A733" s="5">
        <v>732</v>
      </c>
      <c r="B733" s="6">
        <v>15790757</v>
      </c>
      <c r="C733" s="5" t="s">
        <v>599</v>
      </c>
      <c r="D733" s="6">
        <v>769</v>
      </c>
      <c r="E733" s="5" t="s">
        <v>15</v>
      </c>
      <c r="F733" s="5" t="s">
        <v>16</v>
      </c>
      <c r="G733" s="6">
        <v>25</v>
      </c>
      <c r="H733" s="6">
        <v>10</v>
      </c>
      <c r="I733" s="7">
        <v>0</v>
      </c>
      <c r="J733" s="6">
        <v>2</v>
      </c>
      <c r="K733" s="6">
        <v>0</v>
      </c>
      <c r="L733" s="6">
        <v>0</v>
      </c>
      <c r="M733" s="8">
        <v>187925.75</v>
      </c>
      <c r="N733" s="6">
        <v>0</v>
      </c>
    </row>
    <row r="734" spans="1:14" x14ac:dyDescent="0.35">
      <c r="A734" s="5">
        <v>733</v>
      </c>
      <c r="B734" s="6">
        <v>15723873</v>
      </c>
      <c r="C734" s="5" t="s">
        <v>600</v>
      </c>
      <c r="D734" s="6">
        <v>657</v>
      </c>
      <c r="E734" s="5" t="s">
        <v>18</v>
      </c>
      <c r="F734" s="5" t="s">
        <v>756</v>
      </c>
      <c r="G734" s="6">
        <v>31</v>
      </c>
      <c r="H734" s="6">
        <v>3</v>
      </c>
      <c r="I734" s="7">
        <v>125167.02</v>
      </c>
      <c r="J734" s="6">
        <v>1</v>
      </c>
      <c r="K734" s="6">
        <v>0</v>
      </c>
      <c r="L734" s="6">
        <v>0</v>
      </c>
      <c r="M734" s="8">
        <v>98820.39</v>
      </c>
      <c r="N734" s="6">
        <v>0</v>
      </c>
    </row>
    <row r="735" spans="1:14" x14ac:dyDescent="0.35">
      <c r="A735" s="5">
        <v>734</v>
      </c>
      <c r="B735" s="6">
        <v>15744607</v>
      </c>
      <c r="C735" s="5" t="s">
        <v>65</v>
      </c>
      <c r="D735" s="6">
        <v>738</v>
      </c>
      <c r="E735" s="5" t="s">
        <v>26</v>
      </c>
      <c r="F735" s="5" t="s">
        <v>23</v>
      </c>
      <c r="G735" s="6">
        <v>43</v>
      </c>
      <c r="H735" s="6">
        <v>9</v>
      </c>
      <c r="I735" s="7">
        <v>121152.05</v>
      </c>
      <c r="J735" s="6">
        <v>2</v>
      </c>
      <c r="K735" s="6">
        <v>1</v>
      </c>
      <c r="L735" s="6">
        <v>0</v>
      </c>
      <c r="M735" s="8">
        <v>64166.7</v>
      </c>
      <c r="N735" s="6">
        <v>1</v>
      </c>
    </row>
    <row r="736" spans="1:14" x14ac:dyDescent="0.35">
      <c r="A736" s="5">
        <v>735</v>
      </c>
      <c r="B736" s="6">
        <v>15612966</v>
      </c>
      <c r="C736" s="5" t="s">
        <v>601</v>
      </c>
      <c r="D736" s="6">
        <v>545</v>
      </c>
      <c r="E736" s="5" t="s">
        <v>26</v>
      </c>
      <c r="F736" s="5" t="s">
        <v>16</v>
      </c>
      <c r="G736" s="6">
        <v>60</v>
      </c>
      <c r="H736" s="6">
        <v>7</v>
      </c>
      <c r="I736" s="7">
        <v>128981.07</v>
      </c>
      <c r="J736" s="6">
        <v>1</v>
      </c>
      <c r="K736" s="6">
        <v>0</v>
      </c>
      <c r="L736" s="6">
        <v>1</v>
      </c>
      <c r="M736" s="8">
        <v>176924.21</v>
      </c>
      <c r="N736" s="6">
        <v>1</v>
      </c>
    </row>
    <row r="737" spans="1:14" x14ac:dyDescent="0.35">
      <c r="A737" s="5">
        <v>736</v>
      </c>
      <c r="B737" s="6">
        <v>15784209</v>
      </c>
      <c r="C737" s="5" t="s">
        <v>602</v>
      </c>
      <c r="D737" s="6">
        <v>497</v>
      </c>
      <c r="E737" s="5" t="s">
        <v>15</v>
      </c>
      <c r="F737" s="5" t="s">
        <v>23</v>
      </c>
      <c r="G737" s="6">
        <v>47</v>
      </c>
      <c r="H737" s="6">
        <v>6</v>
      </c>
      <c r="I737" s="7">
        <v>0</v>
      </c>
      <c r="J737" s="6">
        <v>1</v>
      </c>
      <c r="K737" s="6">
        <v>1</v>
      </c>
      <c r="L737" s="6">
        <v>1</v>
      </c>
      <c r="M737" s="8">
        <v>90055.08</v>
      </c>
      <c r="N737" s="6">
        <v>0</v>
      </c>
    </row>
    <row r="738" spans="1:14" x14ac:dyDescent="0.35">
      <c r="A738" s="5">
        <v>737</v>
      </c>
      <c r="B738" s="6">
        <v>15794278</v>
      </c>
      <c r="C738" s="5" t="s">
        <v>603</v>
      </c>
      <c r="D738" s="6">
        <v>816</v>
      </c>
      <c r="E738" s="5" t="s">
        <v>18</v>
      </c>
      <c r="F738" s="5" t="s">
        <v>756</v>
      </c>
      <c r="G738" s="6">
        <v>67</v>
      </c>
      <c r="H738" s="6">
        <v>6</v>
      </c>
      <c r="I738" s="7">
        <v>151858.98000000001</v>
      </c>
      <c r="J738" s="6">
        <v>1</v>
      </c>
      <c r="K738" s="6">
        <v>1</v>
      </c>
      <c r="L738" s="6">
        <v>1</v>
      </c>
      <c r="M738" s="8">
        <v>72814.31</v>
      </c>
      <c r="N738" s="6">
        <v>0</v>
      </c>
    </row>
    <row r="739" spans="1:14" x14ac:dyDescent="0.35">
      <c r="A739" s="5">
        <v>738</v>
      </c>
      <c r="B739" s="6">
        <v>15766741</v>
      </c>
      <c r="C739" s="5" t="s">
        <v>222</v>
      </c>
      <c r="D739" s="6">
        <v>525</v>
      </c>
      <c r="E739" s="5" t="s">
        <v>15</v>
      </c>
      <c r="F739" s="5" t="s">
        <v>23</v>
      </c>
      <c r="G739" s="6">
        <v>36</v>
      </c>
      <c r="H739" s="6">
        <v>2</v>
      </c>
      <c r="I739" s="7">
        <v>114628.4</v>
      </c>
      <c r="J739" s="6">
        <v>1</v>
      </c>
      <c r="K739" s="6">
        <v>0</v>
      </c>
      <c r="L739" s="6">
        <v>1</v>
      </c>
      <c r="M739" s="8">
        <v>168290.06</v>
      </c>
      <c r="N739" s="6">
        <v>0</v>
      </c>
    </row>
    <row r="740" spans="1:14" x14ac:dyDescent="0.35">
      <c r="A740" s="5">
        <v>739</v>
      </c>
      <c r="B740" s="6">
        <v>15661036</v>
      </c>
      <c r="C740" s="5" t="s">
        <v>604</v>
      </c>
      <c r="D740" s="6">
        <v>725</v>
      </c>
      <c r="E740" s="5" t="s">
        <v>15</v>
      </c>
      <c r="F740" s="5" t="s">
        <v>23</v>
      </c>
      <c r="G740" s="6">
        <v>46</v>
      </c>
      <c r="H740" s="6">
        <v>6</v>
      </c>
      <c r="I740" s="7">
        <v>0</v>
      </c>
      <c r="J740" s="6">
        <v>2</v>
      </c>
      <c r="K740" s="6">
        <v>1</v>
      </c>
      <c r="L740" s="6">
        <v>0</v>
      </c>
      <c r="M740" s="8">
        <v>161767.38</v>
      </c>
      <c r="N740" s="6">
        <v>0</v>
      </c>
    </row>
    <row r="741" spans="1:14" ht="29" x14ac:dyDescent="0.35">
      <c r="A741" s="5">
        <v>740</v>
      </c>
      <c r="B741" s="6">
        <v>15705639</v>
      </c>
      <c r="C741" s="5" t="s">
        <v>605</v>
      </c>
      <c r="D741" s="6">
        <v>692</v>
      </c>
      <c r="E741" s="5" t="s">
        <v>15</v>
      </c>
      <c r="F741" s="5" t="s">
        <v>16</v>
      </c>
      <c r="G741" s="6">
        <v>28</v>
      </c>
      <c r="H741" s="6">
        <v>8</v>
      </c>
      <c r="I741" s="7">
        <v>95059.02</v>
      </c>
      <c r="J741" s="6">
        <v>2</v>
      </c>
      <c r="K741" s="6">
        <v>1</v>
      </c>
      <c r="L741" s="6">
        <v>0</v>
      </c>
      <c r="M741" s="8">
        <v>44420.18</v>
      </c>
      <c r="N741" s="6">
        <v>0</v>
      </c>
    </row>
    <row r="742" spans="1:14" x14ac:dyDescent="0.35">
      <c r="A742" s="5">
        <v>741</v>
      </c>
      <c r="B742" s="6">
        <v>15637414</v>
      </c>
      <c r="C742" s="5" t="s">
        <v>606</v>
      </c>
      <c r="D742" s="6">
        <v>618</v>
      </c>
      <c r="E742" s="5" t="s">
        <v>15</v>
      </c>
      <c r="F742" s="5" t="s">
        <v>16</v>
      </c>
      <c r="G742" s="6">
        <v>24</v>
      </c>
      <c r="H742" s="6">
        <v>7</v>
      </c>
      <c r="I742" s="7">
        <v>128736.39</v>
      </c>
      <c r="J742" s="6">
        <v>1</v>
      </c>
      <c r="K742" s="6">
        <v>0</v>
      </c>
      <c r="L742" s="6">
        <v>1</v>
      </c>
      <c r="M742" s="8">
        <v>37147.61</v>
      </c>
      <c r="N742" s="6">
        <v>0</v>
      </c>
    </row>
    <row r="743" spans="1:14" x14ac:dyDescent="0.35">
      <c r="A743" s="5">
        <v>742</v>
      </c>
      <c r="B743" s="6">
        <v>15716835</v>
      </c>
      <c r="C743" s="5" t="s">
        <v>259</v>
      </c>
      <c r="D743" s="6">
        <v>546</v>
      </c>
      <c r="E743" s="5" t="s">
        <v>15</v>
      </c>
      <c r="F743" s="5" t="s">
        <v>23</v>
      </c>
      <c r="G743" s="6">
        <v>24</v>
      </c>
      <c r="H743" s="6">
        <v>8</v>
      </c>
      <c r="I743" s="7">
        <v>156325.38</v>
      </c>
      <c r="J743" s="6">
        <v>1</v>
      </c>
      <c r="K743" s="6">
        <v>1</v>
      </c>
      <c r="L743" s="6">
        <v>1</v>
      </c>
      <c r="M743" s="8">
        <v>125381.02</v>
      </c>
      <c r="N743" s="6">
        <v>0</v>
      </c>
    </row>
    <row r="744" spans="1:14" x14ac:dyDescent="0.35">
      <c r="A744" s="5">
        <v>743</v>
      </c>
      <c r="B744" s="6">
        <v>15696231</v>
      </c>
      <c r="C744" s="5" t="s">
        <v>607</v>
      </c>
      <c r="D744" s="6">
        <v>635</v>
      </c>
      <c r="E744" s="5" t="s">
        <v>15</v>
      </c>
      <c r="F744" s="5" t="s">
        <v>23</v>
      </c>
      <c r="G744" s="6">
        <v>29</v>
      </c>
      <c r="H744" s="6">
        <v>7</v>
      </c>
      <c r="I744" s="7">
        <v>105405.97</v>
      </c>
      <c r="J744" s="6">
        <v>1</v>
      </c>
      <c r="K744" s="6">
        <v>1</v>
      </c>
      <c r="L744" s="6">
        <v>1</v>
      </c>
      <c r="M744" s="8">
        <v>149853.89000000001</v>
      </c>
      <c r="N744" s="6">
        <v>0</v>
      </c>
    </row>
    <row r="745" spans="1:14" x14ac:dyDescent="0.35">
      <c r="A745" s="5">
        <v>744</v>
      </c>
      <c r="B745" s="6">
        <v>15641675</v>
      </c>
      <c r="C745" s="5" t="s">
        <v>608</v>
      </c>
      <c r="D745" s="6">
        <v>611</v>
      </c>
      <c r="E745" s="5" t="s">
        <v>15</v>
      </c>
      <c r="F745" s="5" t="s">
        <v>16</v>
      </c>
      <c r="G745" s="6">
        <v>49</v>
      </c>
      <c r="H745" s="6">
        <v>2</v>
      </c>
      <c r="I745" s="7">
        <v>88915.37</v>
      </c>
      <c r="J745" s="6">
        <v>3</v>
      </c>
      <c r="K745" s="6">
        <v>0</v>
      </c>
      <c r="L745" s="6">
        <v>0</v>
      </c>
      <c r="M745" s="8">
        <v>161435.01999999999</v>
      </c>
      <c r="N745" s="6">
        <v>1</v>
      </c>
    </row>
    <row r="746" spans="1:14" x14ac:dyDescent="0.35">
      <c r="A746" s="5">
        <v>745</v>
      </c>
      <c r="B746" s="6">
        <v>15670755</v>
      </c>
      <c r="C746" s="5" t="s">
        <v>609</v>
      </c>
      <c r="D746" s="6">
        <v>650</v>
      </c>
      <c r="E746" s="5" t="s">
        <v>15</v>
      </c>
      <c r="F746" s="5" t="s">
        <v>23</v>
      </c>
      <c r="G746" s="6">
        <v>60</v>
      </c>
      <c r="H746" s="6">
        <v>8</v>
      </c>
      <c r="I746" s="7">
        <v>0</v>
      </c>
      <c r="J746" s="6">
        <v>2</v>
      </c>
      <c r="K746" s="6">
        <v>1</v>
      </c>
      <c r="L746" s="6">
        <v>1</v>
      </c>
      <c r="M746" s="8">
        <v>102925.75999999999</v>
      </c>
      <c r="N746" s="6">
        <v>0</v>
      </c>
    </row>
    <row r="747" spans="1:14" x14ac:dyDescent="0.35">
      <c r="A747" s="5">
        <v>746</v>
      </c>
      <c r="B747" s="6">
        <v>15640059</v>
      </c>
      <c r="C747" s="5" t="s">
        <v>234</v>
      </c>
      <c r="D747" s="6">
        <v>606</v>
      </c>
      <c r="E747" s="5" t="s">
        <v>15</v>
      </c>
      <c r="F747" s="5" t="s">
        <v>23</v>
      </c>
      <c r="G747" s="6">
        <v>40</v>
      </c>
      <c r="H747" s="6">
        <v>5</v>
      </c>
      <c r="I747" s="7">
        <v>0</v>
      </c>
      <c r="J747" s="6">
        <v>2</v>
      </c>
      <c r="K747" s="6">
        <v>1</v>
      </c>
      <c r="L747" s="6">
        <v>1</v>
      </c>
      <c r="M747" s="8">
        <v>70899.27</v>
      </c>
      <c r="N747" s="6">
        <v>0</v>
      </c>
    </row>
    <row r="748" spans="1:14" x14ac:dyDescent="0.35">
      <c r="A748" s="5">
        <v>747</v>
      </c>
      <c r="B748" s="6">
        <v>15787619</v>
      </c>
      <c r="C748" s="5" t="s">
        <v>313</v>
      </c>
      <c r="D748" s="6">
        <v>844</v>
      </c>
      <c r="E748" s="5" t="s">
        <v>15</v>
      </c>
      <c r="F748" s="5" t="s">
        <v>23</v>
      </c>
      <c r="G748" s="6">
        <v>18</v>
      </c>
      <c r="H748" s="6">
        <v>2</v>
      </c>
      <c r="I748" s="7">
        <v>160980.03</v>
      </c>
      <c r="J748" s="6">
        <v>1</v>
      </c>
      <c r="K748" s="6">
        <v>0</v>
      </c>
      <c r="L748" s="6">
        <v>0</v>
      </c>
      <c r="M748" s="8">
        <v>145936.28</v>
      </c>
      <c r="N748" s="6">
        <v>0</v>
      </c>
    </row>
    <row r="749" spans="1:14" ht="29" x14ac:dyDescent="0.35">
      <c r="A749" s="5">
        <v>748</v>
      </c>
      <c r="B749" s="6">
        <v>15587535</v>
      </c>
      <c r="C749" s="5" t="s">
        <v>605</v>
      </c>
      <c r="D749" s="6">
        <v>450</v>
      </c>
      <c r="E749" s="5" t="s">
        <v>18</v>
      </c>
      <c r="F749" s="5" t="s">
        <v>757</v>
      </c>
      <c r="G749" s="6">
        <v>46</v>
      </c>
      <c r="H749" s="6">
        <v>5</v>
      </c>
      <c r="I749" s="7">
        <v>177619.71</v>
      </c>
      <c r="J749" s="6">
        <v>1</v>
      </c>
      <c r="K749" s="6">
        <v>1</v>
      </c>
      <c r="L749" s="6">
        <v>0</v>
      </c>
      <c r="M749" s="8">
        <v>54227.06</v>
      </c>
      <c r="N749" s="6">
        <v>0</v>
      </c>
    </row>
    <row r="750" spans="1:14" x14ac:dyDescent="0.35">
      <c r="A750" s="5">
        <v>749</v>
      </c>
      <c r="B750" s="6">
        <v>15813034</v>
      </c>
      <c r="C750" s="5" t="s">
        <v>65</v>
      </c>
      <c r="D750" s="6">
        <v>727</v>
      </c>
      <c r="E750" s="5" t="s">
        <v>18</v>
      </c>
      <c r="F750" s="5" t="s">
        <v>756</v>
      </c>
      <c r="G750" s="6">
        <v>38</v>
      </c>
      <c r="H750" s="6">
        <v>2</v>
      </c>
      <c r="I750" s="7">
        <v>62276.99</v>
      </c>
      <c r="J750" s="6">
        <v>1</v>
      </c>
      <c r="K750" s="6">
        <v>1</v>
      </c>
      <c r="L750" s="6">
        <v>1</v>
      </c>
      <c r="M750" s="8">
        <v>59280.79</v>
      </c>
      <c r="N750" s="6">
        <v>0</v>
      </c>
    </row>
    <row r="751" spans="1:14" ht="29" x14ac:dyDescent="0.35">
      <c r="A751" s="5">
        <v>750</v>
      </c>
      <c r="B751" s="6">
        <v>15698839</v>
      </c>
      <c r="C751" s="5" t="s">
        <v>610</v>
      </c>
      <c r="D751" s="6">
        <v>460</v>
      </c>
      <c r="E751" s="5" t="s">
        <v>26</v>
      </c>
      <c r="F751" s="5" t="s">
        <v>23</v>
      </c>
      <c r="G751" s="6">
        <v>46</v>
      </c>
      <c r="H751" s="6">
        <v>4</v>
      </c>
      <c r="I751" s="7">
        <v>127559.97</v>
      </c>
      <c r="J751" s="6">
        <v>2</v>
      </c>
      <c r="K751" s="6">
        <v>1</v>
      </c>
      <c r="L751" s="6">
        <v>1</v>
      </c>
      <c r="M751" s="8">
        <v>126952.5</v>
      </c>
      <c r="N751" s="6">
        <v>0</v>
      </c>
    </row>
    <row r="752" spans="1:14" x14ac:dyDescent="0.35">
      <c r="A752" s="5">
        <v>751</v>
      </c>
      <c r="B752" s="6">
        <v>15790314</v>
      </c>
      <c r="C752" s="5" t="s">
        <v>611</v>
      </c>
      <c r="D752" s="6">
        <v>649</v>
      </c>
      <c r="E752" s="5" t="s">
        <v>15</v>
      </c>
      <c r="F752" s="5" t="s">
        <v>23</v>
      </c>
      <c r="G752" s="6">
        <v>41</v>
      </c>
      <c r="H752" s="6">
        <v>0</v>
      </c>
      <c r="I752" s="7">
        <v>0</v>
      </c>
      <c r="J752" s="6">
        <v>2</v>
      </c>
      <c r="K752" s="6">
        <v>0</v>
      </c>
      <c r="L752" s="6">
        <v>1</v>
      </c>
      <c r="M752" s="8">
        <v>130567.02</v>
      </c>
      <c r="N752" s="6">
        <v>0</v>
      </c>
    </row>
    <row r="753" spans="1:14" x14ac:dyDescent="0.35">
      <c r="A753" s="5">
        <v>752</v>
      </c>
      <c r="B753" s="6">
        <v>15634245</v>
      </c>
      <c r="C753" s="5" t="s">
        <v>612</v>
      </c>
      <c r="D753" s="6">
        <v>758</v>
      </c>
      <c r="E753" s="5" t="s">
        <v>26</v>
      </c>
      <c r="F753" s="5" t="s">
        <v>16</v>
      </c>
      <c r="G753" s="6">
        <v>47</v>
      </c>
      <c r="H753" s="6">
        <v>9</v>
      </c>
      <c r="I753" s="7">
        <v>95523.16</v>
      </c>
      <c r="J753" s="6">
        <v>1</v>
      </c>
      <c r="K753" s="6">
        <v>1</v>
      </c>
      <c r="L753" s="6">
        <v>0</v>
      </c>
      <c r="M753" s="8">
        <v>73294.48</v>
      </c>
      <c r="N753" s="6">
        <v>0</v>
      </c>
    </row>
    <row r="754" spans="1:14" x14ac:dyDescent="0.35">
      <c r="A754" s="5">
        <v>753</v>
      </c>
      <c r="B754" s="6">
        <v>15677305</v>
      </c>
      <c r="C754" s="5" t="s">
        <v>313</v>
      </c>
      <c r="D754" s="6">
        <v>490</v>
      </c>
      <c r="E754" s="5" t="s">
        <v>15</v>
      </c>
      <c r="F754" s="5" t="s">
        <v>16</v>
      </c>
      <c r="G754" s="6">
        <v>35</v>
      </c>
      <c r="H754" s="6">
        <v>7</v>
      </c>
      <c r="I754" s="7">
        <v>107749.03</v>
      </c>
      <c r="J754" s="6">
        <v>1</v>
      </c>
      <c r="K754" s="6">
        <v>1</v>
      </c>
      <c r="L754" s="6">
        <v>1</v>
      </c>
      <c r="M754" s="8">
        <v>3937.37</v>
      </c>
      <c r="N754" s="6">
        <v>0</v>
      </c>
    </row>
    <row r="755" spans="1:14" x14ac:dyDescent="0.35">
      <c r="A755" s="5">
        <v>754</v>
      </c>
      <c r="B755" s="6">
        <v>15661526</v>
      </c>
      <c r="C755" s="5" t="s">
        <v>540</v>
      </c>
      <c r="D755" s="6">
        <v>815</v>
      </c>
      <c r="E755" s="5" t="s">
        <v>26</v>
      </c>
      <c r="F755" s="5" t="s">
        <v>23</v>
      </c>
      <c r="G755" s="6">
        <v>37</v>
      </c>
      <c r="H755" s="6">
        <v>2</v>
      </c>
      <c r="I755" s="7">
        <v>110777.26</v>
      </c>
      <c r="J755" s="6">
        <v>2</v>
      </c>
      <c r="K755" s="6">
        <v>1</v>
      </c>
      <c r="L755" s="6">
        <v>0</v>
      </c>
      <c r="M755" s="8">
        <v>2383.59</v>
      </c>
      <c r="N755" s="6">
        <v>0</v>
      </c>
    </row>
    <row r="756" spans="1:14" x14ac:dyDescent="0.35">
      <c r="A756" s="5">
        <v>755</v>
      </c>
      <c r="B756" s="6">
        <v>15685997</v>
      </c>
      <c r="C756" s="5" t="s">
        <v>613</v>
      </c>
      <c r="D756" s="6">
        <v>838</v>
      </c>
      <c r="E756" s="5" t="s">
        <v>18</v>
      </c>
      <c r="F756" s="5" t="s">
        <v>757</v>
      </c>
      <c r="G756" s="6">
        <v>39</v>
      </c>
      <c r="H756" s="6">
        <v>5</v>
      </c>
      <c r="I756" s="7">
        <v>166733.92000000001</v>
      </c>
      <c r="J756" s="6">
        <v>2</v>
      </c>
      <c r="K756" s="6">
        <v>1</v>
      </c>
      <c r="L756" s="6">
        <v>0</v>
      </c>
      <c r="M756" s="8">
        <v>14279.44</v>
      </c>
      <c r="N756" s="6">
        <v>0</v>
      </c>
    </row>
    <row r="757" spans="1:14" x14ac:dyDescent="0.35">
      <c r="A757" s="5">
        <v>756</v>
      </c>
      <c r="B757" s="6">
        <v>15660101</v>
      </c>
      <c r="C757" s="5" t="s">
        <v>614</v>
      </c>
      <c r="D757" s="6">
        <v>803</v>
      </c>
      <c r="E757" s="5" t="s">
        <v>15</v>
      </c>
      <c r="F757" s="5" t="s">
        <v>23</v>
      </c>
      <c r="G757" s="6">
        <v>31</v>
      </c>
      <c r="H757" s="6">
        <v>9</v>
      </c>
      <c r="I757" s="7">
        <v>157120.85999999999</v>
      </c>
      <c r="J757" s="6">
        <v>2</v>
      </c>
      <c r="K757" s="6">
        <v>1</v>
      </c>
      <c r="L757" s="6">
        <v>0</v>
      </c>
      <c r="M757" s="8">
        <v>141300.53</v>
      </c>
      <c r="N757" s="6">
        <v>0</v>
      </c>
    </row>
    <row r="758" spans="1:14" x14ac:dyDescent="0.35">
      <c r="A758" s="5">
        <v>757</v>
      </c>
      <c r="B758" s="6">
        <v>15637979</v>
      </c>
      <c r="C758" s="5" t="s">
        <v>139</v>
      </c>
      <c r="D758" s="6">
        <v>664</v>
      </c>
      <c r="E758" s="5" t="s">
        <v>26</v>
      </c>
      <c r="F758" s="5" t="s">
        <v>16</v>
      </c>
      <c r="G758" s="6">
        <v>36</v>
      </c>
      <c r="H758" s="6">
        <v>2</v>
      </c>
      <c r="I758" s="7">
        <v>127160.78</v>
      </c>
      <c r="J758" s="6">
        <v>2</v>
      </c>
      <c r="K758" s="6">
        <v>1</v>
      </c>
      <c r="L758" s="6">
        <v>0</v>
      </c>
      <c r="M758" s="8">
        <v>78140.75</v>
      </c>
      <c r="N758" s="6">
        <v>0</v>
      </c>
    </row>
    <row r="759" spans="1:14" x14ac:dyDescent="0.35">
      <c r="A759" s="5">
        <v>758</v>
      </c>
      <c r="B759" s="6">
        <v>15815364</v>
      </c>
      <c r="C759" s="5" t="s">
        <v>615</v>
      </c>
      <c r="D759" s="6">
        <v>736</v>
      </c>
      <c r="E759" s="5" t="s">
        <v>18</v>
      </c>
      <c r="F759" s="5" t="s">
        <v>757</v>
      </c>
      <c r="G759" s="6">
        <v>28</v>
      </c>
      <c r="H759" s="6">
        <v>2</v>
      </c>
      <c r="I759" s="7">
        <v>0</v>
      </c>
      <c r="J759" s="6">
        <v>2</v>
      </c>
      <c r="K759" s="6">
        <v>1</v>
      </c>
      <c r="L759" s="6">
        <v>1</v>
      </c>
      <c r="M759" s="8">
        <v>117431.1</v>
      </c>
      <c r="N759" s="6">
        <v>0</v>
      </c>
    </row>
    <row r="760" spans="1:14" x14ac:dyDescent="0.35">
      <c r="A760" s="5">
        <v>759</v>
      </c>
      <c r="B760" s="6">
        <v>15647099</v>
      </c>
      <c r="C760" s="5" t="s">
        <v>616</v>
      </c>
      <c r="D760" s="6">
        <v>633</v>
      </c>
      <c r="E760" s="5" t="s">
        <v>15</v>
      </c>
      <c r="F760" s="5" t="s">
        <v>16</v>
      </c>
      <c r="G760" s="6">
        <v>37</v>
      </c>
      <c r="H760" s="6">
        <v>9</v>
      </c>
      <c r="I760" s="7">
        <v>156091.97</v>
      </c>
      <c r="J760" s="6">
        <v>1</v>
      </c>
      <c r="K760" s="6">
        <v>1</v>
      </c>
      <c r="L760" s="6">
        <v>0</v>
      </c>
      <c r="M760" s="8">
        <v>72008.61</v>
      </c>
      <c r="N760" s="6">
        <v>0</v>
      </c>
    </row>
    <row r="761" spans="1:14" x14ac:dyDescent="0.35">
      <c r="A761" s="5">
        <v>760</v>
      </c>
      <c r="B761" s="6">
        <v>15625944</v>
      </c>
      <c r="C761" s="5" t="s">
        <v>68</v>
      </c>
      <c r="D761" s="6">
        <v>664</v>
      </c>
      <c r="E761" s="5" t="s">
        <v>15</v>
      </c>
      <c r="F761" s="5" t="s">
        <v>23</v>
      </c>
      <c r="G761" s="6">
        <v>58</v>
      </c>
      <c r="H761" s="6">
        <v>5</v>
      </c>
      <c r="I761" s="7">
        <v>98668.18</v>
      </c>
      <c r="J761" s="6">
        <v>1</v>
      </c>
      <c r="K761" s="6">
        <v>1</v>
      </c>
      <c r="L761" s="6">
        <v>1</v>
      </c>
      <c r="M761" s="8">
        <v>60887.58</v>
      </c>
      <c r="N761" s="6">
        <v>0</v>
      </c>
    </row>
    <row r="762" spans="1:14" x14ac:dyDescent="0.35">
      <c r="A762" s="5">
        <v>761</v>
      </c>
      <c r="B762" s="6">
        <v>15583212</v>
      </c>
      <c r="C762" s="5" t="s">
        <v>133</v>
      </c>
      <c r="D762" s="6">
        <v>600</v>
      </c>
      <c r="E762" s="5" t="s">
        <v>15</v>
      </c>
      <c r="F762" s="5" t="s">
        <v>16</v>
      </c>
      <c r="G762" s="6">
        <v>43</v>
      </c>
      <c r="H762" s="6">
        <v>5</v>
      </c>
      <c r="I762" s="7">
        <v>134022.06</v>
      </c>
      <c r="J762" s="6">
        <v>1</v>
      </c>
      <c r="K762" s="6">
        <v>1</v>
      </c>
      <c r="L762" s="6">
        <v>0</v>
      </c>
      <c r="M762" s="8">
        <v>194764.83</v>
      </c>
      <c r="N762" s="6">
        <v>0</v>
      </c>
    </row>
    <row r="763" spans="1:14" x14ac:dyDescent="0.35">
      <c r="A763" s="5">
        <v>762</v>
      </c>
      <c r="B763" s="6">
        <v>15582741</v>
      </c>
      <c r="C763" s="5" t="s">
        <v>44</v>
      </c>
      <c r="D763" s="6">
        <v>693</v>
      </c>
      <c r="E763" s="5" t="s">
        <v>15</v>
      </c>
      <c r="F763" s="5" t="s">
        <v>16</v>
      </c>
      <c r="G763" s="6">
        <v>35</v>
      </c>
      <c r="H763" s="6">
        <v>5</v>
      </c>
      <c r="I763" s="7">
        <v>124151.09</v>
      </c>
      <c r="J763" s="6">
        <v>1</v>
      </c>
      <c r="K763" s="6">
        <v>1</v>
      </c>
      <c r="L763" s="6">
        <v>0</v>
      </c>
      <c r="M763" s="8">
        <v>88705.14</v>
      </c>
      <c r="N763" s="6">
        <v>1</v>
      </c>
    </row>
    <row r="764" spans="1:14" x14ac:dyDescent="0.35">
      <c r="A764" s="5">
        <v>763</v>
      </c>
      <c r="B764" s="6">
        <v>15637876</v>
      </c>
      <c r="C764" s="5" t="s">
        <v>422</v>
      </c>
      <c r="D764" s="6">
        <v>663</v>
      </c>
      <c r="E764" s="5" t="s">
        <v>26</v>
      </c>
      <c r="F764" s="5" t="s">
        <v>16</v>
      </c>
      <c r="G764" s="6">
        <v>36</v>
      </c>
      <c r="H764" s="6">
        <v>6</v>
      </c>
      <c r="I764" s="7">
        <v>77253.5</v>
      </c>
      <c r="J764" s="6">
        <v>1</v>
      </c>
      <c r="K764" s="6">
        <v>0</v>
      </c>
      <c r="L764" s="6">
        <v>0</v>
      </c>
      <c r="M764" s="8">
        <v>35817.97</v>
      </c>
      <c r="N764" s="6">
        <v>1</v>
      </c>
    </row>
    <row r="765" spans="1:14" x14ac:dyDescent="0.35">
      <c r="A765" s="5">
        <v>764</v>
      </c>
      <c r="B765" s="6">
        <v>15622750</v>
      </c>
      <c r="C765" s="5" t="s">
        <v>22</v>
      </c>
      <c r="D765" s="6">
        <v>742</v>
      </c>
      <c r="E765" s="5" t="s">
        <v>26</v>
      </c>
      <c r="F765" s="5" t="s">
        <v>16</v>
      </c>
      <c r="G765" s="6">
        <v>21</v>
      </c>
      <c r="H765" s="6">
        <v>1</v>
      </c>
      <c r="I765" s="7">
        <v>114292.48</v>
      </c>
      <c r="J765" s="6">
        <v>1</v>
      </c>
      <c r="K765" s="6">
        <v>1</v>
      </c>
      <c r="L765" s="6">
        <v>0</v>
      </c>
      <c r="M765" s="8">
        <v>31520.400000000001</v>
      </c>
      <c r="N765" s="6">
        <v>0</v>
      </c>
    </row>
    <row r="766" spans="1:14" x14ac:dyDescent="0.35">
      <c r="A766" s="5">
        <v>765</v>
      </c>
      <c r="B766" s="6">
        <v>15672056</v>
      </c>
      <c r="C766" s="5" t="s">
        <v>617</v>
      </c>
      <c r="D766" s="6">
        <v>710</v>
      </c>
      <c r="E766" s="5" t="s">
        <v>26</v>
      </c>
      <c r="F766" s="5" t="s">
        <v>23</v>
      </c>
      <c r="G766" s="6">
        <v>43</v>
      </c>
      <c r="H766" s="6">
        <v>2</v>
      </c>
      <c r="I766" s="7">
        <v>140080.32000000001</v>
      </c>
      <c r="J766" s="6">
        <v>3</v>
      </c>
      <c r="K766" s="6">
        <v>1</v>
      </c>
      <c r="L766" s="6">
        <v>1</v>
      </c>
      <c r="M766" s="8">
        <v>157908.19</v>
      </c>
      <c r="N766" s="6">
        <v>1</v>
      </c>
    </row>
    <row r="767" spans="1:14" x14ac:dyDescent="0.35">
      <c r="A767" s="5">
        <v>766</v>
      </c>
      <c r="B767" s="6">
        <v>15812351</v>
      </c>
      <c r="C767" s="5" t="s">
        <v>618</v>
      </c>
      <c r="D767" s="6">
        <v>710</v>
      </c>
      <c r="E767" s="5" t="s">
        <v>18</v>
      </c>
      <c r="F767" s="5" t="s">
        <v>757</v>
      </c>
      <c r="G767" s="6">
        <v>27</v>
      </c>
      <c r="H767" s="6">
        <v>2</v>
      </c>
      <c r="I767" s="7">
        <v>135277.96</v>
      </c>
      <c r="J767" s="6">
        <v>1</v>
      </c>
      <c r="K767" s="6">
        <v>1</v>
      </c>
      <c r="L767" s="6">
        <v>0</v>
      </c>
      <c r="M767" s="8">
        <v>142200.15</v>
      </c>
      <c r="N767" s="6">
        <v>0</v>
      </c>
    </row>
    <row r="768" spans="1:14" x14ac:dyDescent="0.35">
      <c r="A768" s="5">
        <v>767</v>
      </c>
      <c r="B768" s="6">
        <v>15810864</v>
      </c>
      <c r="C768" s="5" t="s">
        <v>619</v>
      </c>
      <c r="D768" s="6">
        <v>700</v>
      </c>
      <c r="E768" s="5" t="s">
        <v>15</v>
      </c>
      <c r="F768" s="5" t="s">
        <v>16</v>
      </c>
      <c r="G768" s="6">
        <v>82</v>
      </c>
      <c r="H768" s="6">
        <v>2</v>
      </c>
      <c r="I768" s="7">
        <v>0</v>
      </c>
      <c r="J768" s="6">
        <v>2</v>
      </c>
      <c r="K768" s="6">
        <v>0</v>
      </c>
      <c r="L768" s="6">
        <v>1</v>
      </c>
      <c r="M768" s="8">
        <v>182055.36</v>
      </c>
      <c r="N768" s="6">
        <v>0</v>
      </c>
    </row>
    <row r="769" spans="1:14" x14ac:dyDescent="0.35">
      <c r="A769" s="5">
        <v>768</v>
      </c>
      <c r="B769" s="6">
        <v>15677921</v>
      </c>
      <c r="C769" s="5" t="s">
        <v>620</v>
      </c>
      <c r="D769" s="6">
        <v>720</v>
      </c>
      <c r="E769" s="5" t="s">
        <v>26</v>
      </c>
      <c r="F769" s="5" t="s">
        <v>23</v>
      </c>
      <c r="G769" s="6">
        <v>60</v>
      </c>
      <c r="H769" s="6">
        <v>9</v>
      </c>
      <c r="I769" s="7">
        <v>115920.62</v>
      </c>
      <c r="J769" s="6">
        <v>2</v>
      </c>
      <c r="K769" s="6">
        <v>0</v>
      </c>
      <c r="L769" s="6">
        <v>0</v>
      </c>
      <c r="M769" s="8">
        <v>157552.07999999999</v>
      </c>
      <c r="N769" s="6">
        <v>1</v>
      </c>
    </row>
    <row r="770" spans="1:14" x14ac:dyDescent="0.35">
      <c r="A770" s="5">
        <v>769</v>
      </c>
      <c r="B770" s="6">
        <v>15724296</v>
      </c>
      <c r="C770" s="5" t="s">
        <v>319</v>
      </c>
      <c r="D770" s="6">
        <v>684</v>
      </c>
      <c r="E770" s="5" t="s">
        <v>18</v>
      </c>
      <c r="F770" s="5" t="s">
        <v>756</v>
      </c>
      <c r="G770" s="6">
        <v>41</v>
      </c>
      <c r="H770" s="6">
        <v>2</v>
      </c>
      <c r="I770" s="7">
        <v>119782.72</v>
      </c>
      <c r="J770" s="6">
        <v>2</v>
      </c>
      <c r="K770" s="6">
        <v>0</v>
      </c>
      <c r="L770" s="6">
        <v>0</v>
      </c>
      <c r="M770" s="8">
        <v>120284.67</v>
      </c>
      <c r="N770" s="6">
        <v>0</v>
      </c>
    </row>
    <row r="771" spans="1:14" x14ac:dyDescent="0.35">
      <c r="A771" s="5">
        <v>770</v>
      </c>
      <c r="B771" s="6">
        <v>15685329</v>
      </c>
      <c r="C771" s="5" t="s">
        <v>370</v>
      </c>
      <c r="D771" s="6">
        <v>531</v>
      </c>
      <c r="E771" s="5" t="s">
        <v>15</v>
      </c>
      <c r="F771" s="5" t="s">
        <v>16</v>
      </c>
      <c r="G771" s="6">
        <v>63</v>
      </c>
      <c r="H771" s="6">
        <v>1</v>
      </c>
      <c r="I771" s="7">
        <v>114715.71</v>
      </c>
      <c r="J771" s="6">
        <v>1</v>
      </c>
      <c r="K771" s="6">
        <v>0</v>
      </c>
      <c r="L771" s="6">
        <v>1</v>
      </c>
      <c r="M771" s="8">
        <v>24506.95</v>
      </c>
      <c r="N771" s="6">
        <v>1</v>
      </c>
    </row>
    <row r="772" spans="1:14" x14ac:dyDescent="0.35">
      <c r="A772" s="5">
        <v>771</v>
      </c>
      <c r="B772" s="6">
        <v>15584091</v>
      </c>
      <c r="C772" s="5" t="s">
        <v>621</v>
      </c>
      <c r="D772" s="6">
        <v>742</v>
      </c>
      <c r="E772" s="5" t="s">
        <v>26</v>
      </c>
      <c r="F772" s="5" t="s">
        <v>16</v>
      </c>
      <c r="G772" s="6">
        <v>36</v>
      </c>
      <c r="H772" s="6">
        <v>2</v>
      </c>
      <c r="I772" s="7">
        <v>129748.54</v>
      </c>
      <c r="J772" s="6">
        <v>2</v>
      </c>
      <c r="K772" s="6">
        <v>0</v>
      </c>
      <c r="L772" s="6">
        <v>0</v>
      </c>
      <c r="M772" s="8">
        <v>47271.61</v>
      </c>
      <c r="N772" s="6">
        <v>1</v>
      </c>
    </row>
    <row r="773" spans="1:14" x14ac:dyDescent="0.35">
      <c r="A773" s="5">
        <v>772</v>
      </c>
      <c r="B773" s="6">
        <v>15640442</v>
      </c>
      <c r="C773" s="5" t="s">
        <v>622</v>
      </c>
      <c r="D773" s="6">
        <v>717</v>
      </c>
      <c r="E773" s="5" t="s">
        <v>15</v>
      </c>
      <c r="F773" s="5" t="s">
        <v>23</v>
      </c>
      <c r="G773" s="6">
        <v>31</v>
      </c>
      <c r="H773" s="6">
        <v>4</v>
      </c>
      <c r="I773" s="7">
        <v>129722.57</v>
      </c>
      <c r="J773" s="6">
        <v>1</v>
      </c>
      <c r="K773" s="6">
        <v>0</v>
      </c>
      <c r="L773" s="6">
        <v>0</v>
      </c>
      <c r="M773" s="8">
        <v>41176.6</v>
      </c>
      <c r="N773" s="6">
        <v>0</v>
      </c>
    </row>
    <row r="774" spans="1:14" x14ac:dyDescent="0.35">
      <c r="A774" s="5">
        <v>773</v>
      </c>
      <c r="B774" s="6">
        <v>15639314</v>
      </c>
      <c r="C774" s="5" t="s">
        <v>623</v>
      </c>
      <c r="D774" s="6">
        <v>589</v>
      </c>
      <c r="E774" s="5" t="s">
        <v>15</v>
      </c>
      <c r="F774" s="5" t="s">
        <v>23</v>
      </c>
      <c r="G774" s="6">
        <v>32</v>
      </c>
      <c r="H774" s="6">
        <v>2</v>
      </c>
      <c r="I774" s="7">
        <v>0</v>
      </c>
      <c r="J774" s="6">
        <v>2</v>
      </c>
      <c r="K774" s="6">
        <v>0</v>
      </c>
      <c r="L774" s="6">
        <v>1</v>
      </c>
      <c r="M774" s="8">
        <v>9468.64</v>
      </c>
      <c r="N774" s="6">
        <v>0</v>
      </c>
    </row>
    <row r="775" spans="1:14" x14ac:dyDescent="0.35">
      <c r="A775" s="5">
        <v>774</v>
      </c>
      <c r="B775" s="6">
        <v>15685320</v>
      </c>
      <c r="C775" s="5" t="s">
        <v>624</v>
      </c>
      <c r="D775" s="6">
        <v>767</v>
      </c>
      <c r="E775" s="5" t="s">
        <v>15</v>
      </c>
      <c r="F775" s="5" t="s">
        <v>23</v>
      </c>
      <c r="G775" s="6">
        <v>36</v>
      </c>
      <c r="H775" s="6">
        <v>3</v>
      </c>
      <c r="I775" s="7">
        <v>139180.20000000001</v>
      </c>
      <c r="J775" s="6">
        <v>1</v>
      </c>
      <c r="K775" s="6">
        <v>0</v>
      </c>
      <c r="L775" s="6">
        <v>0</v>
      </c>
      <c r="M775" s="8">
        <v>123880.19</v>
      </c>
      <c r="N775" s="6">
        <v>0</v>
      </c>
    </row>
    <row r="776" spans="1:14" x14ac:dyDescent="0.35">
      <c r="A776" s="5">
        <v>775</v>
      </c>
      <c r="B776" s="6">
        <v>15789158</v>
      </c>
      <c r="C776" s="5" t="s">
        <v>625</v>
      </c>
      <c r="D776" s="6">
        <v>636</v>
      </c>
      <c r="E776" s="5" t="s">
        <v>26</v>
      </c>
      <c r="F776" s="5" t="s">
        <v>23</v>
      </c>
      <c r="G776" s="6">
        <v>49</v>
      </c>
      <c r="H776" s="6">
        <v>6</v>
      </c>
      <c r="I776" s="7">
        <v>113599.74</v>
      </c>
      <c r="J776" s="6">
        <v>2</v>
      </c>
      <c r="K776" s="6">
        <v>1</v>
      </c>
      <c r="L776" s="6">
        <v>0</v>
      </c>
      <c r="M776" s="8">
        <v>158887.09</v>
      </c>
      <c r="N776" s="6">
        <v>1</v>
      </c>
    </row>
    <row r="777" spans="1:14" x14ac:dyDescent="0.35">
      <c r="A777" s="5">
        <v>776</v>
      </c>
      <c r="B777" s="6">
        <v>15752137</v>
      </c>
      <c r="C777" s="5" t="s">
        <v>626</v>
      </c>
      <c r="D777" s="6">
        <v>648</v>
      </c>
      <c r="E777" s="5" t="s">
        <v>15</v>
      </c>
      <c r="F777" s="5" t="s">
        <v>23</v>
      </c>
      <c r="G777" s="6">
        <v>33</v>
      </c>
      <c r="H777" s="6">
        <v>7</v>
      </c>
      <c r="I777" s="7">
        <v>134944</v>
      </c>
      <c r="J777" s="6">
        <v>1</v>
      </c>
      <c r="K777" s="6">
        <v>1</v>
      </c>
      <c r="L777" s="6">
        <v>1</v>
      </c>
      <c r="M777" s="8">
        <v>117036.38</v>
      </c>
      <c r="N777" s="6">
        <v>0</v>
      </c>
    </row>
    <row r="778" spans="1:14" x14ac:dyDescent="0.35">
      <c r="A778" s="5">
        <v>777</v>
      </c>
      <c r="B778" s="6">
        <v>15712551</v>
      </c>
      <c r="C778" s="5" t="s">
        <v>627</v>
      </c>
      <c r="D778" s="6">
        <v>622</v>
      </c>
      <c r="E778" s="5" t="s">
        <v>26</v>
      </c>
      <c r="F778" s="5" t="s">
        <v>16</v>
      </c>
      <c r="G778" s="6">
        <v>58</v>
      </c>
      <c r="H778" s="6">
        <v>7</v>
      </c>
      <c r="I778" s="7">
        <v>116922.25</v>
      </c>
      <c r="J778" s="6">
        <v>1</v>
      </c>
      <c r="K778" s="6">
        <v>1</v>
      </c>
      <c r="L778" s="6">
        <v>0</v>
      </c>
      <c r="M778" s="8">
        <v>120415.61</v>
      </c>
      <c r="N778" s="6">
        <v>1</v>
      </c>
    </row>
    <row r="779" spans="1:14" x14ac:dyDescent="0.35">
      <c r="A779" s="5">
        <v>778</v>
      </c>
      <c r="B779" s="6">
        <v>15628936</v>
      </c>
      <c r="C779" s="5" t="s">
        <v>628</v>
      </c>
      <c r="D779" s="6">
        <v>692</v>
      </c>
      <c r="E779" s="5" t="s">
        <v>18</v>
      </c>
      <c r="F779" s="5" t="s">
        <v>756</v>
      </c>
      <c r="G779" s="6">
        <v>28</v>
      </c>
      <c r="H779" s="6">
        <v>9</v>
      </c>
      <c r="I779" s="7">
        <v>118945.09</v>
      </c>
      <c r="J779" s="6">
        <v>1</v>
      </c>
      <c r="K779" s="6">
        <v>0</v>
      </c>
      <c r="L779" s="6">
        <v>0</v>
      </c>
      <c r="M779" s="8">
        <v>16064.25</v>
      </c>
      <c r="N779" s="6">
        <v>1</v>
      </c>
    </row>
    <row r="780" spans="1:14" x14ac:dyDescent="0.35">
      <c r="A780" s="5">
        <v>779</v>
      </c>
      <c r="B780" s="6">
        <v>15797227</v>
      </c>
      <c r="C780" s="5" t="s">
        <v>629</v>
      </c>
      <c r="D780" s="6">
        <v>754</v>
      </c>
      <c r="E780" s="5" t="s">
        <v>15</v>
      </c>
      <c r="F780" s="5" t="s">
        <v>23</v>
      </c>
      <c r="G780" s="6">
        <v>28</v>
      </c>
      <c r="H780" s="6">
        <v>8</v>
      </c>
      <c r="I780" s="7">
        <v>0</v>
      </c>
      <c r="J780" s="6">
        <v>2</v>
      </c>
      <c r="K780" s="6">
        <v>1</v>
      </c>
      <c r="L780" s="6">
        <v>1</v>
      </c>
      <c r="M780" s="8">
        <v>52615.62</v>
      </c>
      <c r="N780" s="6">
        <v>0</v>
      </c>
    </row>
    <row r="781" spans="1:14" x14ac:dyDescent="0.35">
      <c r="A781" s="5">
        <v>780</v>
      </c>
      <c r="B781" s="6">
        <v>15769974</v>
      </c>
      <c r="C781" s="5" t="s">
        <v>219</v>
      </c>
      <c r="D781" s="6">
        <v>679</v>
      </c>
      <c r="E781" s="5" t="s">
        <v>18</v>
      </c>
      <c r="F781" s="5" t="s">
        <v>757</v>
      </c>
      <c r="G781" s="6">
        <v>35</v>
      </c>
      <c r="H781" s="6">
        <v>8</v>
      </c>
      <c r="I781" s="7">
        <v>119182.73</v>
      </c>
      <c r="J781" s="6">
        <v>1</v>
      </c>
      <c r="K781" s="6">
        <v>0</v>
      </c>
      <c r="L781" s="6">
        <v>0</v>
      </c>
      <c r="M781" s="8">
        <v>121210.09</v>
      </c>
      <c r="N781" s="6">
        <v>0</v>
      </c>
    </row>
    <row r="782" spans="1:14" x14ac:dyDescent="0.35">
      <c r="A782" s="5">
        <v>781</v>
      </c>
      <c r="B782" s="6">
        <v>15737051</v>
      </c>
      <c r="C782" s="5" t="s">
        <v>630</v>
      </c>
      <c r="D782" s="6">
        <v>639</v>
      </c>
      <c r="E782" s="5" t="s">
        <v>15</v>
      </c>
      <c r="F782" s="5" t="s">
        <v>23</v>
      </c>
      <c r="G782" s="6">
        <v>27</v>
      </c>
      <c r="H782" s="6">
        <v>8</v>
      </c>
      <c r="I782" s="7">
        <v>0</v>
      </c>
      <c r="J782" s="6">
        <v>2</v>
      </c>
      <c r="K782" s="6">
        <v>1</v>
      </c>
      <c r="L782" s="6">
        <v>0</v>
      </c>
      <c r="M782" s="8">
        <v>192247.35</v>
      </c>
      <c r="N782" s="6">
        <v>0</v>
      </c>
    </row>
    <row r="783" spans="1:14" x14ac:dyDescent="0.35">
      <c r="A783" s="5">
        <v>782</v>
      </c>
      <c r="B783" s="6">
        <v>15585595</v>
      </c>
      <c r="C783" s="5" t="s">
        <v>631</v>
      </c>
      <c r="D783" s="6">
        <v>774</v>
      </c>
      <c r="E783" s="5" t="s">
        <v>15</v>
      </c>
      <c r="F783" s="5" t="s">
        <v>16</v>
      </c>
      <c r="G783" s="6">
        <v>28</v>
      </c>
      <c r="H783" s="6">
        <v>1</v>
      </c>
      <c r="I783" s="7">
        <v>71264.02</v>
      </c>
      <c r="J783" s="6">
        <v>2</v>
      </c>
      <c r="K783" s="6">
        <v>0</v>
      </c>
      <c r="L783" s="6">
        <v>1</v>
      </c>
      <c r="M783" s="8">
        <v>68759.570000000007</v>
      </c>
      <c r="N783" s="6">
        <v>0</v>
      </c>
    </row>
    <row r="784" spans="1:14" x14ac:dyDescent="0.35">
      <c r="A784" s="5">
        <v>783</v>
      </c>
      <c r="B784" s="6">
        <v>15654060</v>
      </c>
      <c r="C784" s="5" t="s">
        <v>632</v>
      </c>
      <c r="D784" s="6">
        <v>517</v>
      </c>
      <c r="E784" s="5" t="s">
        <v>15</v>
      </c>
      <c r="F784" s="5" t="s">
        <v>23</v>
      </c>
      <c r="G784" s="6">
        <v>41</v>
      </c>
      <c r="H784" s="6">
        <v>2</v>
      </c>
      <c r="I784" s="7">
        <v>0</v>
      </c>
      <c r="J784" s="6">
        <v>2</v>
      </c>
      <c r="K784" s="6">
        <v>0</v>
      </c>
      <c r="L784" s="6">
        <v>1</v>
      </c>
      <c r="M784" s="8">
        <v>75937.47</v>
      </c>
      <c r="N784" s="6">
        <v>0</v>
      </c>
    </row>
    <row r="785" spans="1:14" x14ac:dyDescent="0.35">
      <c r="A785" s="5">
        <v>784</v>
      </c>
      <c r="B785" s="6">
        <v>15745196</v>
      </c>
      <c r="C785" s="5" t="s">
        <v>633</v>
      </c>
      <c r="D785" s="6">
        <v>571</v>
      </c>
      <c r="E785" s="5" t="s">
        <v>15</v>
      </c>
      <c r="F785" s="5" t="s">
        <v>16</v>
      </c>
      <c r="G785" s="6">
        <v>35</v>
      </c>
      <c r="H785" s="6">
        <v>8</v>
      </c>
      <c r="I785" s="7">
        <v>0</v>
      </c>
      <c r="J785" s="6">
        <v>2</v>
      </c>
      <c r="K785" s="6">
        <v>0</v>
      </c>
      <c r="L785" s="6">
        <v>0</v>
      </c>
      <c r="M785" s="8">
        <v>84569.13</v>
      </c>
      <c r="N785" s="6">
        <v>0</v>
      </c>
    </row>
    <row r="786" spans="1:14" x14ac:dyDescent="0.35">
      <c r="A786" s="5">
        <v>785</v>
      </c>
      <c r="B786" s="6">
        <v>15571221</v>
      </c>
      <c r="C786" s="5" t="s">
        <v>634</v>
      </c>
      <c r="D786" s="6">
        <v>747</v>
      </c>
      <c r="E786" s="5" t="s">
        <v>26</v>
      </c>
      <c r="F786" s="5" t="s">
        <v>23</v>
      </c>
      <c r="G786" s="6">
        <v>58</v>
      </c>
      <c r="H786" s="6">
        <v>7</v>
      </c>
      <c r="I786" s="7">
        <v>116313.57</v>
      </c>
      <c r="J786" s="6">
        <v>1</v>
      </c>
      <c r="K786" s="6">
        <v>1</v>
      </c>
      <c r="L786" s="6">
        <v>1</v>
      </c>
      <c r="M786" s="8">
        <v>190696.35</v>
      </c>
      <c r="N786" s="6">
        <v>1</v>
      </c>
    </row>
    <row r="787" spans="1:14" x14ac:dyDescent="0.35">
      <c r="A787" s="5">
        <v>786</v>
      </c>
      <c r="B787" s="6">
        <v>15660155</v>
      </c>
      <c r="C787" s="5" t="s">
        <v>56</v>
      </c>
      <c r="D787" s="6">
        <v>792</v>
      </c>
      <c r="E787" s="5" t="s">
        <v>18</v>
      </c>
      <c r="F787" s="5" t="s">
        <v>756</v>
      </c>
      <c r="G787" s="6">
        <v>36</v>
      </c>
      <c r="H787" s="6">
        <v>5</v>
      </c>
      <c r="I787" s="7">
        <v>92140.15</v>
      </c>
      <c r="J787" s="6">
        <v>1</v>
      </c>
      <c r="K787" s="6">
        <v>0</v>
      </c>
      <c r="L787" s="6">
        <v>1</v>
      </c>
      <c r="M787" s="8">
        <v>67468.67</v>
      </c>
      <c r="N787" s="6">
        <v>0</v>
      </c>
    </row>
    <row r="788" spans="1:14" x14ac:dyDescent="0.35">
      <c r="A788" s="5">
        <v>787</v>
      </c>
      <c r="B788" s="6">
        <v>15605284</v>
      </c>
      <c r="C788" s="5" t="s">
        <v>635</v>
      </c>
      <c r="D788" s="6">
        <v>688</v>
      </c>
      <c r="E788" s="5" t="s">
        <v>15</v>
      </c>
      <c r="F788" s="5" t="s">
        <v>23</v>
      </c>
      <c r="G788" s="6">
        <v>26</v>
      </c>
      <c r="H788" s="6">
        <v>1</v>
      </c>
      <c r="I788" s="7">
        <v>0</v>
      </c>
      <c r="J788" s="6">
        <v>2</v>
      </c>
      <c r="K788" s="6">
        <v>1</v>
      </c>
      <c r="L788" s="6">
        <v>1</v>
      </c>
      <c r="M788" s="8">
        <v>104435.94</v>
      </c>
      <c r="N788" s="6">
        <v>0</v>
      </c>
    </row>
    <row r="789" spans="1:14" x14ac:dyDescent="0.35">
      <c r="A789" s="5">
        <v>788</v>
      </c>
      <c r="B789" s="6">
        <v>15694366</v>
      </c>
      <c r="C789" s="5" t="s">
        <v>636</v>
      </c>
      <c r="D789" s="6">
        <v>714</v>
      </c>
      <c r="E789" s="5" t="s">
        <v>26</v>
      </c>
      <c r="F789" s="5" t="s">
        <v>23</v>
      </c>
      <c r="G789" s="6">
        <v>42</v>
      </c>
      <c r="H789" s="6">
        <v>2</v>
      </c>
      <c r="I789" s="7">
        <v>177640.09</v>
      </c>
      <c r="J789" s="6">
        <v>1</v>
      </c>
      <c r="K789" s="6">
        <v>0</v>
      </c>
      <c r="L789" s="6">
        <v>1</v>
      </c>
      <c r="M789" s="8">
        <v>47166.55</v>
      </c>
      <c r="N789" s="6">
        <v>0</v>
      </c>
    </row>
    <row r="790" spans="1:14" x14ac:dyDescent="0.35">
      <c r="A790" s="5">
        <v>789</v>
      </c>
      <c r="B790" s="6">
        <v>15600739</v>
      </c>
      <c r="C790" s="5" t="s">
        <v>637</v>
      </c>
      <c r="D790" s="6">
        <v>562</v>
      </c>
      <c r="E790" s="5" t="s">
        <v>18</v>
      </c>
      <c r="F790" s="5" t="s">
        <v>757</v>
      </c>
      <c r="G790" s="6">
        <v>35</v>
      </c>
      <c r="H790" s="6">
        <v>0</v>
      </c>
      <c r="I790" s="7">
        <v>0</v>
      </c>
      <c r="J790" s="6">
        <v>2</v>
      </c>
      <c r="K790" s="6">
        <v>1</v>
      </c>
      <c r="L790" s="6">
        <v>0</v>
      </c>
      <c r="M790" s="8">
        <v>119899.52</v>
      </c>
      <c r="N790" s="6">
        <v>0</v>
      </c>
    </row>
    <row r="791" spans="1:14" x14ac:dyDescent="0.35">
      <c r="A791" s="5">
        <v>790</v>
      </c>
      <c r="B791" s="6">
        <v>15653253</v>
      </c>
      <c r="C791" s="5" t="s">
        <v>530</v>
      </c>
      <c r="D791" s="6">
        <v>704</v>
      </c>
      <c r="E791" s="5" t="s">
        <v>18</v>
      </c>
      <c r="F791" s="5" t="s">
        <v>756</v>
      </c>
      <c r="G791" s="6">
        <v>48</v>
      </c>
      <c r="H791" s="6">
        <v>8</v>
      </c>
      <c r="I791" s="7">
        <v>167997.6</v>
      </c>
      <c r="J791" s="6">
        <v>1</v>
      </c>
      <c r="K791" s="6">
        <v>1</v>
      </c>
      <c r="L791" s="6">
        <v>1</v>
      </c>
      <c r="M791" s="8">
        <v>173498.45</v>
      </c>
      <c r="N791" s="6">
        <v>0</v>
      </c>
    </row>
    <row r="792" spans="1:14" ht="29" x14ac:dyDescent="0.35">
      <c r="A792" s="5">
        <v>791</v>
      </c>
      <c r="B792" s="6">
        <v>15763431</v>
      </c>
      <c r="C792" s="5" t="s">
        <v>638</v>
      </c>
      <c r="D792" s="6">
        <v>698</v>
      </c>
      <c r="E792" s="5" t="s">
        <v>15</v>
      </c>
      <c r="F792" s="5" t="s">
        <v>23</v>
      </c>
      <c r="G792" s="6">
        <v>36</v>
      </c>
      <c r="H792" s="6">
        <v>2</v>
      </c>
      <c r="I792" s="7">
        <v>82275.350000000006</v>
      </c>
      <c r="J792" s="6">
        <v>2</v>
      </c>
      <c r="K792" s="6">
        <v>1</v>
      </c>
      <c r="L792" s="6">
        <v>1</v>
      </c>
      <c r="M792" s="8">
        <v>93249.26</v>
      </c>
      <c r="N792" s="6">
        <v>0</v>
      </c>
    </row>
    <row r="793" spans="1:14" x14ac:dyDescent="0.35">
      <c r="A793" s="5">
        <v>792</v>
      </c>
      <c r="B793" s="6">
        <v>15643696</v>
      </c>
      <c r="C793" s="5" t="s">
        <v>45</v>
      </c>
      <c r="D793" s="6">
        <v>611</v>
      </c>
      <c r="E793" s="5" t="s">
        <v>15</v>
      </c>
      <c r="F793" s="5" t="s">
        <v>23</v>
      </c>
      <c r="G793" s="6">
        <v>49</v>
      </c>
      <c r="H793" s="6">
        <v>3</v>
      </c>
      <c r="I793" s="7">
        <v>0</v>
      </c>
      <c r="J793" s="6">
        <v>2</v>
      </c>
      <c r="K793" s="6">
        <v>1</v>
      </c>
      <c r="L793" s="6">
        <v>1</v>
      </c>
      <c r="M793" s="8">
        <v>142917.54</v>
      </c>
      <c r="N793" s="6">
        <v>0</v>
      </c>
    </row>
    <row r="794" spans="1:14" x14ac:dyDescent="0.35">
      <c r="A794" s="5">
        <v>793</v>
      </c>
      <c r="B794" s="6">
        <v>15707473</v>
      </c>
      <c r="C794" s="5" t="s">
        <v>588</v>
      </c>
      <c r="D794" s="6">
        <v>850</v>
      </c>
      <c r="E794" s="5" t="s">
        <v>26</v>
      </c>
      <c r="F794" s="5" t="s">
        <v>16</v>
      </c>
      <c r="G794" s="6">
        <v>48</v>
      </c>
      <c r="H794" s="6">
        <v>6</v>
      </c>
      <c r="I794" s="7">
        <v>111962.99</v>
      </c>
      <c r="J794" s="6">
        <v>1</v>
      </c>
      <c r="K794" s="6">
        <v>1</v>
      </c>
      <c r="L794" s="6">
        <v>0</v>
      </c>
      <c r="M794" s="8">
        <v>111755.8</v>
      </c>
      <c r="N794" s="6">
        <v>0</v>
      </c>
    </row>
    <row r="795" spans="1:14" x14ac:dyDescent="0.35">
      <c r="A795" s="5">
        <v>794</v>
      </c>
      <c r="B795" s="6">
        <v>15769504</v>
      </c>
      <c r="C795" s="5" t="s">
        <v>639</v>
      </c>
      <c r="D795" s="6">
        <v>743</v>
      </c>
      <c r="E795" s="5" t="s">
        <v>26</v>
      </c>
      <c r="F795" s="5" t="s">
        <v>16</v>
      </c>
      <c r="G795" s="6">
        <v>34</v>
      </c>
      <c r="H795" s="6">
        <v>1</v>
      </c>
      <c r="I795" s="7">
        <v>131736.88</v>
      </c>
      <c r="J795" s="6">
        <v>1</v>
      </c>
      <c r="K795" s="6">
        <v>1</v>
      </c>
      <c r="L795" s="6">
        <v>1</v>
      </c>
      <c r="M795" s="8">
        <v>108543.21</v>
      </c>
      <c r="N795" s="6">
        <v>0</v>
      </c>
    </row>
    <row r="796" spans="1:14" x14ac:dyDescent="0.35">
      <c r="A796" s="5">
        <v>795</v>
      </c>
      <c r="B796" s="6">
        <v>15776807</v>
      </c>
      <c r="C796" s="5" t="s">
        <v>292</v>
      </c>
      <c r="D796" s="6">
        <v>654</v>
      </c>
      <c r="E796" s="5" t="s">
        <v>15</v>
      </c>
      <c r="F796" s="5" t="s">
        <v>23</v>
      </c>
      <c r="G796" s="6">
        <v>29</v>
      </c>
      <c r="H796" s="6">
        <v>1</v>
      </c>
      <c r="I796" s="7">
        <v>0</v>
      </c>
      <c r="J796" s="6">
        <v>1</v>
      </c>
      <c r="K796" s="6">
        <v>1</v>
      </c>
      <c r="L796" s="6">
        <v>0</v>
      </c>
      <c r="M796" s="8">
        <v>180345.44</v>
      </c>
      <c r="N796" s="6">
        <v>0</v>
      </c>
    </row>
    <row r="797" spans="1:14" x14ac:dyDescent="0.35">
      <c r="A797" s="5">
        <v>796</v>
      </c>
      <c r="B797" s="6">
        <v>15686870</v>
      </c>
      <c r="C797" s="5" t="s">
        <v>640</v>
      </c>
      <c r="D797" s="6">
        <v>761</v>
      </c>
      <c r="E797" s="5" t="s">
        <v>26</v>
      </c>
      <c r="F797" s="5" t="s">
        <v>23</v>
      </c>
      <c r="G797" s="6">
        <v>36</v>
      </c>
      <c r="H797" s="6">
        <v>8</v>
      </c>
      <c r="I797" s="7">
        <v>108239.11</v>
      </c>
      <c r="J797" s="6">
        <v>2</v>
      </c>
      <c r="K797" s="6">
        <v>0</v>
      </c>
      <c r="L797" s="6">
        <v>0</v>
      </c>
      <c r="M797" s="8">
        <v>99444.02</v>
      </c>
      <c r="N797" s="6">
        <v>0</v>
      </c>
    </row>
    <row r="798" spans="1:14" x14ac:dyDescent="0.35">
      <c r="A798" s="5">
        <v>797</v>
      </c>
      <c r="B798" s="6">
        <v>15668747</v>
      </c>
      <c r="C798" s="5" t="s">
        <v>641</v>
      </c>
      <c r="D798" s="6">
        <v>702</v>
      </c>
      <c r="E798" s="5" t="s">
        <v>15</v>
      </c>
      <c r="F798" s="5" t="s">
        <v>16</v>
      </c>
      <c r="G798" s="6">
        <v>46</v>
      </c>
      <c r="H798" s="6">
        <v>9</v>
      </c>
      <c r="I798" s="7">
        <v>98444.19</v>
      </c>
      <c r="J798" s="6">
        <v>1</v>
      </c>
      <c r="K798" s="6">
        <v>0</v>
      </c>
      <c r="L798" s="6">
        <v>1</v>
      </c>
      <c r="M798" s="8">
        <v>109563.28</v>
      </c>
      <c r="N798" s="6">
        <v>0</v>
      </c>
    </row>
    <row r="799" spans="1:14" x14ac:dyDescent="0.35">
      <c r="A799" s="5">
        <v>798</v>
      </c>
      <c r="B799" s="6">
        <v>15766908</v>
      </c>
      <c r="C799" s="5" t="s">
        <v>70</v>
      </c>
      <c r="D799" s="6">
        <v>488</v>
      </c>
      <c r="E799" s="5" t="s">
        <v>26</v>
      </c>
      <c r="F799" s="5" t="s">
        <v>23</v>
      </c>
      <c r="G799" s="6">
        <v>32</v>
      </c>
      <c r="H799" s="6">
        <v>3</v>
      </c>
      <c r="I799" s="7">
        <v>114540.38</v>
      </c>
      <c r="J799" s="6">
        <v>1</v>
      </c>
      <c r="K799" s="6">
        <v>1</v>
      </c>
      <c r="L799" s="6">
        <v>0</v>
      </c>
      <c r="M799" s="8">
        <v>92568.07</v>
      </c>
      <c r="N799" s="6">
        <v>0</v>
      </c>
    </row>
    <row r="800" spans="1:14" x14ac:dyDescent="0.35">
      <c r="A800" s="5">
        <v>799</v>
      </c>
      <c r="B800" s="6">
        <v>15570134</v>
      </c>
      <c r="C800" s="5" t="s">
        <v>415</v>
      </c>
      <c r="D800" s="6">
        <v>683</v>
      </c>
      <c r="E800" s="5" t="s">
        <v>15</v>
      </c>
      <c r="F800" s="5" t="s">
        <v>16</v>
      </c>
      <c r="G800" s="6">
        <v>35</v>
      </c>
      <c r="H800" s="6">
        <v>6</v>
      </c>
      <c r="I800" s="7">
        <v>187530.66</v>
      </c>
      <c r="J800" s="6">
        <v>2</v>
      </c>
      <c r="K800" s="6">
        <v>1</v>
      </c>
      <c r="L800" s="6">
        <v>1</v>
      </c>
      <c r="M800" s="8">
        <v>37976.36</v>
      </c>
      <c r="N800" s="6">
        <v>0</v>
      </c>
    </row>
    <row r="801" spans="1:14" x14ac:dyDescent="0.35">
      <c r="A801" s="5">
        <v>800</v>
      </c>
      <c r="B801" s="6">
        <v>15567367</v>
      </c>
      <c r="C801" s="5" t="s">
        <v>642</v>
      </c>
      <c r="D801" s="6">
        <v>601</v>
      </c>
      <c r="E801" s="5" t="s">
        <v>26</v>
      </c>
      <c r="F801" s="5" t="s">
        <v>16</v>
      </c>
      <c r="G801" s="6">
        <v>42</v>
      </c>
      <c r="H801" s="6">
        <v>9</v>
      </c>
      <c r="I801" s="7">
        <v>133636.16</v>
      </c>
      <c r="J801" s="6">
        <v>1</v>
      </c>
      <c r="K801" s="6">
        <v>0</v>
      </c>
      <c r="L801" s="6">
        <v>1</v>
      </c>
      <c r="M801" s="8">
        <v>103315.74</v>
      </c>
      <c r="N801" s="6">
        <v>0</v>
      </c>
    </row>
    <row r="802" spans="1:14" x14ac:dyDescent="0.35">
      <c r="A802" s="5">
        <v>801</v>
      </c>
      <c r="B802" s="6">
        <v>15747542</v>
      </c>
      <c r="C802" s="5" t="s">
        <v>643</v>
      </c>
      <c r="D802" s="6">
        <v>605</v>
      </c>
      <c r="E802" s="5" t="s">
        <v>15</v>
      </c>
      <c r="F802" s="5" t="s">
        <v>23</v>
      </c>
      <c r="G802" s="6">
        <v>52</v>
      </c>
      <c r="H802" s="6">
        <v>7</v>
      </c>
      <c r="I802" s="7">
        <v>0</v>
      </c>
      <c r="J802" s="6">
        <v>2</v>
      </c>
      <c r="K802" s="6">
        <v>1</v>
      </c>
      <c r="L802" s="6">
        <v>1</v>
      </c>
      <c r="M802" s="8">
        <v>173952.5</v>
      </c>
      <c r="N802" s="6">
        <v>0</v>
      </c>
    </row>
    <row r="803" spans="1:14" x14ac:dyDescent="0.35">
      <c r="A803" s="5">
        <v>802</v>
      </c>
      <c r="B803" s="6">
        <v>15762238</v>
      </c>
      <c r="C803" s="5" t="s">
        <v>644</v>
      </c>
      <c r="D803" s="6">
        <v>671</v>
      </c>
      <c r="E803" s="5" t="s">
        <v>26</v>
      </c>
      <c r="F803" s="5" t="s">
        <v>16</v>
      </c>
      <c r="G803" s="6">
        <v>44</v>
      </c>
      <c r="H803" s="6">
        <v>0</v>
      </c>
      <c r="I803" s="7">
        <v>84745.03</v>
      </c>
      <c r="J803" s="6">
        <v>2</v>
      </c>
      <c r="K803" s="6">
        <v>0</v>
      </c>
      <c r="L803" s="6">
        <v>1</v>
      </c>
      <c r="M803" s="8">
        <v>34673.980000000003</v>
      </c>
      <c r="N803" s="6">
        <v>0</v>
      </c>
    </row>
    <row r="804" spans="1:14" x14ac:dyDescent="0.35">
      <c r="A804" s="5">
        <v>803</v>
      </c>
      <c r="B804" s="6">
        <v>15681554</v>
      </c>
      <c r="C804" s="5" t="s">
        <v>645</v>
      </c>
      <c r="D804" s="6">
        <v>614</v>
      </c>
      <c r="E804" s="5" t="s">
        <v>26</v>
      </c>
      <c r="F804" s="5" t="s">
        <v>16</v>
      </c>
      <c r="G804" s="6">
        <v>31</v>
      </c>
      <c r="H804" s="6">
        <v>7</v>
      </c>
      <c r="I804" s="7">
        <v>120599.38</v>
      </c>
      <c r="J804" s="6">
        <v>2</v>
      </c>
      <c r="K804" s="6">
        <v>1</v>
      </c>
      <c r="L804" s="6">
        <v>1</v>
      </c>
      <c r="M804" s="8">
        <v>46163.44</v>
      </c>
      <c r="N804" s="6">
        <v>0</v>
      </c>
    </row>
    <row r="805" spans="1:14" x14ac:dyDescent="0.35">
      <c r="A805" s="5">
        <v>804</v>
      </c>
      <c r="B805" s="6">
        <v>15712825</v>
      </c>
      <c r="C805" s="5" t="s">
        <v>549</v>
      </c>
      <c r="D805" s="6">
        <v>511</v>
      </c>
      <c r="E805" s="5" t="s">
        <v>18</v>
      </c>
      <c r="F805" s="5" t="s">
        <v>757</v>
      </c>
      <c r="G805" s="6">
        <v>29</v>
      </c>
      <c r="H805" s="6">
        <v>9</v>
      </c>
      <c r="I805" s="7">
        <v>0</v>
      </c>
      <c r="J805" s="6">
        <v>2</v>
      </c>
      <c r="K805" s="6">
        <v>0</v>
      </c>
      <c r="L805" s="6">
        <v>1</v>
      </c>
      <c r="M805" s="8">
        <v>140676.98000000001</v>
      </c>
      <c r="N805" s="6">
        <v>0</v>
      </c>
    </row>
    <row r="806" spans="1:14" x14ac:dyDescent="0.35">
      <c r="A806" s="5">
        <v>805</v>
      </c>
      <c r="B806" s="6">
        <v>15640280</v>
      </c>
      <c r="C806" s="5" t="s">
        <v>58</v>
      </c>
      <c r="D806" s="6">
        <v>850</v>
      </c>
      <c r="E806" s="5" t="s">
        <v>15</v>
      </c>
      <c r="F806" s="5" t="s">
        <v>23</v>
      </c>
      <c r="G806" s="6">
        <v>39</v>
      </c>
      <c r="H806" s="6">
        <v>4</v>
      </c>
      <c r="I806" s="7">
        <v>127771.35</v>
      </c>
      <c r="J806" s="6">
        <v>2</v>
      </c>
      <c r="K806" s="6">
        <v>0</v>
      </c>
      <c r="L806" s="6">
        <v>1</v>
      </c>
      <c r="M806" s="8">
        <v>151738.54</v>
      </c>
      <c r="N806" s="6">
        <v>0</v>
      </c>
    </row>
    <row r="807" spans="1:14" x14ac:dyDescent="0.35">
      <c r="A807" s="5">
        <v>806</v>
      </c>
      <c r="B807" s="6">
        <v>15756026</v>
      </c>
      <c r="C807" s="5" t="s">
        <v>646</v>
      </c>
      <c r="D807" s="6">
        <v>790</v>
      </c>
      <c r="E807" s="5" t="s">
        <v>18</v>
      </c>
      <c r="F807" s="5" t="s">
        <v>757</v>
      </c>
      <c r="G807" s="6">
        <v>46</v>
      </c>
      <c r="H807" s="6">
        <v>9</v>
      </c>
      <c r="I807" s="7">
        <v>0</v>
      </c>
      <c r="J807" s="6">
        <v>1</v>
      </c>
      <c r="K807" s="6">
        <v>0</v>
      </c>
      <c r="L807" s="6">
        <v>0</v>
      </c>
      <c r="M807" s="8">
        <v>14679.81</v>
      </c>
      <c r="N807" s="6">
        <v>1</v>
      </c>
    </row>
    <row r="808" spans="1:14" x14ac:dyDescent="0.35">
      <c r="A808" s="5">
        <v>807</v>
      </c>
      <c r="B808" s="6">
        <v>15613319</v>
      </c>
      <c r="C808" s="5" t="s">
        <v>647</v>
      </c>
      <c r="D808" s="6">
        <v>793</v>
      </c>
      <c r="E808" s="5" t="s">
        <v>15</v>
      </c>
      <c r="F808" s="5" t="s">
        <v>16</v>
      </c>
      <c r="G808" s="6">
        <v>33</v>
      </c>
      <c r="H808" s="6">
        <v>0</v>
      </c>
      <c r="I808" s="7">
        <v>0</v>
      </c>
      <c r="J808" s="6">
        <v>1</v>
      </c>
      <c r="K808" s="6">
        <v>0</v>
      </c>
      <c r="L808" s="6">
        <v>0</v>
      </c>
      <c r="M808" s="8">
        <v>175544.02</v>
      </c>
      <c r="N808" s="6">
        <v>0</v>
      </c>
    </row>
    <row r="809" spans="1:14" x14ac:dyDescent="0.35">
      <c r="A809" s="5">
        <v>808</v>
      </c>
      <c r="B809" s="6">
        <v>15798906</v>
      </c>
      <c r="C809" s="5" t="s">
        <v>648</v>
      </c>
      <c r="D809" s="6">
        <v>628</v>
      </c>
      <c r="E809" s="5" t="s">
        <v>15</v>
      </c>
      <c r="F809" s="5" t="s">
        <v>23</v>
      </c>
      <c r="G809" s="6">
        <v>69</v>
      </c>
      <c r="H809" s="6">
        <v>5</v>
      </c>
      <c r="I809" s="7">
        <v>0</v>
      </c>
      <c r="J809" s="6">
        <v>2</v>
      </c>
      <c r="K809" s="6">
        <v>1</v>
      </c>
      <c r="L809" s="6">
        <v>1</v>
      </c>
      <c r="M809" s="8">
        <v>181964.6</v>
      </c>
      <c r="N809" s="6">
        <v>0</v>
      </c>
    </row>
    <row r="810" spans="1:14" x14ac:dyDescent="0.35">
      <c r="A810" s="5">
        <v>809</v>
      </c>
      <c r="B810" s="6">
        <v>15708917</v>
      </c>
      <c r="C810" s="5" t="s">
        <v>65</v>
      </c>
      <c r="D810" s="6">
        <v>598</v>
      </c>
      <c r="E810" s="5" t="s">
        <v>26</v>
      </c>
      <c r="F810" s="5" t="s">
        <v>23</v>
      </c>
      <c r="G810" s="6">
        <v>53</v>
      </c>
      <c r="H810" s="6">
        <v>10</v>
      </c>
      <c r="I810" s="7">
        <v>167772.96</v>
      </c>
      <c r="J810" s="6">
        <v>1</v>
      </c>
      <c r="K810" s="6">
        <v>1</v>
      </c>
      <c r="L810" s="6">
        <v>1</v>
      </c>
      <c r="M810" s="8">
        <v>136886.85999999999</v>
      </c>
      <c r="N810" s="6">
        <v>0</v>
      </c>
    </row>
    <row r="811" spans="1:14" x14ac:dyDescent="0.35">
      <c r="A811" s="5">
        <v>810</v>
      </c>
      <c r="B811" s="6">
        <v>15778463</v>
      </c>
      <c r="C811" s="5" t="s">
        <v>649</v>
      </c>
      <c r="D811" s="6">
        <v>657</v>
      </c>
      <c r="E811" s="5" t="s">
        <v>15</v>
      </c>
      <c r="F811" s="5" t="s">
        <v>16</v>
      </c>
      <c r="G811" s="6">
        <v>37</v>
      </c>
      <c r="H811" s="6">
        <v>6</v>
      </c>
      <c r="I811" s="7">
        <v>95845.6</v>
      </c>
      <c r="J811" s="6">
        <v>1</v>
      </c>
      <c r="K811" s="6">
        <v>1</v>
      </c>
      <c r="L811" s="6">
        <v>0</v>
      </c>
      <c r="M811" s="8">
        <v>122218.23</v>
      </c>
      <c r="N811" s="6">
        <v>0</v>
      </c>
    </row>
    <row r="812" spans="1:14" x14ac:dyDescent="0.35">
      <c r="A812" s="5">
        <v>811</v>
      </c>
      <c r="B812" s="6">
        <v>15699430</v>
      </c>
      <c r="C812" s="5" t="s">
        <v>464</v>
      </c>
      <c r="D812" s="6">
        <v>618</v>
      </c>
      <c r="E812" s="5" t="s">
        <v>15</v>
      </c>
      <c r="F812" s="5" t="s">
        <v>16</v>
      </c>
      <c r="G812" s="6">
        <v>35</v>
      </c>
      <c r="H812" s="6">
        <v>10</v>
      </c>
      <c r="I812" s="7">
        <v>0</v>
      </c>
      <c r="J812" s="6">
        <v>2</v>
      </c>
      <c r="K812" s="6">
        <v>1</v>
      </c>
      <c r="L812" s="6">
        <v>0</v>
      </c>
      <c r="M812" s="8">
        <v>180439.75</v>
      </c>
      <c r="N812" s="6">
        <v>0</v>
      </c>
    </row>
    <row r="813" spans="1:14" x14ac:dyDescent="0.35">
      <c r="A813" s="5">
        <v>812</v>
      </c>
      <c r="B813" s="6">
        <v>15649992</v>
      </c>
      <c r="C813" s="5" t="s">
        <v>650</v>
      </c>
      <c r="D813" s="6">
        <v>681</v>
      </c>
      <c r="E813" s="5" t="s">
        <v>18</v>
      </c>
      <c r="F813" s="5" t="s">
        <v>756</v>
      </c>
      <c r="G813" s="6">
        <v>65</v>
      </c>
      <c r="H813" s="6">
        <v>7</v>
      </c>
      <c r="I813" s="7">
        <v>134714.70000000001</v>
      </c>
      <c r="J813" s="6">
        <v>2</v>
      </c>
      <c r="K813" s="6">
        <v>0</v>
      </c>
      <c r="L813" s="6">
        <v>1</v>
      </c>
      <c r="M813" s="8">
        <v>190419.81</v>
      </c>
      <c r="N813" s="6">
        <v>0</v>
      </c>
    </row>
    <row r="814" spans="1:14" x14ac:dyDescent="0.35">
      <c r="A814" s="5">
        <v>813</v>
      </c>
      <c r="B814" s="6">
        <v>15578980</v>
      </c>
      <c r="C814" s="5" t="s">
        <v>651</v>
      </c>
      <c r="D814" s="6">
        <v>516</v>
      </c>
      <c r="E814" s="5" t="s">
        <v>18</v>
      </c>
      <c r="F814" s="5" t="s">
        <v>757</v>
      </c>
      <c r="G814" s="6">
        <v>33</v>
      </c>
      <c r="H814" s="6">
        <v>3</v>
      </c>
      <c r="I814" s="7">
        <v>0</v>
      </c>
      <c r="J814" s="6">
        <v>2</v>
      </c>
      <c r="K814" s="6">
        <v>1</v>
      </c>
      <c r="L814" s="6">
        <v>1</v>
      </c>
      <c r="M814" s="8">
        <v>58685.59</v>
      </c>
      <c r="N814" s="6">
        <v>0</v>
      </c>
    </row>
    <row r="815" spans="1:14" x14ac:dyDescent="0.35">
      <c r="A815" s="5">
        <v>814</v>
      </c>
      <c r="B815" s="6">
        <v>15775306</v>
      </c>
      <c r="C815" s="5" t="s">
        <v>652</v>
      </c>
      <c r="D815" s="6">
        <v>421</v>
      </c>
      <c r="E815" s="5" t="s">
        <v>26</v>
      </c>
      <c r="F815" s="5" t="s">
        <v>23</v>
      </c>
      <c r="G815" s="6">
        <v>28</v>
      </c>
      <c r="H815" s="6">
        <v>8</v>
      </c>
      <c r="I815" s="7">
        <v>122384.22</v>
      </c>
      <c r="J815" s="6">
        <v>3</v>
      </c>
      <c r="K815" s="6">
        <v>1</v>
      </c>
      <c r="L815" s="6">
        <v>1</v>
      </c>
      <c r="M815" s="8">
        <v>89017.38</v>
      </c>
      <c r="N815" s="6">
        <v>1</v>
      </c>
    </row>
    <row r="816" spans="1:14" x14ac:dyDescent="0.35">
      <c r="A816" s="5">
        <v>815</v>
      </c>
      <c r="B816" s="6">
        <v>15641655</v>
      </c>
      <c r="C816" s="5" t="s">
        <v>350</v>
      </c>
      <c r="D816" s="6">
        <v>700</v>
      </c>
      <c r="E816" s="5" t="s">
        <v>15</v>
      </c>
      <c r="F816" s="5" t="s">
        <v>16</v>
      </c>
      <c r="G816" s="6">
        <v>26</v>
      </c>
      <c r="H816" s="6">
        <v>2</v>
      </c>
      <c r="I816" s="7">
        <v>0</v>
      </c>
      <c r="J816" s="6">
        <v>2</v>
      </c>
      <c r="K816" s="6">
        <v>0</v>
      </c>
      <c r="L816" s="6">
        <v>0</v>
      </c>
      <c r="M816" s="8">
        <v>50051.42</v>
      </c>
      <c r="N816" s="6">
        <v>0</v>
      </c>
    </row>
    <row r="817" spans="1:14" x14ac:dyDescent="0.35">
      <c r="A817" s="5">
        <v>816</v>
      </c>
      <c r="B817" s="6">
        <v>15619708</v>
      </c>
      <c r="C817" s="5" t="s">
        <v>653</v>
      </c>
      <c r="D817" s="6">
        <v>745</v>
      </c>
      <c r="E817" s="5" t="s">
        <v>15</v>
      </c>
      <c r="F817" s="5" t="s">
        <v>23</v>
      </c>
      <c r="G817" s="6">
        <v>25</v>
      </c>
      <c r="H817" s="6">
        <v>5</v>
      </c>
      <c r="I817" s="7">
        <v>157993.15</v>
      </c>
      <c r="J817" s="6">
        <v>2</v>
      </c>
      <c r="K817" s="6">
        <v>1</v>
      </c>
      <c r="L817" s="6">
        <v>0</v>
      </c>
      <c r="M817" s="8">
        <v>146041.45000000001</v>
      </c>
      <c r="N817" s="6">
        <v>0</v>
      </c>
    </row>
    <row r="818" spans="1:14" x14ac:dyDescent="0.35">
      <c r="A818" s="5">
        <v>817</v>
      </c>
      <c r="B818" s="6">
        <v>15734565</v>
      </c>
      <c r="C818" s="5" t="s">
        <v>249</v>
      </c>
      <c r="D818" s="6">
        <v>696</v>
      </c>
      <c r="E818" s="5" t="s">
        <v>15</v>
      </c>
      <c r="F818" s="5" t="s">
        <v>23</v>
      </c>
      <c r="G818" s="6">
        <v>29</v>
      </c>
      <c r="H818" s="6">
        <v>8</v>
      </c>
      <c r="I818" s="7">
        <v>0</v>
      </c>
      <c r="J818" s="6">
        <v>2</v>
      </c>
      <c r="K818" s="6">
        <v>1</v>
      </c>
      <c r="L818" s="6">
        <v>0</v>
      </c>
      <c r="M818" s="8">
        <v>191166.09</v>
      </c>
      <c r="N818" s="6">
        <v>0</v>
      </c>
    </row>
    <row r="819" spans="1:14" x14ac:dyDescent="0.35">
      <c r="A819" s="5">
        <v>818</v>
      </c>
      <c r="B819" s="6">
        <v>15806438</v>
      </c>
      <c r="C819" s="5" t="s">
        <v>654</v>
      </c>
      <c r="D819" s="6">
        <v>580</v>
      </c>
      <c r="E819" s="5" t="s">
        <v>26</v>
      </c>
      <c r="F819" s="5" t="s">
        <v>16</v>
      </c>
      <c r="G819" s="6">
        <v>42</v>
      </c>
      <c r="H819" s="6">
        <v>2</v>
      </c>
      <c r="I819" s="7">
        <v>123331.36</v>
      </c>
      <c r="J819" s="6">
        <v>1</v>
      </c>
      <c r="K819" s="6">
        <v>0</v>
      </c>
      <c r="L819" s="6">
        <v>0</v>
      </c>
      <c r="M819" s="8">
        <v>103516.08</v>
      </c>
      <c r="N819" s="6">
        <v>1</v>
      </c>
    </row>
    <row r="820" spans="1:14" x14ac:dyDescent="0.35">
      <c r="A820" s="5">
        <v>819</v>
      </c>
      <c r="B820" s="6">
        <v>15591969</v>
      </c>
      <c r="C820" s="5" t="s">
        <v>655</v>
      </c>
      <c r="D820" s="6">
        <v>497</v>
      </c>
      <c r="E820" s="5" t="s">
        <v>18</v>
      </c>
      <c r="F820" s="5" t="s">
        <v>756</v>
      </c>
      <c r="G820" s="6">
        <v>27</v>
      </c>
      <c r="H820" s="6">
        <v>9</v>
      </c>
      <c r="I820" s="7">
        <v>75263.16</v>
      </c>
      <c r="J820" s="6">
        <v>1</v>
      </c>
      <c r="K820" s="6">
        <v>1</v>
      </c>
      <c r="L820" s="6">
        <v>1</v>
      </c>
      <c r="M820" s="8">
        <v>164825.04</v>
      </c>
      <c r="N820" s="6">
        <v>0</v>
      </c>
    </row>
    <row r="821" spans="1:14" x14ac:dyDescent="0.35">
      <c r="A821" s="5">
        <v>820</v>
      </c>
      <c r="B821" s="6">
        <v>15747807</v>
      </c>
      <c r="C821" s="5" t="s">
        <v>656</v>
      </c>
      <c r="D821" s="6">
        <v>720</v>
      </c>
      <c r="E821" s="5" t="s">
        <v>15</v>
      </c>
      <c r="F821" s="5" t="s">
        <v>16</v>
      </c>
      <c r="G821" s="6">
        <v>43</v>
      </c>
      <c r="H821" s="6">
        <v>6</v>
      </c>
      <c r="I821" s="7">
        <v>137824.03</v>
      </c>
      <c r="J821" s="6">
        <v>2</v>
      </c>
      <c r="K821" s="6">
        <v>1</v>
      </c>
      <c r="L821" s="6">
        <v>0</v>
      </c>
      <c r="M821" s="8">
        <v>172557.77</v>
      </c>
      <c r="N821" s="6">
        <v>0</v>
      </c>
    </row>
    <row r="822" spans="1:14" x14ac:dyDescent="0.35">
      <c r="A822" s="5">
        <v>821</v>
      </c>
      <c r="B822" s="6">
        <v>15596939</v>
      </c>
      <c r="C822" s="5" t="s">
        <v>137</v>
      </c>
      <c r="D822" s="6">
        <v>659</v>
      </c>
      <c r="E822" s="5" t="s">
        <v>26</v>
      </c>
      <c r="F822" s="5" t="s">
        <v>23</v>
      </c>
      <c r="G822" s="6">
        <v>36</v>
      </c>
      <c r="H822" s="6">
        <v>4</v>
      </c>
      <c r="I822" s="7">
        <v>132578.92000000001</v>
      </c>
      <c r="J822" s="6">
        <v>2</v>
      </c>
      <c r="K822" s="6">
        <v>1</v>
      </c>
      <c r="L822" s="6">
        <v>0</v>
      </c>
      <c r="M822" s="8">
        <v>84320.94</v>
      </c>
      <c r="N822" s="6">
        <v>0</v>
      </c>
    </row>
    <row r="823" spans="1:14" x14ac:dyDescent="0.35">
      <c r="A823" s="5">
        <v>822</v>
      </c>
      <c r="B823" s="6">
        <v>15716155</v>
      </c>
      <c r="C823" s="5" t="s">
        <v>609</v>
      </c>
      <c r="D823" s="6">
        <v>841</v>
      </c>
      <c r="E823" s="5" t="s">
        <v>15</v>
      </c>
      <c r="F823" s="5" t="s">
        <v>16</v>
      </c>
      <c r="G823" s="6">
        <v>36</v>
      </c>
      <c r="H823" s="6">
        <v>5</v>
      </c>
      <c r="I823" s="7">
        <v>156021.31</v>
      </c>
      <c r="J823" s="6">
        <v>1</v>
      </c>
      <c r="K823" s="6">
        <v>0</v>
      </c>
      <c r="L823" s="6">
        <v>0</v>
      </c>
      <c r="M823" s="8">
        <v>122662.98</v>
      </c>
      <c r="N823" s="6">
        <v>0</v>
      </c>
    </row>
    <row r="824" spans="1:14" x14ac:dyDescent="0.35">
      <c r="A824" s="5">
        <v>823</v>
      </c>
      <c r="B824" s="6">
        <v>15765311</v>
      </c>
      <c r="C824" s="5" t="s">
        <v>657</v>
      </c>
      <c r="D824" s="6">
        <v>642</v>
      </c>
      <c r="E824" s="5" t="s">
        <v>18</v>
      </c>
      <c r="F824" s="5" t="s">
        <v>23</v>
      </c>
      <c r="G824" s="6">
        <v>34</v>
      </c>
      <c r="H824" s="6">
        <v>8</v>
      </c>
      <c r="I824" s="7">
        <v>0</v>
      </c>
      <c r="J824" s="6">
        <v>1</v>
      </c>
      <c r="K824" s="6">
        <v>1</v>
      </c>
      <c r="L824" s="6">
        <v>0</v>
      </c>
      <c r="M824" s="8">
        <v>72085.100000000006</v>
      </c>
      <c r="N824" s="6">
        <v>0</v>
      </c>
    </row>
    <row r="825" spans="1:14" x14ac:dyDescent="0.35">
      <c r="A825" s="5">
        <v>824</v>
      </c>
      <c r="B825" s="6">
        <v>15757811</v>
      </c>
      <c r="C825" s="5" t="s">
        <v>658</v>
      </c>
      <c r="D825" s="6">
        <v>732</v>
      </c>
      <c r="E825" s="5" t="s">
        <v>18</v>
      </c>
      <c r="F825" s="5" t="s">
        <v>757</v>
      </c>
      <c r="G825" s="6">
        <v>69</v>
      </c>
      <c r="H825" s="6">
        <v>9</v>
      </c>
      <c r="I825" s="7">
        <v>137453.43</v>
      </c>
      <c r="J825" s="6">
        <v>1</v>
      </c>
      <c r="K825" s="6">
        <v>0</v>
      </c>
      <c r="L825" s="6">
        <v>1</v>
      </c>
      <c r="M825" s="8">
        <v>110932.24</v>
      </c>
      <c r="N825" s="6">
        <v>1</v>
      </c>
    </row>
    <row r="826" spans="1:14" x14ac:dyDescent="0.35">
      <c r="A826" s="5">
        <v>825</v>
      </c>
      <c r="B826" s="6">
        <v>15603830</v>
      </c>
      <c r="C826" s="5" t="s">
        <v>659</v>
      </c>
      <c r="D826" s="6">
        <v>600</v>
      </c>
      <c r="E826" s="5" t="s">
        <v>18</v>
      </c>
      <c r="F826" s="5" t="s">
        <v>23</v>
      </c>
      <c r="G826" s="6">
        <v>36</v>
      </c>
      <c r="H826" s="6">
        <v>4</v>
      </c>
      <c r="I826" s="7">
        <v>0</v>
      </c>
      <c r="J826" s="6">
        <v>2</v>
      </c>
      <c r="K826" s="6">
        <v>1</v>
      </c>
      <c r="L826" s="6">
        <v>0</v>
      </c>
      <c r="M826" s="8">
        <v>143635.35999999999</v>
      </c>
      <c r="N826" s="6">
        <v>0</v>
      </c>
    </row>
    <row r="827" spans="1:14" x14ac:dyDescent="0.35">
      <c r="A827" s="5">
        <v>826</v>
      </c>
      <c r="B827" s="6">
        <v>15660602</v>
      </c>
      <c r="C827" s="5" t="s">
        <v>660</v>
      </c>
      <c r="D827" s="6">
        <v>464</v>
      </c>
      <c r="E827" s="5" t="s">
        <v>26</v>
      </c>
      <c r="F827" s="5" t="s">
        <v>23</v>
      </c>
      <c r="G827" s="6">
        <v>33</v>
      </c>
      <c r="H827" s="6">
        <v>8</v>
      </c>
      <c r="I827" s="7">
        <v>164284.72</v>
      </c>
      <c r="J827" s="6">
        <v>2</v>
      </c>
      <c r="K827" s="6">
        <v>1</v>
      </c>
      <c r="L827" s="6">
        <v>1</v>
      </c>
      <c r="M827" s="8">
        <v>3710.34</v>
      </c>
      <c r="N827" s="6">
        <v>0</v>
      </c>
    </row>
    <row r="828" spans="1:14" x14ac:dyDescent="0.35">
      <c r="A828" s="5">
        <v>827</v>
      </c>
      <c r="B828" s="6">
        <v>15660535</v>
      </c>
      <c r="C828" s="5" t="s">
        <v>661</v>
      </c>
      <c r="D828" s="6">
        <v>680</v>
      </c>
      <c r="E828" s="5" t="s">
        <v>15</v>
      </c>
      <c r="F828" s="5" t="s">
        <v>16</v>
      </c>
      <c r="G828" s="6">
        <v>47</v>
      </c>
      <c r="H828" s="6">
        <v>5</v>
      </c>
      <c r="I828" s="7">
        <v>0</v>
      </c>
      <c r="J828" s="6">
        <v>2</v>
      </c>
      <c r="K828" s="6">
        <v>1</v>
      </c>
      <c r="L828" s="6">
        <v>1</v>
      </c>
      <c r="M828" s="8">
        <v>179843.33</v>
      </c>
      <c r="N828" s="6">
        <v>0</v>
      </c>
    </row>
    <row r="829" spans="1:14" x14ac:dyDescent="0.35">
      <c r="A829" s="5">
        <v>828</v>
      </c>
      <c r="B829" s="6">
        <v>15666633</v>
      </c>
      <c r="C829" s="5" t="s">
        <v>277</v>
      </c>
      <c r="D829" s="6">
        <v>758</v>
      </c>
      <c r="E829" s="5" t="s">
        <v>18</v>
      </c>
      <c r="F829" s="5" t="s">
        <v>23</v>
      </c>
      <c r="G829" s="6">
        <v>56</v>
      </c>
      <c r="H829" s="6">
        <v>1</v>
      </c>
      <c r="I829" s="7">
        <v>0</v>
      </c>
      <c r="J829" s="6">
        <v>2</v>
      </c>
      <c r="K829" s="6">
        <v>1</v>
      </c>
      <c r="L829" s="6">
        <v>1</v>
      </c>
      <c r="M829" s="8">
        <v>10643.38</v>
      </c>
      <c r="N829" s="6">
        <v>0</v>
      </c>
    </row>
    <row r="830" spans="1:14" x14ac:dyDescent="0.35">
      <c r="A830" s="5">
        <v>829</v>
      </c>
      <c r="B830" s="6">
        <v>15596914</v>
      </c>
      <c r="C830" s="5" t="s">
        <v>609</v>
      </c>
      <c r="D830" s="6">
        <v>630</v>
      </c>
      <c r="E830" s="5" t="s">
        <v>26</v>
      </c>
      <c r="F830" s="5" t="s">
        <v>16</v>
      </c>
      <c r="G830" s="6">
        <v>31</v>
      </c>
      <c r="H830" s="6">
        <v>2</v>
      </c>
      <c r="I830" s="7">
        <v>112373.49</v>
      </c>
      <c r="J830" s="6">
        <v>2</v>
      </c>
      <c r="K830" s="6">
        <v>1</v>
      </c>
      <c r="L830" s="6">
        <v>1</v>
      </c>
      <c r="M830" s="8">
        <v>131167.98000000001</v>
      </c>
      <c r="N830" s="6">
        <v>0</v>
      </c>
    </row>
    <row r="831" spans="1:14" x14ac:dyDescent="0.35">
      <c r="A831" s="5">
        <v>830</v>
      </c>
      <c r="B831" s="6">
        <v>15639788</v>
      </c>
      <c r="C831" s="5" t="s">
        <v>307</v>
      </c>
      <c r="D831" s="6">
        <v>577</v>
      </c>
      <c r="E831" s="5" t="s">
        <v>15</v>
      </c>
      <c r="F831" s="5" t="s">
        <v>16</v>
      </c>
      <c r="G831" s="6">
        <v>39</v>
      </c>
      <c r="H831" s="6">
        <v>10</v>
      </c>
      <c r="I831" s="7">
        <v>0</v>
      </c>
      <c r="J831" s="6">
        <v>2</v>
      </c>
      <c r="K831" s="6">
        <v>1</v>
      </c>
      <c r="L831" s="6">
        <v>0</v>
      </c>
      <c r="M831" s="8">
        <v>10553.31</v>
      </c>
      <c r="N831" s="6">
        <v>0</v>
      </c>
    </row>
    <row r="832" spans="1:14" x14ac:dyDescent="0.35">
      <c r="A832" s="5">
        <v>831</v>
      </c>
      <c r="B832" s="6">
        <v>15695846</v>
      </c>
      <c r="C832" s="5" t="s">
        <v>179</v>
      </c>
      <c r="D832" s="6">
        <v>684</v>
      </c>
      <c r="E832" s="5" t="s">
        <v>15</v>
      </c>
      <c r="F832" s="5" t="s">
        <v>16</v>
      </c>
      <c r="G832" s="6">
        <v>34</v>
      </c>
      <c r="H832" s="6">
        <v>6</v>
      </c>
      <c r="I832" s="7">
        <v>0</v>
      </c>
      <c r="J832" s="6">
        <v>2</v>
      </c>
      <c r="K832" s="6">
        <v>1</v>
      </c>
      <c r="L832" s="6">
        <v>1</v>
      </c>
      <c r="M832" s="8">
        <v>130928.22</v>
      </c>
      <c r="N832" s="6">
        <v>0</v>
      </c>
    </row>
    <row r="833" spans="1:14" x14ac:dyDescent="0.35">
      <c r="A833" s="5">
        <v>832</v>
      </c>
      <c r="B833" s="6">
        <v>15726234</v>
      </c>
      <c r="C833" s="5" t="s">
        <v>662</v>
      </c>
      <c r="D833" s="6">
        <v>708</v>
      </c>
      <c r="E833" s="5" t="s">
        <v>18</v>
      </c>
      <c r="F833" s="5" t="s">
        <v>757</v>
      </c>
      <c r="G833" s="6">
        <v>41</v>
      </c>
      <c r="H833" s="6">
        <v>5</v>
      </c>
      <c r="I833" s="7">
        <v>0</v>
      </c>
      <c r="J833" s="6">
        <v>1</v>
      </c>
      <c r="K833" s="6">
        <v>0</v>
      </c>
      <c r="L833" s="6">
        <v>1</v>
      </c>
      <c r="M833" s="8">
        <v>157003.99</v>
      </c>
      <c r="N833" s="6">
        <v>0</v>
      </c>
    </row>
    <row r="834" spans="1:14" x14ac:dyDescent="0.35">
      <c r="A834" s="5">
        <v>833</v>
      </c>
      <c r="B834" s="6">
        <v>15797964</v>
      </c>
      <c r="C834" s="5" t="s">
        <v>58</v>
      </c>
      <c r="D834" s="6">
        <v>732</v>
      </c>
      <c r="E834" s="5" t="s">
        <v>26</v>
      </c>
      <c r="F834" s="5" t="s">
        <v>16</v>
      </c>
      <c r="G834" s="6">
        <v>29</v>
      </c>
      <c r="H834" s="6">
        <v>1</v>
      </c>
      <c r="I834" s="7">
        <v>154333.82</v>
      </c>
      <c r="J834" s="6">
        <v>1</v>
      </c>
      <c r="K834" s="6">
        <v>1</v>
      </c>
      <c r="L834" s="6">
        <v>1</v>
      </c>
      <c r="M834" s="8">
        <v>138527.56</v>
      </c>
      <c r="N834" s="6">
        <v>0</v>
      </c>
    </row>
    <row r="835" spans="1:14" x14ac:dyDescent="0.35">
      <c r="A835" s="5">
        <v>834</v>
      </c>
      <c r="B835" s="6">
        <v>15625881</v>
      </c>
      <c r="C835" s="5" t="s">
        <v>663</v>
      </c>
      <c r="D835" s="6">
        <v>634</v>
      </c>
      <c r="E835" s="5" t="s">
        <v>26</v>
      </c>
      <c r="F835" s="5" t="s">
        <v>23</v>
      </c>
      <c r="G835" s="6">
        <v>37</v>
      </c>
      <c r="H835" s="6">
        <v>3</v>
      </c>
      <c r="I835" s="7">
        <v>111432.77</v>
      </c>
      <c r="J835" s="6">
        <v>2</v>
      </c>
      <c r="K835" s="6">
        <v>1</v>
      </c>
      <c r="L835" s="6">
        <v>1</v>
      </c>
      <c r="M835" s="8">
        <v>167032.49</v>
      </c>
      <c r="N835" s="6">
        <v>0</v>
      </c>
    </row>
    <row r="836" spans="1:14" x14ac:dyDescent="0.35">
      <c r="A836" s="5">
        <v>835</v>
      </c>
      <c r="B836" s="6">
        <v>15780628</v>
      </c>
      <c r="C836" s="5" t="s">
        <v>134</v>
      </c>
      <c r="D836" s="6">
        <v>633</v>
      </c>
      <c r="E836" s="5" t="s">
        <v>15</v>
      </c>
      <c r="F836" s="5" t="s">
        <v>16</v>
      </c>
      <c r="G836" s="6">
        <v>30</v>
      </c>
      <c r="H836" s="6">
        <v>6</v>
      </c>
      <c r="I836" s="7">
        <v>0</v>
      </c>
      <c r="J836" s="6">
        <v>2</v>
      </c>
      <c r="K836" s="6">
        <v>0</v>
      </c>
      <c r="L836" s="6">
        <v>0</v>
      </c>
      <c r="M836" s="8">
        <v>41642.29</v>
      </c>
      <c r="N836" s="6">
        <v>0</v>
      </c>
    </row>
    <row r="837" spans="1:14" x14ac:dyDescent="0.35">
      <c r="A837" s="5">
        <v>836</v>
      </c>
      <c r="B837" s="6">
        <v>15575883</v>
      </c>
      <c r="C837" s="5" t="s">
        <v>387</v>
      </c>
      <c r="D837" s="6">
        <v>559</v>
      </c>
      <c r="E837" s="5" t="s">
        <v>15</v>
      </c>
      <c r="F837" s="5" t="s">
        <v>23</v>
      </c>
      <c r="G837" s="6">
        <v>34</v>
      </c>
      <c r="H837" s="6">
        <v>2</v>
      </c>
      <c r="I837" s="7">
        <v>137390.10999999999</v>
      </c>
      <c r="J837" s="6">
        <v>2</v>
      </c>
      <c r="K837" s="6">
        <v>1</v>
      </c>
      <c r="L837" s="6">
        <v>0</v>
      </c>
      <c r="M837" s="8">
        <v>9677</v>
      </c>
      <c r="N837" s="6">
        <v>0</v>
      </c>
    </row>
    <row r="838" spans="1:14" x14ac:dyDescent="0.35">
      <c r="A838" s="5">
        <v>837</v>
      </c>
      <c r="B838" s="6">
        <v>15585036</v>
      </c>
      <c r="C838" s="5" t="s">
        <v>664</v>
      </c>
      <c r="D838" s="6">
        <v>694</v>
      </c>
      <c r="E838" s="5" t="s">
        <v>18</v>
      </c>
      <c r="F838" s="5" t="s">
        <v>757</v>
      </c>
      <c r="G838" s="6">
        <v>37</v>
      </c>
      <c r="H838" s="6">
        <v>3</v>
      </c>
      <c r="I838" s="7">
        <v>0</v>
      </c>
      <c r="J838" s="6">
        <v>2</v>
      </c>
      <c r="K838" s="6">
        <v>1</v>
      </c>
      <c r="L838" s="6">
        <v>1</v>
      </c>
      <c r="M838" s="8">
        <v>147012.22</v>
      </c>
      <c r="N838" s="6">
        <v>0</v>
      </c>
    </row>
    <row r="839" spans="1:14" x14ac:dyDescent="0.35">
      <c r="A839" s="5">
        <v>838</v>
      </c>
      <c r="B839" s="6">
        <v>15589488</v>
      </c>
      <c r="C839" s="5" t="s">
        <v>660</v>
      </c>
      <c r="D839" s="6">
        <v>686</v>
      </c>
      <c r="E839" s="5" t="s">
        <v>26</v>
      </c>
      <c r="F839" s="5" t="s">
        <v>16</v>
      </c>
      <c r="G839" s="6">
        <v>56</v>
      </c>
      <c r="H839" s="6">
        <v>5</v>
      </c>
      <c r="I839" s="7">
        <v>111642.08</v>
      </c>
      <c r="J839" s="6">
        <v>1</v>
      </c>
      <c r="K839" s="6">
        <v>1</v>
      </c>
      <c r="L839" s="6">
        <v>1</v>
      </c>
      <c r="M839" s="8">
        <v>80553.87</v>
      </c>
      <c r="N839" s="6">
        <v>0</v>
      </c>
    </row>
    <row r="840" spans="1:14" x14ac:dyDescent="0.35">
      <c r="A840" s="5">
        <v>839</v>
      </c>
      <c r="B840" s="6">
        <v>15585888</v>
      </c>
      <c r="C840" s="5" t="s">
        <v>665</v>
      </c>
      <c r="D840" s="6">
        <v>553</v>
      </c>
      <c r="E840" s="5" t="s">
        <v>18</v>
      </c>
      <c r="F840" s="5" t="s">
        <v>757</v>
      </c>
      <c r="G840" s="6">
        <v>48</v>
      </c>
      <c r="H840" s="6">
        <v>3</v>
      </c>
      <c r="I840" s="7">
        <v>0</v>
      </c>
      <c r="J840" s="6">
        <v>1</v>
      </c>
      <c r="K840" s="6">
        <v>0</v>
      </c>
      <c r="L840" s="6">
        <v>1</v>
      </c>
      <c r="M840" s="8">
        <v>30730.95</v>
      </c>
      <c r="N840" s="6">
        <v>1</v>
      </c>
    </row>
    <row r="841" spans="1:14" x14ac:dyDescent="0.35">
      <c r="A841" s="5">
        <v>840</v>
      </c>
      <c r="B841" s="6">
        <v>15727915</v>
      </c>
      <c r="C841" s="5" t="s">
        <v>666</v>
      </c>
      <c r="D841" s="6">
        <v>507</v>
      </c>
      <c r="E841" s="5" t="s">
        <v>15</v>
      </c>
      <c r="F841" s="5" t="s">
        <v>23</v>
      </c>
      <c r="G841" s="6">
        <v>36</v>
      </c>
      <c r="H841" s="6">
        <v>4</v>
      </c>
      <c r="I841" s="7">
        <v>83543.37</v>
      </c>
      <c r="J841" s="6">
        <v>1</v>
      </c>
      <c r="K841" s="6">
        <v>0</v>
      </c>
      <c r="L841" s="6">
        <v>0</v>
      </c>
      <c r="M841" s="8">
        <v>140134.43</v>
      </c>
      <c r="N841" s="6">
        <v>0</v>
      </c>
    </row>
    <row r="842" spans="1:14" x14ac:dyDescent="0.35">
      <c r="A842" s="5">
        <v>841</v>
      </c>
      <c r="B842" s="6">
        <v>15707567</v>
      </c>
      <c r="C842" s="5" t="s">
        <v>667</v>
      </c>
      <c r="D842" s="6">
        <v>732</v>
      </c>
      <c r="E842" s="5" t="s">
        <v>26</v>
      </c>
      <c r="F842" s="5" t="s">
        <v>23</v>
      </c>
      <c r="G842" s="6">
        <v>50</v>
      </c>
      <c r="H842" s="6">
        <v>6</v>
      </c>
      <c r="I842" s="7">
        <v>145338.76</v>
      </c>
      <c r="J842" s="6">
        <v>1</v>
      </c>
      <c r="K842" s="6">
        <v>0</v>
      </c>
      <c r="L842" s="6">
        <v>0</v>
      </c>
      <c r="M842" s="8">
        <v>91936.1</v>
      </c>
      <c r="N842" s="6">
        <v>1</v>
      </c>
    </row>
    <row r="843" spans="1:14" x14ac:dyDescent="0.35">
      <c r="A843" s="5">
        <v>842</v>
      </c>
      <c r="B843" s="6">
        <v>15737792</v>
      </c>
      <c r="C843" s="5" t="s">
        <v>668</v>
      </c>
      <c r="D843" s="6">
        <v>818</v>
      </c>
      <c r="E843" s="5" t="s">
        <v>15</v>
      </c>
      <c r="F843" s="5" t="s">
        <v>16</v>
      </c>
      <c r="G843" s="6">
        <v>31</v>
      </c>
      <c r="H843" s="6">
        <v>1</v>
      </c>
      <c r="I843" s="7">
        <v>186796.37</v>
      </c>
      <c r="J843" s="6">
        <v>1</v>
      </c>
      <c r="K843" s="6">
        <v>0</v>
      </c>
      <c r="L843" s="6">
        <v>0</v>
      </c>
      <c r="M843" s="8">
        <v>178252.63</v>
      </c>
      <c r="N843" s="6">
        <v>0</v>
      </c>
    </row>
    <row r="844" spans="1:14" x14ac:dyDescent="0.35">
      <c r="A844" s="5">
        <v>843</v>
      </c>
      <c r="B844" s="6">
        <v>15599433</v>
      </c>
      <c r="C844" s="5" t="s">
        <v>116</v>
      </c>
      <c r="D844" s="6">
        <v>660</v>
      </c>
      <c r="E844" s="5" t="s">
        <v>26</v>
      </c>
      <c r="F844" s="5" t="s">
        <v>23</v>
      </c>
      <c r="G844" s="6">
        <v>35</v>
      </c>
      <c r="H844" s="6">
        <v>8</v>
      </c>
      <c r="I844" s="7">
        <v>58641.43</v>
      </c>
      <c r="J844" s="6">
        <v>1</v>
      </c>
      <c r="K844" s="6">
        <v>0</v>
      </c>
      <c r="L844" s="6">
        <v>1</v>
      </c>
      <c r="M844" s="8">
        <v>198674.08</v>
      </c>
      <c r="N844" s="6">
        <v>0</v>
      </c>
    </row>
    <row r="845" spans="1:14" x14ac:dyDescent="0.35">
      <c r="A845" s="5">
        <v>844</v>
      </c>
      <c r="B845" s="6">
        <v>15672012</v>
      </c>
      <c r="C845" s="5" t="s">
        <v>596</v>
      </c>
      <c r="D845" s="6">
        <v>773</v>
      </c>
      <c r="E845" s="5" t="s">
        <v>18</v>
      </c>
      <c r="F845" s="5" t="s">
        <v>757</v>
      </c>
      <c r="G845" s="6">
        <v>41</v>
      </c>
      <c r="H845" s="6">
        <v>5</v>
      </c>
      <c r="I845" s="7">
        <v>0</v>
      </c>
      <c r="J845" s="6">
        <v>1</v>
      </c>
      <c r="K845" s="6">
        <v>1</v>
      </c>
      <c r="L845" s="6">
        <v>0</v>
      </c>
      <c r="M845" s="8">
        <v>28266.9</v>
      </c>
      <c r="N845" s="6">
        <v>1</v>
      </c>
    </row>
    <row r="846" spans="1:14" x14ac:dyDescent="0.35">
      <c r="A846" s="5">
        <v>845</v>
      </c>
      <c r="B846" s="6">
        <v>15806983</v>
      </c>
      <c r="C846" s="5" t="s">
        <v>511</v>
      </c>
      <c r="D846" s="6">
        <v>640</v>
      </c>
      <c r="E846" s="5" t="s">
        <v>15</v>
      </c>
      <c r="F846" s="5" t="s">
        <v>23</v>
      </c>
      <c r="G846" s="6">
        <v>44</v>
      </c>
      <c r="H846" s="6">
        <v>3</v>
      </c>
      <c r="I846" s="7">
        <v>137148.68</v>
      </c>
      <c r="J846" s="6">
        <v>1</v>
      </c>
      <c r="K846" s="6">
        <v>1</v>
      </c>
      <c r="L846" s="6">
        <v>0</v>
      </c>
      <c r="M846" s="8">
        <v>92381.01</v>
      </c>
      <c r="N846" s="6">
        <v>0</v>
      </c>
    </row>
    <row r="847" spans="1:14" x14ac:dyDescent="0.35">
      <c r="A847" s="5">
        <v>846</v>
      </c>
      <c r="B847" s="6">
        <v>15592222</v>
      </c>
      <c r="C847" s="5" t="s">
        <v>441</v>
      </c>
      <c r="D847" s="6">
        <v>505</v>
      </c>
      <c r="E847" s="5" t="s">
        <v>15</v>
      </c>
      <c r="F847" s="5" t="s">
        <v>23</v>
      </c>
      <c r="G847" s="6">
        <v>49</v>
      </c>
      <c r="H847" s="6">
        <v>7</v>
      </c>
      <c r="I847" s="7">
        <v>80001.23</v>
      </c>
      <c r="J847" s="6">
        <v>1</v>
      </c>
      <c r="K847" s="6">
        <v>0</v>
      </c>
      <c r="L847" s="6">
        <v>0</v>
      </c>
      <c r="M847" s="8">
        <v>135180.10999999999</v>
      </c>
      <c r="N847" s="6">
        <v>0</v>
      </c>
    </row>
    <row r="848" spans="1:14" x14ac:dyDescent="0.35">
      <c r="A848" s="5">
        <v>847</v>
      </c>
      <c r="B848" s="6">
        <v>15608968</v>
      </c>
      <c r="C848" s="5" t="s">
        <v>669</v>
      </c>
      <c r="D848" s="6">
        <v>714</v>
      </c>
      <c r="E848" s="5" t="s">
        <v>26</v>
      </c>
      <c r="F848" s="5" t="s">
        <v>23</v>
      </c>
      <c r="G848" s="6">
        <v>21</v>
      </c>
      <c r="H848" s="6">
        <v>6</v>
      </c>
      <c r="I848" s="7">
        <v>86402.52</v>
      </c>
      <c r="J848" s="6">
        <v>2</v>
      </c>
      <c r="K848" s="6">
        <v>0</v>
      </c>
      <c r="L848" s="6">
        <v>0</v>
      </c>
      <c r="M848" s="8">
        <v>27330.59</v>
      </c>
      <c r="N848" s="6">
        <v>0</v>
      </c>
    </row>
    <row r="849" spans="1:14" x14ac:dyDescent="0.35">
      <c r="A849" s="5">
        <v>848</v>
      </c>
      <c r="B849" s="6">
        <v>15586959</v>
      </c>
      <c r="C849" s="5" t="s">
        <v>670</v>
      </c>
      <c r="D849" s="6">
        <v>468</v>
      </c>
      <c r="E849" s="5" t="s">
        <v>15</v>
      </c>
      <c r="F849" s="5" t="s">
        <v>16</v>
      </c>
      <c r="G849" s="6">
        <v>42</v>
      </c>
      <c r="H849" s="6">
        <v>5</v>
      </c>
      <c r="I849" s="7">
        <v>0</v>
      </c>
      <c r="J849" s="6">
        <v>2</v>
      </c>
      <c r="K849" s="6">
        <v>1</v>
      </c>
      <c r="L849" s="6">
        <v>0</v>
      </c>
      <c r="M849" s="8">
        <v>125305.34</v>
      </c>
      <c r="N849" s="6">
        <v>0</v>
      </c>
    </row>
    <row r="850" spans="1:14" x14ac:dyDescent="0.35">
      <c r="A850" s="5">
        <v>849</v>
      </c>
      <c r="B850" s="6">
        <v>15646558</v>
      </c>
      <c r="C850" s="5" t="s">
        <v>671</v>
      </c>
      <c r="D850" s="6">
        <v>611</v>
      </c>
      <c r="E850" s="5" t="s">
        <v>18</v>
      </c>
      <c r="F850" s="5" t="s">
        <v>23</v>
      </c>
      <c r="G850" s="6">
        <v>51</v>
      </c>
      <c r="H850" s="6">
        <v>1</v>
      </c>
      <c r="I850" s="7">
        <v>122874.74</v>
      </c>
      <c r="J850" s="6">
        <v>1</v>
      </c>
      <c r="K850" s="6">
        <v>1</v>
      </c>
      <c r="L850" s="6">
        <v>1</v>
      </c>
      <c r="M850" s="8">
        <v>149648.45000000001</v>
      </c>
      <c r="N850" s="6">
        <v>0</v>
      </c>
    </row>
    <row r="851" spans="1:14" x14ac:dyDescent="0.35">
      <c r="A851" s="5">
        <v>850</v>
      </c>
      <c r="B851" s="6">
        <v>15725811</v>
      </c>
      <c r="C851" s="5" t="s">
        <v>672</v>
      </c>
      <c r="D851" s="6">
        <v>705</v>
      </c>
      <c r="E851" s="5" t="s">
        <v>15</v>
      </c>
      <c r="F851" s="5" t="s">
        <v>23</v>
      </c>
      <c r="G851" s="6">
        <v>25</v>
      </c>
      <c r="H851" s="6">
        <v>0</v>
      </c>
      <c r="I851" s="7">
        <v>97544.29</v>
      </c>
      <c r="J851" s="6">
        <v>1</v>
      </c>
      <c r="K851" s="6">
        <v>0</v>
      </c>
      <c r="L851" s="6">
        <v>1</v>
      </c>
      <c r="M851" s="8">
        <v>59887.15</v>
      </c>
      <c r="N851" s="6">
        <v>0</v>
      </c>
    </row>
    <row r="852" spans="1:14" x14ac:dyDescent="0.35">
      <c r="A852" s="5">
        <v>851</v>
      </c>
      <c r="B852" s="6">
        <v>15572265</v>
      </c>
      <c r="C852" s="5" t="s">
        <v>134</v>
      </c>
      <c r="D852" s="6">
        <v>646</v>
      </c>
      <c r="E852" s="5" t="s">
        <v>26</v>
      </c>
      <c r="F852" s="5" t="s">
        <v>23</v>
      </c>
      <c r="G852" s="6">
        <v>46</v>
      </c>
      <c r="H852" s="6">
        <v>1</v>
      </c>
      <c r="I852" s="7">
        <v>170826.55</v>
      </c>
      <c r="J852" s="6">
        <v>2</v>
      </c>
      <c r="K852" s="6">
        <v>1</v>
      </c>
      <c r="L852" s="6">
        <v>0</v>
      </c>
      <c r="M852" s="8">
        <v>45041.32</v>
      </c>
      <c r="N852" s="6">
        <v>0</v>
      </c>
    </row>
    <row r="853" spans="1:14" x14ac:dyDescent="0.35">
      <c r="A853" s="5">
        <v>852</v>
      </c>
      <c r="B853" s="6">
        <v>15794048</v>
      </c>
      <c r="C853" s="5" t="s">
        <v>673</v>
      </c>
      <c r="D853" s="6">
        <v>667</v>
      </c>
      <c r="E853" s="5" t="s">
        <v>26</v>
      </c>
      <c r="F853" s="5" t="s">
        <v>16</v>
      </c>
      <c r="G853" s="6">
        <v>48</v>
      </c>
      <c r="H853" s="6">
        <v>1</v>
      </c>
      <c r="I853" s="7">
        <v>97133.92</v>
      </c>
      <c r="J853" s="6">
        <v>2</v>
      </c>
      <c r="K853" s="6">
        <v>0</v>
      </c>
      <c r="L853" s="6">
        <v>0</v>
      </c>
      <c r="M853" s="8">
        <v>113316.77</v>
      </c>
      <c r="N853" s="6">
        <v>1</v>
      </c>
    </row>
    <row r="854" spans="1:14" x14ac:dyDescent="0.35">
      <c r="A854" s="5">
        <v>853</v>
      </c>
      <c r="B854" s="6">
        <v>15677610</v>
      </c>
      <c r="C854" s="5" t="s">
        <v>533</v>
      </c>
      <c r="D854" s="6">
        <v>511</v>
      </c>
      <c r="E854" s="5" t="s">
        <v>26</v>
      </c>
      <c r="F854" s="5" t="s">
        <v>16</v>
      </c>
      <c r="G854" s="6">
        <v>41</v>
      </c>
      <c r="H854" s="6">
        <v>8</v>
      </c>
      <c r="I854" s="7">
        <v>153895.65</v>
      </c>
      <c r="J854" s="6">
        <v>1</v>
      </c>
      <c r="K854" s="6">
        <v>1</v>
      </c>
      <c r="L854" s="6">
        <v>1</v>
      </c>
      <c r="M854" s="8">
        <v>39087.42</v>
      </c>
      <c r="N854" s="6">
        <v>0</v>
      </c>
    </row>
    <row r="855" spans="1:14" x14ac:dyDescent="0.35">
      <c r="A855" s="5">
        <v>854</v>
      </c>
      <c r="B855" s="6">
        <v>15745012</v>
      </c>
      <c r="C855" s="5" t="s">
        <v>674</v>
      </c>
      <c r="D855" s="6">
        <v>653</v>
      </c>
      <c r="E855" s="5" t="s">
        <v>15</v>
      </c>
      <c r="F855" s="5" t="s">
        <v>16</v>
      </c>
      <c r="G855" s="6">
        <v>43</v>
      </c>
      <c r="H855" s="6">
        <v>6</v>
      </c>
      <c r="I855" s="7">
        <v>0</v>
      </c>
      <c r="J855" s="6">
        <v>2</v>
      </c>
      <c r="K855" s="6">
        <v>1</v>
      </c>
      <c r="L855" s="6">
        <v>1</v>
      </c>
      <c r="M855" s="8">
        <v>7330.59</v>
      </c>
      <c r="N855" s="6">
        <v>0</v>
      </c>
    </row>
    <row r="856" spans="1:14" x14ac:dyDescent="0.35">
      <c r="A856" s="5">
        <v>855</v>
      </c>
      <c r="B856" s="6">
        <v>15601589</v>
      </c>
      <c r="C856" s="5" t="s">
        <v>675</v>
      </c>
      <c r="D856" s="6">
        <v>675</v>
      </c>
      <c r="E856" s="5" t="s">
        <v>15</v>
      </c>
      <c r="F856" s="5" t="s">
        <v>16</v>
      </c>
      <c r="G856" s="6">
        <v>57</v>
      </c>
      <c r="H856" s="6">
        <v>8</v>
      </c>
      <c r="I856" s="7">
        <v>0</v>
      </c>
      <c r="J856" s="6">
        <v>2</v>
      </c>
      <c r="K856" s="6">
        <v>0</v>
      </c>
      <c r="L856" s="6">
        <v>1</v>
      </c>
      <c r="M856" s="8">
        <v>95463.29</v>
      </c>
      <c r="N856" s="6">
        <v>0</v>
      </c>
    </row>
    <row r="857" spans="1:14" x14ac:dyDescent="0.35">
      <c r="A857" s="5">
        <v>856</v>
      </c>
      <c r="B857" s="6">
        <v>15686436</v>
      </c>
      <c r="C857" s="5" t="s">
        <v>676</v>
      </c>
      <c r="D857" s="6">
        <v>523</v>
      </c>
      <c r="E857" s="5" t="s">
        <v>18</v>
      </c>
      <c r="F857" s="5" t="s">
        <v>23</v>
      </c>
      <c r="G857" s="6">
        <v>32</v>
      </c>
      <c r="H857" s="6">
        <v>4</v>
      </c>
      <c r="I857" s="7">
        <v>0</v>
      </c>
      <c r="J857" s="6">
        <v>2</v>
      </c>
      <c r="K857" s="6">
        <v>1</v>
      </c>
      <c r="L857" s="6">
        <v>0</v>
      </c>
      <c r="M857" s="8">
        <v>167848.02</v>
      </c>
      <c r="N857" s="6">
        <v>0</v>
      </c>
    </row>
    <row r="858" spans="1:14" x14ac:dyDescent="0.35">
      <c r="A858" s="5">
        <v>857</v>
      </c>
      <c r="B858" s="6">
        <v>15693864</v>
      </c>
      <c r="C858" s="5" t="s">
        <v>677</v>
      </c>
      <c r="D858" s="6">
        <v>567</v>
      </c>
      <c r="E858" s="5" t="s">
        <v>26</v>
      </c>
      <c r="F858" s="5" t="s">
        <v>16</v>
      </c>
      <c r="G858" s="6">
        <v>49</v>
      </c>
      <c r="H858" s="6">
        <v>5</v>
      </c>
      <c r="I858" s="7">
        <v>134956.01999999999</v>
      </c>
      <c r="J858" s="6">
        <v>1</v>
      </c>
      <c r="K858" s="6">
        <v>1</v>
      </c>
      <c r="L858" s="6">
        <v>0</v>
      </c>
      <c r="M858" s="8">
        <v>93953.84</v>
      </c>
      <c r="N858" s="6">
        <v>1</v>
      </c>
    </row>
    <row r="859" spans="1:14" x14ac:dyDescent="0.35">
      <c r="A859" s="5">
        <v>858</v>
      </c>
      <c r="B859" s="6">
        <v>15760550</v>
      </c>
      <c r="C859" s="5" t="s">
        <v>132</v>
      </c>
      <c r="D859" s="6">
        <v>741</v>
      </c>
      <c r="E859" s="5" t="s">
        <v>18</v>
      </c>
      <c r="F859" s="5" t="s">
        <v>23</v>
      </c>
      <c r="G859" s="6">
        <v>39</v>
      </c>
      <c r="H859" s="6">
        <v>7</v>
      </c>
      <c r="I859" s="7">
        <v>143637.57999999999</v>
      </c>
      <c r="J859" s="6">
        <v>2</v>
      </c>
      <c r="K859" s="6">
        <v>0</v>
      </c>
      <c r="L859" s="6">
        <v>1</v>
      </c>
      <c r="M859" s="8">
        <v>174227.66</v>
      </c>
      <c r="N859" s="6">
        <v>0</v>
      </c>
    </row>
    <row r="860" spans="1:14" x14ac:dyDescent="0.35">
      <c r="A860" s="5">
        <v>859</v>
      </c>
      <c r="B860" s="6">
        <v>15686137</v>
      </c>
      <c r="C860" s="5" t="s">
        <v>434</v>
      </c>
      <c r="D860" s="6">
        <v>456</v>
      </c>
      <c r="E860" s="5" t="s">
        <v>18</v>
      </c>
      <c r="F860" s="5" t="s">
        <v>23</v>
      </c>
      <c r="G860" s="6">
        <v>32</v>
      </c>
      <c r="H860" s="6">
        <v>9</v>
      </c>
      <c r="I860" s="7">
        <v>147506.25</v>
      </c>
      <c r="J860" s="6">
        <v>1</v>
      </c>
      <c r="K860" s="6">
        <v>1</v>
      </c>
      <c r="L860" s="6">
        <v>1</v>
      </c>
      <c r="M860" s="8">
        <v>135399.21</v>
      </c>
      <c r="N860" s="6">
        <v>0</v>
      </c>
    </row>
    <row r="861" spans="1:14" x14ac:dyDescent="0.35">
      <c r="A861" s="5">
        <v>860</v>
      </c>
      <c r="B861" s="6">
        <v>15809087</v>
      </c>
      <c r="C861" s="5" t="s">
        <v>678</v>
      </c>
      <c r="D861" s="6">
        <v>598</v>
      </c>
      <c r="E861" s="5" t="s">
        <v>15</v>
      </c>
      <c r="F861" s="5" t="s">
        <v>23</v>
      </c>
      <c r="G861" s="6">
        <v>64</v>
      </c>
      <c r="H861" s="6">
        <v>1</v>
      </c>
      <c r="I861" s="7">
        <v>0</v>
      </c>
      <c r="J861" s="6">
        <v>2</v>
      </c>
      <c r="K861" s="6">
        <v>1</v>
      </c>
      <c r="L861" s="6">
        <v>0</v>
      </c>
      <c r="M861" s="8">
        <v>195635.3</v>
      </c>
      <c r="N861" s="6">
        <v>1</v>
      </c>
    </row>
    <row r="862" spans="1:14" x14ac:dyDescent="0.35">
      <c r="A862" s="5">
        <v>861</v>
      </c>
      <c r="B862" s="6">
        <v>15807663</v>
      </c>
      <c r="C862" s="5" t="s">
        <v>679</v>
      </c>
      <c r="D862" s="6">
        <v>667</v>
      </c>
      <c r="E862" s="5" t="s">
        <v>15</v>
      </c>
      <c r="F862" s="5" t="s">
        <v>23</v>
      </c>
      <c r="G862" s="6">
        <v>43</v>
      </c>
      <c r="H862" s="6">
        <v>8</v>
      </c>
      <c r="I862" s="7">
        <v>190227.46</v>
      </c>
      <c r="J862" s="6">
        <v>1</v>
      </c>
      <c r="K862" s="6">
        <v>1</v>
      </c>
      <c r="L862" s="6">
        <v>0</v>
      </c>
      <c r="M862" s="8">
        <v>97508.04</v>
      </c>
      <c r="N862" s="6">
        <v>1</v>
      </c>
    </row>
    <row r="863" spans="1:14" x14ac:dyDescent="0.35">
      <c r="A863" s="5">
        <v>862</v>
      </c>
      <c r="B863" s="6">
        <v>15809100</v>
      </c>
      <c r="C863" s="5" t="s">
        <v>563</v>
      </c>
      <c r="D863" s="6">
        <v>548</v>
      </c>
      <c r="E863" s="5" t="s">
        <v>15</v>
      </c>
      <c r="F863" s="5" t="s">
        <v>16</v>
      </c>
      <c r="G863" s="6">
        <v>32</v>
      </c>
      <c r="H863" s="6">
        <v>2</v>
      </c>
      <c r="I863" s="7">
        <v>172448.77</v>
      </c>
      <c r="J863" s="6">
        <v>1</v>
      </c>
      <c r="K863" s="6">
        <v>1</v>
      </c>
      <c r="L863" s="6">
        <v>0</v>
      </c>
      <c r="M863" s="8">
        <v>188083.77</v>
      </c>
      <c r="N863" s="6">
        <v>1</v>
      </c>
    </row>
    <row r="864" spans="1:14" x14ac:dyDescent="0.35">
      <c r="A864" s="5">
        <v>863</v>
      </c>
      <c r="B864" s="6">
        <v>15794916</v>
      </c>
      <c r="C864" s="5" t="s">
        <v>680</v>
      </c>
      <c r="D864" s="6">
        <v>725</v>
      </c>
      <c r="E864" s="5" t="s">
        <v>15</v>
      </c>
      <c r="F864" s="5" t="s">
        <v>23</v>
      </c>
      <c r="G864" s="6">
        <v>41</v>
      </c>
      <c r="H864" s="6">
        <v>7</v>
      </c>
      <c r="I864" s="7">
        <v>113980.21</v>
      </c>
      <c r="J864" s="6">
        <v>1</v>
      </c>
      <c r="K864" s="6">
        <v>1</v>
      </c>
      <c r="L864" s="6">
        <v>1</v>
      </c>
      <c r="M864" s="8">
        <v>116704.25</v>
      </c>
      <c r="N864" s="6">
        <v>0</v>
      </c>
    </row>
    <row r="865" spans="1:14" x14ac:dyDescent="0.35">
      <c r="A865" s="5">
        <v>864</v>
      </c>
      <c r="B865" s="6">
        <v>15614215</v>
      </c>
      <c r="C865" s="5" t="s">
        <v>681</v>
      </c>
      <c r="D865" s="6">
        <v>717</v>
      </c>
      <c r="E865" s="5" t="s">
        <v>15</v>
      </c>
      <c r="F865" s="5" t="s">
        <v>23</v>
      </c>
      <c r="G865" s="6">
        <v>53</v>
      </c>
      <c r="H865" s="6">
        <v>6</v>
      </c>
      <c r="I865" s="7">
        <v>0</v>
      </c>
      <c r="J865" s="6">
        <v>2</v>
      </c>
      <c r="K865" s="6">
        <v>0</v>
      </c>
      <c r="L865" s="6">
        <v>1</v>
      </c>
      <c r="M865" s="8">
        <v>97614.87</v>
      </c>
      <c r="N865" s="6">
        <v>0</v>
      </c>
    </row>
    <row r="866" spans="1:14" x14ac:dyDescent="0.35">
      <c r="A866" s="5">
        <v>865</v>
      </c>
      <c r="B866" s="6">
        <v>15805449</v>
      </c>
      <c r="C866" s="5" t="s">
        <v>682</v>
      </c>
      <c r="D866" s="6">
        <v>594</v>
      </c>
      <c r="E866" s="5" t="s">
        <v>15</v>
      </c>
      <c r="F866" s="5" t="s">
        <v>23</v>
      </c>
      <c r="G866" s="6">
        <v>38</v>
      </c>
      <c r="H866" s="6">
        <v>4</v>
      </c>
      <c r="I866" s="7">
        <v>0</v>
      </c>
      <c r="J866" s="6">
        <v>2</v>
      </c>
      <c r="K866" s="6">
        <v>0</v>
      </c>
      <c r="L866" s="6">
        <v>0</v>
      </c>
      <c r="M866" s="8">
        <v>186884.04</v>
      </c>
      <c r="N866" s="6">
        <v>0</v>
      </c>
    </row>
    <row r="867" spans="1:14" x14ac:dyDescent="0.35">
      <c r="A867" s="5">
        <v>866</v>
      </c>
      <c r="B867" s="6">
        <v>15686983</v>
      </c>
      <c r="C867" s="5" t="s">
        <v>683</v>
      </c>
      <c r="D867" s="6">
        <v>678</v>
      </c>
      <c r="E867" s="5" t="s">
        <v>26</v>
      </c>
      <c r="F867" s="5" t="s">
        <v>16</v>
      </c>
      <c r="G867" s="6">
        <v>25</v>
      </c>
      <c r="H867" s="6">
        <v>10</v>
      </c>
      <c r="I867" s="7">
        <v>76968.12</v>
      </c>
      <c r="J867" s="6">
        <v>2</v>
      </c>
      <c r="K867" s="6">
        <v>0</v>
      </c>
      <c r="L867" s="6">
        <v>1</v>
      </c>
      <c r="M867" s="8">
        <v>131501.72</v>
      </c>
      <c r="N867" s="6">
        <v>0</v>
      </c>
    </row>
    <row r="868" spans="1:14" x14ac:dyDescent="0.35">
      <c r="A868" s="5">
        <v>867</v>
      </c>
      <c r="B868" s="6">
        <v>15808017</v>
      </c>
      <c r="C868" s="5" t="s">
        <v>684</v>
      </c>
      <c r="D868" s="6">
        <v>545</v>
      </c>
      <c r="E868" s="5" t="s">
        <v>15</v>
      </c>
      <c r="F868" s="5" t="s">
        <v>23</v>
      </c>
      <c r="G868" s="6">
        <v>38</v>
      </c>
      <c r="H868" s="6">
        <v>1</v>
      </c>
      <c r="I868" s="7">
        <v>88293.13</v>
      </c>
      <c r="J868" s="6">
        <v>2</v>
      </c>
      <c r="K868" s="6">
        <v>1</v>
      </c>
      <c r="L868" s="6">
        <v>1</v>
      </c>
      <c r="M868" s="8">
        <v>24302.95</v>
      </c>
      <c r="N868" s="6">
        <v>0</v>
      </c>
    </row>
    <row r="869" spans="1:14" x14ac:dyDescent="0.35">
      <c r="A869" s="5">
        <v>868</v>
      </c>
      <c r="B869" s="6">
        <v>15756804</v>
      </c>
      <c r="C869" s="5" t="s">
        <v>685</v>
      </c>
      <c r="D869" s="6">
        <v>636</v>
      </c>
      <c r="E869" s="5" t="s">
        <v>15</v>
      </c>
      <c r="F869" s="5" t="s">
        <v>16</v>
      </c>
      <c r="G869" s="6">
        <v>48</v>
      </c>
      <c r="H869" s="6">
        <v>1</v>
      </c>
      <c r="I869" s="7">
        <v>170833.46</v>
      </c>
      <c r="J869" s="6">
        <v>1</v>
      </c>
      <c r="K869" s="6">
        <v>1</v>
      </c>
      <c r="L869" s="6">
        <v>0</v>
      </c>
      <c r="M869" s="8">
        <v>110510.28</v>
      </c>
      <c r="N869" s="6">
        <v>1</v>
      </c>
    </row>
    <row r="870" spans="1:14" x14ac:dyDescent="0.35">
      <c r="A870" s="5">
        <v>869</v>
      </c>
      <c r="B870" s="6">
        <v>15646810</v>
      </c>
      <c r="C870" s="5" t="s">
        <v>686</v>
      </c>
      <c r="D870" s="6">
        <v>603</v>
      </c>
      <c r="E870" s="5" t="s">
        <v>26</v>
      </c>
      <c r="F870" s="5" t="s">
        <v>23</v>
      </c>
      <c r="G870" s="6">
        <v>44</v>
      </c>
      <c r="H870" s="6">
        <v>6</v>
      </c>
      <c r="I870" s="7">
        <v>108122.39</v>
      </c>
      <c r="J870" s="6">
        <v>2</v>
      </c>
      <c r="K870" s="6">
        <v>1</v>
      </c>
      <c r="L870" s="6">
        <v>0</v>
      </c>
      <c r="M870" s="8">
        <v>108488.33</v>
      </c>
      <c r="N870" s="6">
        <v>1</v>
      </c>
    </row>
    <row r="871" spans="1:14" x14ac:dyDescent="0.35">
      <c r="A871" s="5">
        <v>870</v>
      </c>
      <c r="B871" s="6">
        <v>15710424</v>
      </c>
      <c r="C871" s="5" t="s">
        <v>687</v>
      </c>
      <c r="D871" s="6">
        <v>435</v>
      </c>
      <c r="E871" s="5" t="s">
        <v>15</v>
      </c>
      <c r="F871" s="5" t="s">
        <v>23</v>
      </c>
      <c r="G871" s="6">
        <v>36</v>
      </c>
      <c r="H871" s="6">
        <v>4</v>
      </c>
      <c r="I871" s="7">
        <v>0</v>
      </c>
      <c r="J871" s="6">
        <v>1</v>
      </c>
      <c r="K871" s="6">
        <v>1</v>
      </c>
      <c r="L871" s="6">
        <v>1</v>
      </c>
      <c r="M871" s="8">
        <v>197015.2</v>
      </c>
      <c r="N871" s="6">
        <v>0</v>
      </c>
    </row>
    <row r="872" spans="1:14" x14ac:dyDescent="0.35">
      <c r="A872" s="5">
        <v>871</v>
      </c>
      <c r="B872" s="6">
        <v>15799422</v>
      </c>
      <c r="C872" s="5" t="s">
        <v>412</v>
      </c>
      <c r="D872" s="6">
        <v>535</v>
      </c>
      <c r="E872" s="5" t="s">
        <v>15</v>
      </c>
      <c r="F872" s="5" t="s">
        <v>16</v>
      </c>
      <c r="G872" s="6">
        <v>40</v>
      </c>
      <c r="H872" s="6">
        <v>8</v>
      </c>
      <c r="I872" s="7">
        <v>0</v>
      </c>
      <c r="J872" s="6">
        <v>1</v>
      </c>
      <c r="K872" s="6">
        <v>1</v>
      </c>
      <c r="L872" s="6">
        <v>1</v>
      </c>
      <c r="M872" s="8">
        <v>27689.77</v>
      </c>
      <c r="N872" s="6">
        <v>0</v>
      </c>
    </row>
    <row r="873" spans="1:14" x14ac:dyDescent="0.35">
      <c r="A873" s="5">
        <v>872</v>
      </c>
      <c r="B873" s="6">
        <v>15692750</v>
      </c>
      <c r="C873" s="5" t="s">
        <v>679</v>
      </c>
      <c r="D873" s="6">
        <v>629</v>
      </c>
      <c r="E873" s="5" t="s">
        <v>26</v>
      </c>
      <c r="F873" s="5" t="s">
        <v>16</v>
      </c>
      <c r="G873" s="6">
        <v>45</v>
      </c>
      <c r="H873" s="6">
        <v>7</v>
      </c>
      <c r="I873" s="7">
        <v>129818.39</v>
      </c>
      <c r="J873" s="6">
        <v>3</v>
      </c>
      <c r="K873" s="6">
        <v>1</v>
      </c>
      <c r="L873" s="6">
        <v>0</v>
      </c>
      <c r="M873" s="8">
        <v>9217.5499999999993</v>
      </c>
      <c r="N873" s="6">
        <v>1</v>
      </c>
    </row>
    <row r="874" spans="1:14" x14ac:dyDescent="0.35">
      <c r="A874" s="5">
        <v>873</v>
      </c>
      <c r="B874" s="6">
        <v>15794549</v>
      </c>
      <c r="C874" s="5" t="s">
        <v>30</v>
      </c>
      <c r="D874" s="6">
        <v>722</v>
      </c>
      <c r="E874" s="5" t="s">
        <v>15</v>
      </c>
      <c r="F874" s="5" t="s">
        <v>16</v>
      </c>
      <c r="G874" s="6">
        <v>35</v>
      </c>
      <c r="H874" s="6">
        <v>2</v>
      </c>
      <c r="I874" s="7">
        <v>163943.89000000001</v>
      </c>
      <c r="J874" s="6">
        <v>2</v>
      </c>
      <c r="K874" s="6">
        <v>1</v>
      </c>
      <c r="L874" s="6">
        <v>1</v>
      </c>
      <c r="M874" s="8">
        <v>15068.18</v>
      </c>
      <c r="N874" s="6">
        <v>0</v>
      </c>
    </row>
    <row r="875" spans="1:14" x14ac:dyDescent="0.35">
      <c r="A875" s="5">
        <v>874</v>
      </c>
      <c r="B875" s="6">
        <v>15803764</v>
      </c>
      <c r="C875" s="5" t="s">
        <v>688</v>
      </c>
      <c r="D875" s="6">
        <v>561</v>
      </c>
      <c r="E875" s="5" t="s">
        <v>15</v>
      </c>
      <c r="F875" s="5" t="s">
        <v>23</v>
      </c>
      <c r="G875" s="6">
        <v>28</v>
      </c>
      <c r="H875" s="6">
        <v>7</v>
      </c>
      <c r="I875" s="7">
        <v>0</v>
      </c>
      <c r="J875" s="6">
        <v>2</v>
      </c>
      <c r="K875" s="6">
        <v>1</v>
      </c>
      <c r="L875" s="6">
        <v>0</v>
      </c>
      <c r="M875" s="8">
        <v>7797.01</v>
      </c>
      <c r="N875" s="6">
        <v>0</v>
      </c>
    </row>
    <row r="876" spans="1:14" ht="29" x14ac:dyDescent="0.35">
      <c r="A876" s="5">
        <v>875</v>
      </c>
      <c r="B876" s="6">
        <v>15674840</v>
      </c>
      <c r="C876" s="5" t="s">
        <v>272</v>
      </c>
      <c r="D876" s="6">
        <v>645</v>
      </c>
      <c r="E876" s="5" t="s">
        <v>15</v>
      </c>
      <c r="F876" s="5" t="s">
        <v>16</v>
      </c>
      <c r="G876" s="6">
        <v>38</v>
      </c>
      <c r="H876" s="6">
        <v>5</v>
      </c>
      <c r="I876" s="7">
        <v>101430.3</v>
      </c>
      <c r="J876" s="6">
        <v>2</v>
      </c>
      <c r="K876" s="6">
        <v>0</v>
      </c>
      <c r="L876" s="6">
        <v>1</v>
      </c>
      <c r="M876" s="8">
        <v>4400.32</v>
      </c>
      <c r="N876" s="6">
        <v>0</v>
      </c>
    </row>
    <row r="877" spans="1:14" x14ac:dyDescent="0.35">
      <c r="A877" s="5">
        <v>876</v>
      </c>
      <c r="B877" s="6">
        <v>15653762</v>
      </c>
      <c r="C877" s="5" t="s">
        <v>69</v>
      </c>
      <c r="D877" s="6">
        <v>501</v>
      </c>
      <c r="E877" s="5" t="s">
        <v>15</v>
      </c>
      <c r="F877" s="5" t="s">
        <v>16</v>
      </c>
      <c r="G877" s="6">
        <v>39</v>
      </c>
      <c r="H877" s="6">
        <v>9</v>
      </c>
      <c r="I877" s="7">
        <v>117301.66</v>
      </c>
      <c r="J877" s="6">
        <v>1</v>
      </c>
      <c r="K877" s="6">
        <v>0</v>
      </c>
      <c r="L877" s="6">
        <v>0</v>
      </c>
      <c r="M877" s="8">
        <v>182025.95</v>
      </c>
      <c r="N877" s="6">
        <v>0</v>
      </c>
    </row>
    <row r="878" spans="1:14" x14ac:dyDescent="0.35">
      <c r="A878" s="5">
        <v>877</v>
      </c>
      <c r="B878" s="6">
        <v>15581229</v>
      </c>
      <c r="C878" s="5" t="s">
        <v>342</v>
      </c>
      <c r="D878" s="6">
        <v>502</v>
      </c>
      <c r="E878" s="5" t="s">
        <v>26</v>
      </c>
      <c r="F878" s="5" t="s">
        <v>16</v>
      </c>
      <c r="G878" s="6">
        <v>32</v>
      </c>
      <c r="H878" s="6">
        <v>1</v>
      </c>
      <c r="I878" s="7">
        <v>173340.83</v>
      </c>
      <c r="J878" s="6">
        <v>1</v>
      </c>
      <c r="K878" s="6">
        <v>0</v>
      </c>
      <c r="L878" s="6">
        <v>1</v>
      </c>
      <c r="M878" s="8">
        <v>122763.95</v>
      </c>
      <c r="N878" s="6">
        <v>0</v>
      </c>
    </row>
    <row r="879" spans="1:14" x14ac:dyDescent="0.35">
      <c r="A879" s="5">
        <v>878</v>
      </c>
      <c r="B879" s="6">
        <v>15800228</v>
      </c>
      <c r="C879" s="5" t="s">
        <v>689</v>
      </c>
      <c r="D879" s="6">
        <v>652</v>
      </c>
      <c r="E879" s="5" t="s">
        <v>18</v>
      </c>
      <c r="F879" s="5" t="s">
        <v>757</v>
      </c>
      <c r="G879" s="6">
        <v>42</v>
      </c>
      <c r="H879" s="6">
        <v>4</v>
      </c>
      <c r="I879" s="7">
        <v>0</v>
      </c>
      <c r="J879" s="6">
        <v>2</v>
      </c>
      <c r="K879" s="6">
        <v>1</v>
      </c>
      <c r="L879" s="6">
        <v>1</v>
      </c>
      <c r="M879" s="8">
        <v>38152.01</v>
      </c>
      <c r="N879" s="6">
        <v>0</v>
      </c>
    </row>
    <row r="880" spans="1:14" x14ac:dyDescent="0.35">
      <c r="A880" s="5">
        <v>879</v>
      </c>
      <c r="B880" s="6">
        <v>15656333</v>
      </c>
      <c r="C880" s="5" t="s">
        <v>596</v>
      </c>
      <c r="D880" s="6">
        <v>574</v>
      </c>
      <c r="E880" s="5" t="s">
        <v>15</v>
      </c>
      <c r="F880" s="5" t="s">
        <v>16</v>
      </c>
      <c r="G880" s="6">
        <v>33</v>
      </c>
      <c r="H880" s="6">
        <v>3</v>
      </c>
      <c r="I880" s="7">
        <v>134348.57</v>
      </c>
      <c r="J880" s="6">
        <v>1</v>
      </c>
      <c r="K880" s="6">
        <v>1</v>
      </c>
      <c r="L880" s="6">
        <v>0</v>
      </c>
      <c r="M880" s="8">
        <v>63163.99</v>
      </c>
      <c r="N880" s="6">
        <v>0</v>
      </c>
    </row>
    <row r="881" spans="1:14" x14ac:dyDescent="0.35">
      <c r="A881" s="5">
        <v>880</v>
      </c>
      <c r="B881" s="6">
        <v>15697497</v>
      </c>
      <c r="C881" s="5" t="s">
        <v>690</v>
      </c>
      <c r="D881" s="6">
        <v>518</v>
      </c>
      <c r="E881" s="5" t="s">
        <v>15</v>
      </c>
      <c r="F881" s="5" t="s">
        <v>16</v>
      </c>
      <c r="G881" s="6">
        <v>45</v>
      </c>
      <c r="H881" s="6">
        <v>9</v>
      </c>
      <c r="I881" s="7">
        <v>105525.65</v>
      </c>
      <c r="J881" s="6">
        <v>2</v>
      </c>
      <c r="K881" s="6">
        <v>1</v>
      </c>
      <c r="L881" s="6">
        <v>1</v>
      </c>
      <c r="M881" s="8">
        <v>73418.289999999994</v>
      </c>
      <c r="N881" s="6">
        <v>0</v>
      </c>
    </row>
    <row r="882" spans="1:14" x14ac:dyDescent="0.35">
      <c r="A882" s="5">
        <v>881</v>
      </c>
      <c r="B882" s="6">
        <v>15585362</v>
      </c>
      <c r="C882" s="5" t="s">
        <v>331</v>
      </c>
      <c r="D882" s="6">
        <v>749</v>
      </c>
      <c r="E882" s="5" t="s">
        <v>15</v>
      </c>
      <c r="F882" s="5" t="s">
        <v>16</v>
      </c>
      <c r="G882" s="6">
        <v>60</v>
      </c>
      <c r="H882" s="6">
        <v>6</v>
      </c>
      <c r="I882" s="7">
        <v>0</v>
      </c>
      <c r="J882" s="6">
        <v>1</v>
      </c>
      <c r="K882" s="6">
        <v>1</v>
      </c>
      <c r="L882" s="6">
        <v>0</v>
      </c>
      <c r="M882" s="8">
        <v>17978.68</v>
      </c>
      <c r="N882" s="6">
        <v>1</v>
      </c>
    </row>
    <row r="883" spans="1:14" x14ac:dyDescent="0.35">
      <c r="A883" s="5">
        <v>882</v>
      </c>
      <c r="B883" s="6">
        <v>15571928</v>
      </c>
      <c r="C883" s="5" t="s">
        <v>644</v>
      </c>
      <c r="D883" s="6">
        <v>679</v>
      </c>
      <c r="E883" s="5" t="s">
        <v>15</v>
      </c>
      <c r="F883" s="5" t="s">
        <v>16</v>
      </c>
      <c r="G883" s="6">
        <v>43</v>
      </c>
      <c r="H883" s="6">
        <v>4</v>
      </c>
      <c r="I883" s="7">
        <v>0</v>
      </c>
      <c r="J883" s="6">
        <v>3</v>
      </c>
      <c r="K883" s="6">
        <v>1</v>
      </c>
      <c r="L883" s="6">
        <v>0</v>
      </c>
      <c r="M883" s="8">
        <v>115136.51</v>
      </c>
      <c r="N883" s="6">
        <v>1</v>
      </c>
    </row>
    <row r="884" spans="1:14" x14ac:dyDescent="0.35">
      <c r="A884" s="5">
        <v>883</v>
      </c>
      <c r="B884" s="6">
        <v>15785519</v>
      </c>
      <c r="C884" s="5" t="s">
        <v>691</v>
      </c>
      <c r="D884" s="6">
        <v>565</v>
      </c>
      <c r="E884" s="5" t="s">
        <v>15</v>
      </c>
      <c r="F884" s="5" t="s">
        <v>23</v>
      </c>
      <c r="G884" s="6">
        <v>36</v>
      </c>
      <c r="H884" s="6">
        <v>6</v>
      </c>
      <c r="I884" s="7">
        <v>106192.1</v>
      </c>
      <c r="J884" s="6">
        <v>1</v>
      </c>
      <c r="K884" s="6">
        <v>1</v>
      </c>
      <c r="L884" s="6">
        <v>0</v>
      </c>
      <c r="M884" s="8">
        <v>149575.59</v>
      </c>
      <c r="N884" s="6">
        <v>0</v>
      </c>
    </row>
    <row r="885" spans="1:14" x14ac:dyDescent="0.35">
      <c r="A885" s="5">
        <v>884</v>
      </c>
      <c r="B885" s="6">
        <v>15743007</v>
      </c>
      <c r="C885" s="5" t="s">
        <v>692</v>
      </c>
      <c r="D885" s="6">
        <v>643</v>
      </c>
      <c r="E885" s="5" t="s">
        <v>15</v>
      </c>
      <c r="F885" s="5" t="s">
        <v>16</v>
      </c>
      <c r="G885" s="6">
        <v>45</v>
      </c>
      <c r="H885" s="6">
        <v>4</v>
      </c>
      <c r="I885" s="7">
        <v>45144.43</v>
      </c>
      <c r="J885" s="6">
        <v>1</v>
      </c>
      <c r="K885" s="6">
        <v>1</v>
      </c>
      <c r="L885" s="6">
        <v>0</v>
      </c>
      <c r="M885" s="8">
        <v>60917.24</v>
      </c>
      <c r="N885" s="6">
        <v>1</v>
      </c>
    </row>
    <row r="886" spans="1:14" x14ac:dyDescent="0.35">
      <c r="A886" s="5">
        <v>885</v>
      </c>
      <c r="B886" s="6">
        <v>15777211</v>
      </c>
      <c r="C886" s="5" t="s">
        <v>693</v>
      </c>
      <c r="D886" s="6">
        <v>515</v>
      </c>
      <c r="E886" s="5" t="s">
        <v>15</v>
      </c>
      <c r="F886" s="5" t="s">
        <v>23</v>
      </c>
      <c r="G886" s="6">
        <v>65</v>
      </c>
      <c r="H886" s="6">
        <v>7</v>
      </c>
      <c r="I886" s="7">
        <v>92113.61</v>
      </c>
      <c r="J886" s="6">
        <v>1</v>
      </c>
      <c r="K886" s="6">
        <v>1</v>
      </c>
      <c r="L886" s="6">
        <v>1</v>
      </c>
      <c r="M886" s="8">
        <v>142548.32999999999</v>
      </c>
      <c r="N886" s="6">
        <v>0</v>
      </c>
    </row>
    <row r="887" spans="1:14" x14ac:dyDescent="0.35">
      <c r="A887" s="5">
        <v>886</v>
      </c>
      <c r="B887" s="6">
        <v>15721935</v>
      </c>
      <c r="C887" s="5" t="s">
        <v>694</v>
      </c>
      <c r="D887" s="6">
        <v>521</v>
      </c>
      <c r="E887" s="5" t="s">
        <v>15</v>
      </c>
      <c r="F887" s="5" t="s">
        <v>23</v>
      </c>
      <c r="G887" s="6">
        <v>25</v>
      </c>
      <c r="H887" s="6">
        <v>7</v>
      </c>
      <c r="I887" s="7">
        <v>0</v>
      </c>
      <c r="J887" s="6">
        <v>2</v>
      </c>
      <c r="K887" s="6">
        <v>1</v>
      </c>
      <c r="L887" s="6">
        <v>1</v>
      </c>
      <c r="M887" s="8">
        <v>157878.67000000001</v>
      </c>
      <c r="N887" s="6">
        <v>0</v>
      </c>
    </row>
    <row r="888" spans="1:14" x14ac:dyDescent="0.35">
      <c r="A888" s="5">
        <v>887</v>
      </c>
      <c r="B888" s="6">
        <v>15591711</v>
      </c>
      <c r="C888" s="5" t="s">
        <v>695</v>
      </c>
      <c r="D888" s="6">
        <v>739</v>
      </c>
      <c r="E888" s="5" t="s">
        <v>18</v>
      </c>
      <c r="F888" s="5" t="s">
        <v>23</v>
      </c>
      <c r="G888" s="6">
        <v>38</v>
      </c>
      <c r="H888" s="6">
        <v>0</v>
      </c>
      <c r="I888" s="7">
        <v>128366.44</v>
      </c>
      <c r="J888" s="6">
        <v>1</v>
      </c>
      <c r="K888" s="6">
        <v>1</v>
      </c>
      <c r="L888" s="6">
        <v>0</v>
      </c>
      <c r="M888" s="8">
        <v>12796.43</v>
      </c>
      <c r="N888" s="6">
        <v>0</v>
      </c>
    </row>
    <row r="889" spans="1:14" x14ac:dyDescent="0.35">
      <c r="A889" s="5">
        <v>888</v>
      </c>
      <c r="B889" s="6">
        <v>15625021</v>
      </c>
      <c r="C889" s="5" t="s">
        <v>118</v>
      </c>
      <c r="D889" s="6">
        <v>585</v>
      </c>
      <c r="E889" s="5" t="s">
        <v>15</v>
      </c>
      <c r="F889" s="5" t="s">
        <v>23</v>
      </c>
      <c r="G889" s="6">
        <v>42</v>
      </c>
      <c r="H889" s="6">
        <v>2</v>
      </c>
      <c r="I889" s="7">
        <v>0</v>
      </c>
      <c r="J889" s="6">
        <v>2</v>
      </c>
      <c r="K889" s="6">
        <v>1</v>
      </c>
      <c r="L889" s="6">
        <v>1</v>
      </c>
      <c r="M889" s="8">
        <v>18657.77</v>
      </c>
      <c r="N889" s="6">
        <v>0</v>
      </c>
    </row>
    <row r="890" spans="1:14" x14ac:dyDescent="0.35">
      <c r="A890" s="5">
        <v>889</v>
      </c>
      <c r="B890" s="6">
        <v>15702968</v>
      </c>
      <c r="C890" s="5" t="s">
        <v>696</v>
      </c>
      <c r="D890" s="6">
        <v>733</v>
      </c>
      <c r="E890" s="5" t="s">
        <v>26</v>
      </c>
      <c r="F890" s="5" t="s">
        <v>23</v>
      </c>
      <c r="G890" s="6">
        <v>74</v>
      </c>
      <c r="H890" s="6">
        <v>3</v>
      </c>
      <c r="I890" s="7">
        <v>106545.53</v>
      </c>
      <c r="J890" s="6">
        <v>1</v>
      </c>
      <c r="K890" s="6">
        <v>1</v>
      </c>
      <c r="L890" s="6">
        <v>1</v>
      </c>
      <c r="M890" s="8">
        <v>134589.57999999999</v>
      </c>
      <c r="N890" s="6">
        <v>0</v>
      </c>
    </row>
    <row r="891" spans="1:14" x14ac:dyDescent="0.35">
      <c r="A891" s="5">
        <v>890</v>
      </c>
      <c r="B891" s="6">
        <v>15600462</v>
      </c>
      <c r="C891" s="5" t="s">
        <v>697</v>
      </c>
      <c r="D891" s="6">
        <v>542</v>
      </c>
      <c r="E891" s="5" t="s">
        <v>15</v>
      </c>
      <c r="F891" s="5" t="s">
        <v>16</v>
      </c>
      <c r="G891" s="6">
        <v>43</v>
      </c>
      <c r="H891" s="6">
        <v>8</v>
      </c>
      <c r="I891" s="7">
        <v>145618.37</v>
      </c>
      <c r="J891" s="6">
        <v>1</v>
      </c>
      <c r="K891" s="6">
        <v>0</v>
      </c>
      <c r="L891" s="6">
        <v>1</v>
      </c>
      <c r="M891" s="8">
        <v>10350.74</v>
      </c>
      <c r="N891" s="6">
        <v>0</v>
      </c>
    </row>
    <row r="892" spans="1:14" x14ac:dyDescent="0.35">
      <c r="A892" s="5">
        <v>891</v>
      </c>
      <c r="B892" s="6">
        <v>15768104</v>
      </c>
      <c r="C892" s="5" t="s">
        <v>698</v>
      </c>
      <c r="D892" s="6">
        <v>788</v>
      </c>
      <c r="E892" s="5" t="s">
        <v>18</v>
      </c>
      <c r="F892" s="5" t="s">
        <v>23</v>
      </c>
      <c r="G892" s="6">
        <v>37</v>
      </c>
      <c r="H892" s="6">
        <v>8</v>
      </c>
      <c r="I892" s="7">
        <v>141541.25</v>
      </c>
      <c r="J892" s="6">
        <v>1</v>
      </c>
      <c r="K892" s="6">
        <v>0</v>
      </c>
      <c r="L892" s="6">
        <v>0</v>
      </c>
      <c r="M892" s="8">
        <v>66013.27</v>
      </c>
      <c r="N892" s="6">
        <v>0</v>
      </c>
    </row>
    <row r="893" spans="1:14" x14ac:dyDescent="0.35">
      <c r="A893" s="5">
        <v>892</v>
      </c>
      <c r="B893" s="6">
        <v>15780140</v>
      </c>
      <c r="C893" s="5" t="s">
        <v>509</v>
      </c>
      <c r="D893" s="6">
        <v>435</v>
      </c>
      <c r="E893" s="5" t="s">
        <v>26</v>
      </c>
      <c r="F893" s="5" t="s">
        <v>23</v>
      </c>
      <c r="G893" s="6">
        <v>32</v>
      </c>
      <c r="H893" s="6">
        <v>2</v>
      </c>
      <c r="I893" s="7">
        <v>57017.06</v>
      </c>
      <c r="J893" s="6">
        <v>2</v>
      </c>
      <c r="K893" s="6">
        <v>1</v>
      </c>
      <c r="L893" s="6">
        <v>1</v>
      </c>
      <c r="M893" s="8">
        <v>5907.11</v>
      </c>
      <c r="N893" s="6">
        <v>0</v>
      </c>
    </row>
    <row r="894" spans="1:14" x14ac:dyDescent="0.35">
      <c r="A894" s="5">
        <v>893</v>
      </c>
      <c r="B894" s="6">
        <v>15585255</v>
      </c>
      <c r="C894" s="5" t="s">
        <v>699</v>
      </c>
      <c r="D894" s="6">
        <v>577</v>
      </c>
      <c r="E894" s="5" t="s">
        <v>15</v>
      </c>
      <c r="F894" s="5" t="s">
        <v>23</v>
      </c>
      <c r="G894" s="6">
        <v>42</v>
      </c>
      <c r="H894" s="6">
        <v>9</v>
      </c>
      <c r="I894" s="7">
        <v>0</v>
      </c>
      <c r="J894" s="6">
        <v>1</v>
      </c>
      <c r="K894" s="6">
        <v>1</v>
      </c>
      <c r="L894" s="6">
        <v>0</v>
      </c>
      <c r="M894" s="8">
        <v>74077.91</v>
      </c>
      <c r="N894" s="6">
        <v>0</v>
      </c>
    </row>
    <row r="895" spans="1:14" x14ac:dyDescent="0.35">
      <c r="A895" s="5">
        <v>894</v>
      </c>
      <c r="B895" s="6">
        <v>15772781</v>
      </c>
      <c r="C895" s="5" t="s">
        <v>640</v>
      </c>
      <c r="D895" s="6">
        <v>703</v>
      </c>
      <c r="E895" s="5" t="s">
        <v>15</v>
      </c>
      <c r="F895" s="5" t="s">
        <v>16</v>
      </c>
      <c r="G895" s="6">
        <v>51</v>
      </c>
      <c r="H895" s="6">
        <v>3</v>
      </c>
      <c r="I895" s="7">
        <v>0</v>
      </c>
      <c r="J895" s="6">
        <v>3</v>
      </c>
      <c r="K895" s="6">
        <v>1</v>
      </c>
      <c r="L895" s="6">
        <v>1</v>
      </c>
      <c r="M895" s="8">
        <v>77294.559999999998</v>
      </c>
      <c r="N895" s="6">
        <v>1</v>
      </c>
    </row>
    <row r="896" spans="1:14" x14ac:dyDescent="0.35">
      <c r="A896" s="5">
        <v>895</v>
      </c>
      <c r="B896" s="6">
        <v>15669987</v>
      </c>
      <c r="C896" s="5" t="s">
        <v>700</v>
      </c>
      <c r="D896" s="6">
        <v>728</v>
      </c>
      <c r="E896" s="5" t="s">
        <v>26</v>
      </c>
      <c r="F896" s="5" t="s">
        <v>16</v>
      </c>
      <c r="G896" s="6">
        <v>35</v>
      </c>
      <c r="H896" s="6">
        <v>8</v>
      </c>
      <c r="I896" s="7">
        <v>125884.95</v>
      </c>
      <c r="J896" s="6">
        <v>2</v>
      </c>
      <c r="K896" s="6">
        <v>1</v>
      </c>
      <c r="L896" s="6">
        <v>0</v>
      </c>
      <c r="M896" s="8">
        <v>54359.02</v>
      </c>
      <c r="N896" s="6">
        <v>1</v>
      </c>
    </row>
    <row r="897" spans="1:14" x14ac:dyDescent="0.35">
      <c r="A897" s="5">
        <v>896</v>
      </c>
      <c r="B897" s="6">
        <v>15697000</v>
      </c>
      <c r="C897" s="5" t="s">
        <v>701</v>
      </c>
      <c r="D897" s="6">
        <v>728</v>
      </c>
      <c r="E897" s="5" t="s">
        <v>26</v>
      </c>
      <c r="F897" s="5" t="s">
        <v>23</v>
      </c>
      <c r="G897" s="6">
        <v>32</v>
      </c>
      <c r="H897" s="6">
        <v>5</v>
      </c>
      <c r="I897" s="7">
        <v>61825.5</v>
      </c>
      <c r="J897" s="6">
        <v>1</v>
      </c>
      <c r="K897" s="6">
        <v>1</v>
      </c>
      <c r="L897" s="6">
        <v>1</v>
      </c>
      <c r="M897" s="8">
        <v>156124.93</v>
      </c>
      <c r="N897" s="6">
        <v>0</v>
      </c>
    </row>
    <row r="898" spans="1:14" x14ac:dyDescent="0.35">
      <c r="A898" s="5">
        <v>897</v>
      </c>
      <c r="B898" s="6">
        <v>15733119</v>
      </c>
      <c r="C898" s="5" t="s">
        <v>702</v>
      </c>
      <c r="D898" s="6">
        <v>718</v>
      </c>
      <c r="E898" s="5" t="s">
        <v>15</v>
      </c>
      <c r="F898" s="5" t="s">
        <v>23</v>
      </c>
      <c r="G898" s="6">
        <v>35</v>
      </c>
      <c r="H898" s="6">
        <v>8</v>
      </c>
      <c r="I898" s="7">
        <v>0</v>
      </c>
      <c r="J898" s="6">
        <v>2</v>
      </c>
      <c r="K898" s="6">
        <v>1</v>
      </c>
      <c r="L898" s="6">
        <v>0</v>
      </c>
      <c r="M898" s="8">
        <v>94820.85</v>
      </c>
      <c r="N898" s="6">
        <v>0</v>
      </c>
    </row>
    <row r="899" spans="1:14" x14ac:dyDescent="0.35">
      <c r="A899" s="5">
        <v>898</v>
      </c>
      <c r="B899" s="6">
        <v>15782390</v>
      </c>
      <c r="C899" s="5" t="s">
        <v>77</v>
      </c>
      <c r="D899" s="6">
        <v>621</v>
      </c>
      <c r="E899" s="5" t="s">
        <v>15</v>
      </c>
      <c r="F899" s="5" t="s">
        <v>16</v>
      </c>
      <c r="G899" s="6">
        <v>40</v>
      </c>
      <c r="H899" s="6">
        <v>6</v>
      </c>
      <c r="I899" s="7">
        <v>0</v>
      </c>
      <c r="J899" s="6">
        <v>1</v>
      </c>
      <c r="K899" s="6">
        <v>1</v>
      </c>
      <c r="L899" s="6">
        <v>0</v>
      </c>
      <c r="M899" s="8">
        <v>155155.25</v>
      </c>
      <c r="N899" s="6">
        <v>0</v>
      </c>
    </row>
    <row r="900" spans="1:14" x14ac:dyDescent="0.35">
      <c r="A900" s="5">
        <v>899</v>
      </c>
      <c r="B900" s="6">
        <v>15654700</v>
      </c>
      <c r="C900" s="5" t="s">
        <v>503</v>
      </c>
      <c r="D900" s="6">
        <v>523</v>
      </c>
      <c r="E900" s="5" t="s">
        <v>15</v>
      </c>
      <c r="F900" s="5" t="s">
        <v>16</v>
      </c>
      <c r="G900" s="6">
        <v>40</v>
      </c>
      <c r="H900" s="6">
        <v>2</v>
      </c>
      <c r="I900" s="7">
        <v>102967.41</v>
      </c>
      <c r="J900" s="6">
        <v>1</v>
      </c>
      <c r="K900" s="6">
        <v>1</v>
      </c>
      <c r="L900" s="6">
        <v>0</v>
      </c>
      <c r="M900" s="8">
        <v>128702.1</v>
      </c>
      <c r="N900" s="6">
        <v>1</v>
      </c>
    </row>
    <row r="901" spans="1:14" x14ac:dyDescent="0.35">
      <c r="A901" s="5">
        <v>900</v>
      </c>
      <c r="B901" s="6">
        <v>15632210</v>
      </c>
      <c r="C901" s="5" t="s">
        <v>17</v>
      </c>
      <c r="D901" s="6">
        <v>657</v>
      </c>
      <c r="E901" s="5" t="s">
        <v>26</v>
      </c>
      <c r="F901" s="5" t="s">
        <v>23</v>
      </c>
      <c r="G901" s="6">
        <v>25</v>
      </c>
      <c r="H901" s="6">
        <v>2</v>
      </c>
      <c r="I901" s="7">
        <v>171770.55</v>
      </c>
      <c r="J901" s="6">
        <v>1</v>
      </c>
      <c r="K901" s="6">
        <v>1</v>
      </c>
      <c r="L901" s="6">
        <v>0</v>
      </c>
      <c r="M901" s="8">
        <v>22745.5</v>
      </c>
      <c r="N901" s="6">
        <v>0</v>
      </c>
    </row>
    <row r="902" spans="1:14" x14ac:dyDescent="0.35">
      <c r="A902" s="5">
        <v>901</v>
      </c>
      <c r="B902" s="6">
        <v>15642041</v>
      </c>
      <c r="C902" s="5" t="s">
        <v>422</v>
      </c>
      <c r="D902" s="6">
        <v>727</v>
      </c>
      <c r="E902" s="5" t="s">
        <v>26</v>
      </c>
      <c r="F902" s="5" t="s">
        <v>23</v>
      </c>
      <c r="G902" s="6">
        <v>40</v>
      </c>
      <c r="H902" s="6">
        <v>1</v>
      </c>
      <c r="I902" s="7">
        <v>93051.64</v>
      </c>
      <c r="J902" s="6">
        <v>2</v>
      </c>
      <c r="K902" s="6">
        <v>1</v>
      </c>
      <c r="L902" s="6">
        <v>0</v>
      </c>
      <c r="M902" s="8">
        <v>71865.31</v>
      </c>
      <c r="N902" s="6">
        <v>1</v>
      </c>
    </row>
    <row r="903" spans="1:14" x14ac:dyDescent="0.35">
      <c r="A903" s="5">
        <v>902</v>
      </c>
      <c r="B903" s="6">
        <v>15709737</v>
      </c>
      <c r="C903" s="5" t="s">
        <v>79</v>
      </c>
      <c r="D903" s="6">
        <v>643</v>
      </c>
      <c r="E903" s="5" t="s">
        <v>15</v>
      </c>
      <c r="F903" s="5" t="s">
        <v>23</v>
      </c>
      <c r="G903" s="6">
        <v>36</v>
      </c>
      <c r="H903" s="6">
        <v>7</v>
      </c>
      <c r="I903" s="7">
        <v>161064.64000000001</v>
      </c>
      <c r="J903" s="6">
        <v>2</v>
      </c>
      <c r="K903" s="6">
        <v>0</v>
      </c>
      <c r="L903" s="6">
        <v>1</v>
      </c>
      <c r="M903" s="8">
        <v>84294.82</v>
      </c>
      <c r="N903" s="6">
        <v>0</v>
      </c>
    </row>
    <row r="904" spans="1:14" x14ac:dyDescent="0.35">
      <c r="A904" s="5">
        <v>903</v>
      </c>
      <c r="B904" s="6">
        <v>15792388</v>
      </c>
      <c r="C904" s="5" t="s">
        <v>148</v>
      </c>
      <c r="D904" s="6">
        <v>645</v>
      </c>
      <c r="E904" s="5" t="s">
        <v>15</v>
      </c>
      <c r="F904" s="5" t="s">
        <v>16</v>
      </c>
      <c r="G904" s="6">
        <v>48</v>
      </c>
      <c r="H904" s="6">
        <v>7</v>
      </c>
      <c r="I904" s="7">
        <v>90612.34</v>
      </c>
      <c r="J904" s="6">
        <v>1</v>
      </c>
      <c r="K904" s="6">
        <v>1</v>
      </c>
      <c r="L904" s="6">
        <v>1</v>
      </c>
      <c r="M904" s="8">
        <v>149139.13</v>
      </c>
      <c r="N904" s="6">
        <v>0</v>
      </c>
    </row>
    <row r="905" spans="1:14" x14ac:dyDescent="0.35">
      <c r="A905" s="5">
        <v>904</v>
      </c>
      <c r="B905" s="6">
        <v>15786014</v>
      </c>
      <c r="C905" s="5" t="s">
        <v>209</v>
      </c>
      <c r="D905" s="6">
        <v>568</v>
      </c>
      <c r="E905" s="5" t="s">
        <v>15</v>
      </c>
      <c r="F905" s="5" t="s">
        <v>23</v>
      </c>
      <c r="G905" s="6">
        <v>28</v>
      </c>
      <c r="H905" s="6">
        <v>5</v>
      </c>
      <c r="I905" s="7">
        <v>145105.64000000001</v>
      </c>
      <c r="J905" s="6">
        <v>2</v>
      </c>
      <c r="K905" s="6">
        <v>1</v>
      </c>
      <c r="L905" s="6">
        <v>0</v>
      </c>
      <c r="M905" s="8">
        <v>185489.11</v>
      </c>
      <c r="N905" s="6">
        <v>0</v>
      </c>
    </row>
    <row r="906" spans="1:14" x14ac:dyDescent="0.35">
      <c r="A906" s="5">
        <v>905</v>
      </c>
      <c r="B906" s="6">
        <v>15794580</v>
      </c>
      <c r="C906" s="5" t="s">
        <v>404</v>
      </c>
      <c r="D906" s="6">
        <v>599</v>
      </c>
      <c r="E906" s="5" t="s">
        <v>15</v>
      </c>
      <c r="F906" s="5" t="s">
        <v>23</v>
      </c>
      <c r="G906" s="6">
        <v>58</v>
      </c>
      <c r="H906" s="6">
        <v>4</v>
      </c>
      <c r="I906" s="7">
        <v>0</v>
      </c>
      <c r="J906" s="6">
        <v>1</v>
      </c>
      <c r="K906" s="6">
        <v>0</v>
      </c>
      <c r="L906" s="6">
        <v>0</v>
      </c>
      <c r="M906" s="8">
        <v>176407.15</v>
      </c>
      <c r="N906" s="6">
        <v>1</v>
      </c>
    </row>
    <row r="907" spans="1:14" ht="29" x14ac:dyDescent="0.35">
      <c r="A907" s="5">
        <v>906</v>
      </c>
      <c r="B907" s="6">
        <v>15675964</v>
      </c>
      <c r="C907" s="5" t="s">
        <v>703</v>
      </c>
      <c r="D907" s="6">
        <v>672</v>
      </c>
      <c r="E907" s="5" t="s">
        <v>15</v>
      </c>
      <c r="F907" s="5" t="s">
        <v>16</v>
      </c>
      <c r="G907" s="6">
        <v>45</v>
      </c>
      <c r="H907" s="6">
        <v>9</v>
      </c>
      <c r="I907" s="7">
        <v>0</v>
      </c>
      <c r="J907" s="6">
        <v>1</v>
      </c>
      <c r="K907" s="6">
        <v>1</v>
      </c>
      <c r="L907" s="6">
        <v>1</v>
      </c>
      <c r="M907" s="8">
        <v>92027.69</v>
      </c>
      <c r="N907" s="6">
        <v>1</v>
      </c>
    </row>
    <row r="908" spans="1:14" ht="29" x14ac:dyDescent="0.35">
      <c r="A908" s="5">
        <v>907</v>
      </c>
      <c r="B908" s="6">
        <v>15814275</v>
      </c>
      <c r="C908" s="5" t="s">
        <v>704</v>
      </c>
      <c r="D908" s="6">
        <v>685</v>
      </c>
      <c r="E908" s="5" t="s">
        <v>15</v>
      </c>
      <c r="F908" s="5" t="s">
        <v>23</v>
      </c>
      <c r="G908" s="6">
        <v>33</v>
      </c>
      <c r="H908" s="6">
        <v>6</v>
      </c>
      <c r="I908" s="7">
        <v>174912.72</v>
      </c>
      <c r="J908" s="6">
        <v>1</v>
      </c>
      <c r="K908" s="6">
        <v>1</v>
      </c>
      <c r="L908" s="6">
        <v>1</v>
      </c>
      <c r="M908" s="8">
        <v>43932.54</v>
      </c>
      <c r="N908" s="6">
        <v>0</v>
      </c>
    </row>
    <row r="909" spans="1:14" x14ac:dyDescent="0.35">
      <c r="A909" s="5">
        <v>908</v>
      </c>
      <c r="B909" s="6">
        <v>15724848</v>
      </c>
      <c r="C909" s="5" t="s">
        <v>705</v>
      </c>
      <c r="D909" s="6">
        <v>516</v>
      </c>
      <c r="E909" s="5" t="s">
        <v>15</v>
      </c>
      <c r="F909" s="5" t="s">
        <v>16</v>
      </c>
      <c r="G909" s="6">
        <v>46</v>
      </c>
      <c r="H909" s="6">
        <v>1</v>
      </c>
      <c r="I909" s="7">
        <v>104947.72</v>
      </c>
      <c r="J909" s="6">
        <v>1</v>
      </c>
      <c r="K909" s="6">
        <v>1</v>
      </c>
      <c r="L909" s="6">
        <v>0</v>
      </c>
      <c r="M909" s="8">
        <v>115789.25</v>
      </c>
      <c r="N909" s="6">
        <v>1</v>
      </c>
    </row>
    <row r="910" spans="1:14" x14ac:dyDescent="0.35">
      <c r="A910" s="5">
        <v>909</v>
      </c>
      <c r="B910" s="6">
        <v>15754713</v>
      </c>
      <c r="C910" s="5" t="s">
        <v>706</v>
      </c>
      <c r="D910" s="6">
        <v>685</v>
      </c>
      <c r="E910" s="5" t="s">
        <v>18</v>
      </c>
      <c r="F910" s="5" t="s">
        <v>23</v>
      </c>
      <c r="G910" s="6">
        <v>31</v>
      </c>
      <c r="H910" s="6">
        <v>10</v>
      </c>
      <c r="I910" s="7">
        <v>135213.71</v>
      </c>
      <c r="J910" s="6">
        <v>1</v>
      </c>
      <c r="K910" s="6">
        <v>1</v>
      </c>
      <c r="L910" s="6">
        <v>1</v>
      </c>
      <c r="M910" s="8">
        <v>125777.28</v>
      </c>
      <c r="N910" s="6">
        <v>0</v>
      </c>
    </row>
    <row r="911" spans="1:14" x14ac:dyDescent="0.35">
      <c r="A911" s="5">
        <v>910</v>
      </c>
      <c r="B911" s="6">
        <v>15693814</v>
      </c>
      <c r="C911" s="5" t="s">
        <v>707</v>
      </c>
      <c r="D911" s="6">
        <v>806</v>
      </c>
      <c r="E911" s="5" t="s">
        <v>18</v>
      </c>
      <c r="F911" s="5" t="s">
        <v>23</v>
      </c>
      <c r="G911" s="6">
        <v>25</v>
      </c>
      <c r="H911" s="6">
        <v>7</v>
      </c>
      <c r="I911" s="7">
        <v>0</v>
      </c>
      <c r="J911" s="6">
        <v>2</v>
      </c>
      <c r="K911" s="6">
        <v>1</v>
      </c>
      <c r="L911" s="6">
        <v>0</v>
      </c>
      <c r="M911" s="8">
        <v>18461.900000000001</v>
      </c>
      <c r="N911" s="6">
        <v>0</v>
      </c>
    </row>
    <row r="912" spans="1:14" x14ac:dyDescent="0.35">
      <c r="A912" s="5">
        <v>911</v>
      </c>
      <c r="B912" s="6">
        <v>15599660</v>
      </c>
      <c r="C912" s="5" t="s">
        <v>708</v>
      </c>
      <c r="D912" s="6">
        <v>604</v>
      </c>
      <c r="E912" s="5" t="s">
        <v>15</v>
      </c>
      <c r="F912" s="5" t="s">
        <v>23</v>
      </c>
      <c r="G912" s="6">
        <v>36</v>
      </c>
      <c r="H912" s="6">
        <v>6</v>
      </c>
      <c r="I912" s="7">
        <v>116229.85</v>
      </c>
      <c r="J912" s="6">
        <v>2</v>
      </c>
      <c r="K912" s="6">
        <v>1</v>
      </c>
      <c r="L912" s="6">
        <v>1</v>
      </c>
      <c r="M912" s="8">
        <v>79633.38</v>
      </c>
      <c r="N912" s="6">
        <v>0</v>
      </c>
    </row>
    <row r="913" spans="1:14" ht="29" x14ac:dyDescent="0.35">
      <c r="A913" s="5">
        <v>912</v>
      </c>
      <c r="B913" s="6">
        <v>15746490</v>
      </c>
      <c r="C913" s="5" t="s">
        <v>709</v>
      </c>
      <c r="D913" s="6">
        <v>648</v>
      </c>
      <c r="E913" s="5" t="s">
        <v>18</v>
      </c>
      <c r="F913" s="5" t="s">
        <v>16</v>
      </c>
      <c r="G913" s="6">
        <v>53</v>
      </c>
      <c r="H913" s="6">
        <v>6</v>
      </c>
      <c r="I913" s="7">
        <v>111201.41</v>
      </c>
      <c r="J913" s="6">
        <v>1</v>
      </c>
      <c r="K913" s="6">
        <v>1</v>
      </c>
      <c r="L913" s="6">
        <v>1</v>
      </c>
      <c r="M913" s="8">
        <v>121542.29</v>
      </c>
      <c r="N913" s="6">
        <v>0</v>
      </c>
    </row>
    <row r="914" spans="1:14" x14ac:dyDescent="0.35">
      <c r="A914" s="5">
        <v>913</v>
      </c>
      <c r="B914" s="6">
        <v>15566091</v>
      </c>
      <c r="C914" s="5" t="s">
        <v>710</v>
      </c>
      <c r="D914" s="6">
        <v>545</v>
      </c>
      <c r="E914" s="5" t="s">
        <v>18</v>
      </c>
      <c r="F914" s="5" t="s">
        <v>16</v>
      </c>
      <c r="G914" s="6">
        <v>32</v>
      </c>
      <c r="H914" s="6">
        <v>4</v>
      </c>
      <c r="I914" s="7">
        <v>0</v>
      </c>
      <c r="J914" s="6">
        <v>1</v>
      </c>
      <c r="K914" s="6">
        <v>1</v>
      </c>
      <c r="L914" s="6">
        <v>0</v>
      </c>
      <c r="M914" s="8">
        <v>94739.199999999997</v>
      </c>
      <c r="N914" s="6">
        <v>0</v>
      </c>
    </row>
    <row r="915" spans="1:14" x14ac:dyDescent="0.35">
      <c r="A915" s="5">
        <v>914</v>
      </c>
      <c r="B915" s="6">
        <v>15655961</v>
      </c>
      <c r="C915" s="5" t="s">
        <v>91</v>
      </c>
      <c r="D915" s="6">
        <v>756</v>
      </c>
      <c r="E915" s="5" t="s">
        <v>26</v>
      </c>
      <c r="F915" s="5" t="s">
        <v>23</v>
      </c>
      <c r="G915" s="6">
        <v>27</v>
      </c>
      <c r="H915" s="6">
        <v>1</v>
      </c>
      <c r="I915" s="7">
        <v>131899</v>
      </c>
      <c r="J915" s="6">
        <v>1</v>
      </c>
      <c r="K915" s="6">
        <v>1</v>
      </c>
      <c r="L915" s="6">
        <v>0</v>
      </c>
      <c r="M915" s="8">
        <v>93302.29</v>
      </c>
      <c r="N915" s="6">
        <v>0</v>
      </c>
    </row>
    <row r="916" spans="1:14" x14ac:dyDescent="0.35">
      <c r="A916" s="5">
        <v>915</v>
      </c>
      <c r="B916" s="6">
        <v>15710404</v>
      </c>
      <c r="C916" s="5" t="s">
        <v>711</v>
      </c>
      <c r="D916" s="6">
        <v>569</v>
      </c>
      <c r="E916" s="5" t="s">
        <v>15</v>
      </c>
      <c r="F916" s="5" t="s">
        <v>23</v>
      </c>
      <c r="G916" s="6">
        <v>35</v>
      </c>
      <c r="H916" s="6">
        <v>10</v>
      </c>
      <c r="I916" s="7">
        <v>124525.52</v>
      </c>
      <c r="J916" s="6">
        <v>1</v>
      </c>
      <c r="K916" s="6">
        <v>1</v>
      </c>
      <c r="L916" s="6">
        <v>1</v>
      </c>
      <c r="M916" s="8">
        <v>193793.78</v>
      </c>
      <c r="N916" s="6">
        <v>0</v>
      </c>
    </row>
    <row r="917" spans="1:14" x14ac:dyDescent="0.35">
      <c r="A917" s="5">
        <v>916</v>
      </c>
      <c r="B917" s="6">
        <v>15775625</v>
      </c>
      <c r="C917" s="5" t="s">
        <v>370</v>
      </c>
      <c r="D917" s="6">
        <v>596</v>
      </c>
      <c r="E917" s="5" t="s">
        <v>15</v>
      </c>
      <c r="F917" s="5" t="s">
        <v>23</v>
      </c>
      <c r="G917" s="6">
        <v>47</v>
      </c>
      <c r="H917" s="6">
        <v>6</v>
      </c>
      <c r="I917" s="7">
        <v>0</v>
      </c>
      <c r="J917" s="6">
        <v>1</v>
      </c>
      <c r="K917" s="6">
        <v>1</v>
      </c>
      <c r="L917" s="6">
        <v>0</v>
      </c>
      <c r="M917" s="8">
        <v>74835.649999999994</v>
      </c>
      <c r="N917" s="6">
        <v>0</v>
      </c>
    </row>
    <row r="918" spans="1:14" x14ac:dyDescent="0.35">
      <c r="A918" s="5">
        <v>917</v>
      </c>
      <c r="B918" s="6">
        <v>15792328</v>
      </c>
      <c r="C918" s="5" t="s">
        <v>712</v>
      </c>
      <c r="D918" s="6">
        <v>475</v>
      </c>
      <c r="E918" s="5" t="s">
        <v>15</v>
      </c>
      <c r="F918" s="5" t="s">
        <v>23</v>
      </c>
      <c r="G918" s="6">
        <v>39</v>
      </c>
      <c r="H918" s="6">
        <v>6</v>
      </c>
      <c r="I918" s="7">
        <v>0</v>
      </c>
      <c r="J918" s="6">
        <v>1</v>
      </c>
      <c r="K918" s="6">
        <v>1</v>
      </c>
      <c r="L918" s="6">
        <v>1</v>
      </c>
      <c r="M918" s="8">
        <v>56999.9</v>
      </c>
      <c r="N918" s="6">
        <v>1</v>
      </c>
    </row>
    <row r="919" spans="1:14" x14ac:dyDescent="0.35">
      <c r="A919" s="5">
        <v>918</v>
      </c>
      <c r="B919" s="6">
        <v>15719856</v>
      </c>
      <c r="C919" s="5" t="s">
        <v>713</v>
      </c>
      <c r="D919" s="6">
        <v>646</v>
      </c>
      <c r="E919" s="5" t="s">
        <v>15</v>
      </c>
      <c r="F919" s="5" t="s">
        <v>16</v>
      </c>
      <c r="G919" s="6">
        <v>45</v>
      </c>
      <c r="H919" s="6">
        <v>3</v>
      </c>
      <c r="I919" s="7">
        <v>47134.75</v>
      </c>
      <c r="J919" s="6">
        <v>1</v>
      </c>
      <c r="K919" s="6">
        <v>1</v>
      </c>
      <c r="L919" s="6">
        <v>1</v>
      </c>
      <c r="M919" s="8">
        <v>57236.44</v>
      </c>
      <c r="N919" s="6">
        <v>0</v>
      </c>
    </row>
    <row r="920" spans="1:14" x14ac:dyDescent="0.35">
      <c r="A920" s="5">
        <v>919</v>
      </c>
      <c r="B920" s="6">
        <v>15593773</v>
      </c>
      <c r="C920" s="5" t="s">
        <v>714</v>
      </c>
      <c r="D920" s="6">
        <v>784</v>
      </c>
      <c r="E920" s="5" t="s">
        <v>18</v>
      </c>
      <c r="F920" s="5" t="s">
        <v>23</v>
      </c>
      <c r="G920" s="6">
        <v>35</v>
      </c>
      <c r="H920" s="6">
        <v>3</v>
      </c>
      <c r="I920" s="7">
        <v>0</v>
      </c>
      <c r="J920" s="6">
        <v>2</v>
      </c>
      <c r="K920" s="6">
        <v>0</v>
      </c>
      <c r="L920" s="6">
        <v>0</v>
      </c>
      <c r="M920" s="8">
        <v>81483.64</v>
      </c>
      <c r="N920" s="6">
        <v>0</v>
      </c>
    </row>
    <row r="921" spans="1:14" x14ac:dyDescent="0.35">
      <c r="A921" s="5">
        <v>920</v>
      </c>
      <c r="B921" s="6">
        <v>15733114</v>
      </c>
      <c r="C921" s="5" t="s">
        <v>220</v>
      </c>
      <c r="D921" s="6">
        <v>552</v>
      </c>
      <c r="E921" s="5" t="s">
        <v>18</v>
      </c>
      <c r="F921" s="5" t="s">
        <v>23</v>
      </c>
      <c r="G921" s="6">
        <v>45</v>
      </c>
      <c r="H921" s="6">
        <v>9</v>
      </c>
      <c r="I921" s="7">
        <v>0</v>
      </c>
      <c r="J921" s="6">
        <v>2</v>
      </c>
      <c r="K921" s="6">
        <v>1</v>
      </c>
      <c r="L921" s="6">
        <v>0</v>
      </c>
      <c r="M921" s="8">
        <v>26752.560000000001</v>
      </c>
      <c r="N921" s="6">
        <v>0</v>
      </c>
    </row>
    <row r="922" spans="1:14" x14ac:dyDescent="0.35">
      <c r="A922" s="5">
        <v>921</v>
      </c>
      <c r="B922" s="6">
        <v>15797748</v>
      </c>
      <c r="C922" s="5" t="s">
        <v>456</v>
      </c>
      <c r="D922" s="6">
        <v>729</v>
      </c>
      <c r="E922" s="5" t="s">
        <v>15</v>
      </c>
      <c r="F922" s="5" t="s">
        <v>23</v>
      </c>
      <c r="G922" s="6">
        <v>44</v>
      </c>
      <c r="H922" s="6">
        <v>5</v>
      </c>
      <c r="I922" s="7">
        <v>0</v>
      </c>
      <c r="J922" s="6">
        <v>2</v>
      </c>
      <c r="K922" s="6">
        <v>0</v>
      </c>
      <c r="L922" s="6">
        <v>1</v>
      </c>
      <c r="M922" s="8">
        <v>9200.5400000000009</v>
      </c>
      <c r="N922" s="6">
        <v>0</v>
      </c>
    </row>
    <row r="923" spans="1:14" x14ac:dyDescent="0.35">
      <c r="A923" s="5">
        <v>922</v>
      </c>
      <c r="B923" s="6">
        <v>15743411</v>
      </c>
      <c r="C923" s="5" t="s">
        <v>715</v>
      </c>
      <c r="D923" s="6">
        <v>609</v>
      </c>
      <c r="E923" s="5" t="s">
        <v>18</v>
      </c>
      <c r="F923" s="5" t="s">
        <v>23</v>
      </c>
      <c r="G923" s="6">
        <v>61</v>
      </c>
      <c r="H923" s="6">
        <v>1</v>
      </c>
      <c r="I923" s="7">
        <v>0</v>
      </c>
      <c r="J923" s="6">
        <v>1</v>
      </c>
      <c r="K923" s="6">
        <v>1</v>
      </c>
      <c r="L923" s="6">
        <v>0</v>
      </c>
      <c r="M923" s="8">
        <v>22447.85</v>
      </c>
      <c r="N923" s="6">
        <v>1</v>
      </c>
    </row>
    <row r="924" spans="1:14" x14ac:dyDescent="0.35">
      <c r="A924" s="5">
        <v>923</v>
      </c>
      <c r="B924" s="6">
        <v>15753337</v>
      </c>
      <c r="C924" s="5" t="s">
        <v>716</v>
      </c>
      <c r="D924" s="6">
        <v>555</v>
      </c>
      <c r="E924" s="5" t="s">
        <v>15</v>
      </c>
      <c r="F924" s="5" t="s">
        <v>23</v>
      </c>
      <c r="G924" s="6">
        <v>51</v>
      </c>
      <c r="H924" s="6">
        <v>5</v>
      </c>
      <c r="I924" s="7">
        <v>0</v>
      </c>
      <c r="J924" s="6">
        <v>3</v>
      </c>
      <c r="K924" s="6">
        <v>1</v>
      </c>
      <c r="L924" s="6">
        <v>0</v>
      </c>
      <c r="M924" s="8">
        <v>189122.89</v>
      </c>
      <c r="N924" s="6">
        <v>1</v>
      </c>
    </row>
    <row r="925" spans="1:14" x14ac:dyDescent="0.35">
      <c r="A925" s="5">
        <v>924</v>
      </c>
      <c r="B925" s="6">
        <v>15601026</v>
      </c>
      <c r="C925" s="5" t="s">
        <v>656</v>
      </c>
      <c r="D925" s="6">
        <v>572</v>
      </c>
      <c r="E925" s="5" t="s">
        <v>26</v>
      </c>
      <c r="F925" s="5" t="s">
        <v>16</v>
      </c>
      <c r="G925" s="6">
        <v>19</v>
      </c>
      <c r="H925" s="6">
        <v>1</v>
      </c>
      <c r="I925" s="7">
        <v>138657.07999999999</v>
      </c>
      <c r="J925" s="6">
        <v>1</v>
      </c>
      <c r="K925" s="6">
        <v>1</v>
      </c>
      <c r="L925" s="6">
        <v>1</v>
      </c>
      <c r="M925" s="8">
        <v>16161.82</v>
      </c>
      <c r="N925" s="6">
        <v>0</v>
      </c>
    </row>
    <row r="926" spans="1:14" x14ac:dyDescent="0.35">
      <c r="A926" s="5">
        <v>925</v>
      </c>
      <c r="B926" s="6">
        <v>15658485</v>
      </c>
      <c r="C926" s="5" t="s">
        <v>376</v>
      </c>
      <c r="D926" s="6">
        <v>785</v>
      </c>
      <c r="E926" s="5" t="s">
        <v>15</v>
      </c>
      <c r="F926" s="5" t="s">
        <v>16</v>
      </c>
      <c r="G926" s="6">
        <v>34</v>
      </c>
      <c r="H926" s="6">
        <v>9</v>
      </c>
      <c r="I926" s="7">
        <v>70302.48</v>
      </c>
      <c r="J926" s="6">
        <v>1</v>
      </c>
      <c r="K926" s="6">
        <v>1</v>
      </c>
      <c r="L926" s="6">
        <v>1</v>
      </c>
      <c r="M926" s="8">
        <v>68600.36</v>
      </c>
      <c r="N926" s="6">
        <v>0</v>
      </c>
    </row>
    <row r="927" spans="1:14" x14ac:dyDescent="0.35">
      <c r="A927" s="5">
        <v>926</v>
      </c>
      <c r="B927" s="6">
        <v>15636731</v>
      </c>
      <c r="C927" s="5" t="s">
        <v>305</v>
      </c>
      <c r="D927" s="6">
        <v>714</v>
      </c>
      <c r="E927" s="5" t="s">
        <v>26</v>
      </c>
      <c r="F927" s="5" t="s">
        <v>16</v>
      </c>
      <c r="G927" s="6">
        <v>36</v>
      </c>
      <c r="H927" s="6">
        <v>1</v>
      </c>
      <c r="I927" s="7">
        <v>101609.01</v>
      </c>
      <c r="J927" s="6">
        <v>2</v>
      </c>
      <c r="K927" s="6">
        <v>1</v>
      </c>
      <c r="L927" s="6">
        <v>1</v>
      </c>
      <c r="M927" s="8">
        <v>447.73</v>
      </c>
      <c r="N927" s="6">
        <v>0</v>
      </c>
    </row>
    <row r="928" spans="1:14" x14ac:dyDescent="0.35">
      <c r="A928" s="5">
        <v>927</v>
      </c>
      <c r="B928" s="6">
        <v>15628303</v>
      </c>
      <c r="C928" s="5" t="s">
        <v>717</v>
      </c>
      <c r="D928" s="6">
        <v>738</v>
      </c>
      <c r="E928" s="5" t="s">
        <v>18</v>
      </c>
      <c r="F928" s="5" t="s">
        <v>23</v>
      </c>
      <c r="G928" s="6">
        <v>35</v>
      </c>
      <c r="H928" s="6">
        <v>3</v>
      </c>
      <c r="I928" s="7">
        <v>0</v>
      </c>
      <c r="J928" s="6">
        <v>1</v>
      </c>
      <c r="K928" s="6">
        <v>1</v>
      </c>
      <c r="L928" s="6">
        <v>1</v>
      </c>
      <c r="M928" s="8">
        <v>15650.73</v>
      </c>
      <c r="N928" s="6">
        <v>0</v>
      </c>
    </row>
    <row r="929" spans="1:14" x14ac:dyDescent="0.35">
      <c r="A929" s="5">
        <v>928</v>
      </c>
      <c r="B929" s="6">
        <v>15633461</v>
      </c>
      <c r="C929" s="5" t="s">
        <v>364</v>
      </c>
      <c r="D929" s="6">
        <v>639</v>
      </c>
      <c r="E929" s="5" t="s">
        <v>26</v>
      </c>
      <c r="F929" s="5" t="s">
        <v>23</v>
      </c>
      <c r="G929" s="6">
        <v>38</v>
      </c>
      <c r="H929" s="6">
        <v>5</v>
      </c>
      <c r="I929" s="7">
        <v>130170.82</v>
      </c>
      <c r="J929" s="6">
        <v>1</v>
      </c>
      <c r="K929" s="6">
        <v>1</v>
      </c>
      <c r="L929" s="6">
        <v>1</v>
      </c>
      <c r="M929" s="8">
        <v>149599.62</v>
      </c>
      <c r="N929" s="6">
        <v>0</v>
      </c>
    </row>
    <row r="930" spans="1:14" x14ac:dyDescent="0.35">
      <c r="A930" s="5">
        <v>929</v>
      </c>
      <c r="B930" s="6">
        <v>15677135</v>
      </c>
      <c r="C930" s="5" t="s">
        <v>56</v>
      </c>
      <c r="D930" s="6">
        <v>520</v>
      </c>
      <c r="E930" s="5" t="s">
        <v>26</v>
      </c>
      <c r="F930" s="5" t="s">
        <v>23</v>
      </c>
      <c r="G930" s="6">
        <v>61</v>
      </c>
      <c r="H930" s="6">
        <v>8</v>
      </c>
      <c r="I930" s="7">
        <v>133802.29</v>
      </c>
      <c r="J930" s="6">
        <v>2</v>
      </c>
      <c r="K930" s="6">
        <v>1</v>
      </c>
      <c r="L930" s="6">
        <v>1</v>
      </c>
      <c r="M930" s="8">
        <v>90304.01</v>
      </c>
      <c r="N930" s="6">
        <v>0</v>
      </c>
    </row>
    <row r="931" spans="1:14" x14ac:dyDescent="0.35">
      <c r="A931" s="5">
        <v>930</v>
      </c>
      <c r="B931" s="6">
        <v>15590876</v>
      </c>
      <c r="C931" s="5" t="s">
        <v>718</v>
      </c>
      <c r="D931" s="6">
        <v>764</v>
      </c>
      <c r="E931" s="5" t="s">
        <v>15</v>
      </c>
      <c r="F931" s="5" t="s">
        <v>16</v>
      </c>
      <c r="G931" s="6">
        <v>24</v>
      </c>
      <c r="H931" s="6">
        <v>7</v>
      </c>
      <c r="I931" s="7">
        <v>106234.02</v>
      </c>
      <c r="J931" s="6">
        <v>1</v>
      </c>
      <c r="K931" s="6">
        <v>0</v>
      </c>
      <c r="L931" s="6">
        <v>0</v>
      </c>
      <c r="M931" s="8">
        <v>115676.38</v>
      </c>
      <c r="N931" s="6">
        <v>0</v>
      </c>
    </row>
    <row r="932" spans="1:14" x14ac:dyDescent="0.35">
      <c r="A932" s="5">
        <v>931</v>
      </c>
      <c r="B932" s="6">
        <v>15790782</v>
      </c>
      <c r="C932" s="5" t="s">
        <v>719</v>
      </c>
      <c r="D932" s="6">
        <v>661</v>
      </c>
      <c r="E932" s="5" t="s">
        <v>18</v>
      </c>
      <c r="F932" s="5" t="s">
        <v>23</v>
      </c>
      <c r="G932" s="6">
        <v>39</v>
      </c>
      <c r="H932" s="6">
        <v>6</v>
      </c>
      <c r="I932" s="7">
        <v>132628.98000000001</v>
      </c>
      <c r="J932" s="6">
        <v>1</v>
      </c>
      <c r="K932" s="6">
        <v>0</v>
      </c>
      <c r="L932" s="6">
        <v>0</v>
      </c>
      <c r="M932" s="8">
        <v>38812.67</v>
      </c>
      <c r="N932" s="6">
        <v>0</v>
      </c>
    </row>
    <row r="933" spans="1:14" x14ac:dyDescent="0.35">
      <c r="A933" s="5">
        <v>932</v>
      </c>
      <c r="B933" s="6">
        <v>15700476</v>
      </c>
      <c r="C933" s="5" t="s">
        <v>613</v>
      </c>
      <c r="D933" s="6">
        <v>564</v>
      </c>
      <c r="E933" s="5" t="s">
        <v>26</v>
      </c>
      <c r="F933" s="5" t="s">
        <v>23</v>
      </c>
      <c r="G933" s="6">
        <v>41</v>
      </c>
      <c r="H933" s="6">
        <v>9</v>
      </c>
      <c r="I933" s="7">
        <v>103522.75</v>
      </c>
      <c r="J933" s="6">
        <v>2</v>
      </c>
      <c r="K933" s="6">
        <v>1</v>
      </c>
      <c r="L933" s="6">
        <v>1</v>
      </c>
      <c r="M933" s="8">
        <v>34338.21</v>
      </c>
      <c r="N933" s="6">
        <v>0</v>
      </c>
    </row>
    <row r="934" spans="1:14" x14ac:dyDescent="0.35">
      <c r="A934" s="5">
        <v>933</v>
      </c>
      <c r="B934" s="6">
        <v>15634141</v>
      </c>
      <c r="C934" s="5" t="s">
        <v>720</v>
      </c>
      <c r="D934" s="6">
        <v>708</v>
      </c>
      <c r="E934" s="5" t="s">
        <v>26</v>
      </c>
      <c r="F934" s="5" t="s">
        <v>16</v>
      </c>
      <c r="G934" s="6">
        <v>42</v>
      </c>
      <c r="H934" s="6">
        <v>8</v>
      </c>
      <c r="I934" s="7">
        <v>192390.52</v>
      </c>
      <c r="J934" s="6">
        <v>2</v>
      </c>
      <c r="K934" s="6">
        <v>1</v>
      </c>
      <c r="L934" s="6">
        <v>0</v>
      </c>
      <c r="M934" s="8">
        <v>823.36</v>
      </c>
      <c r="N934" s="6">
        <v>0</v>
      </c>
    </row>
    <row r="935" spans="1:14" x14ac:dyDescent="0.35">
      <c r="A935" s="5">
        <v>934</v>
      </c>
      <c r="B935" s="6">
        <v>15737795</v>
      </c>
      <c r="C935" s="5" t="s">
        <v>33</v>
      </c>
      <c r="D935" s="6">
        <v>512</v>
      </c>
      <c r="E935" s="5" t="s">
        <v>755</v>
      </c>
      <c r="F935" s="5" t="s">
        <v>23</v>
      </c>
      <c r="G935" s="6">
        <v>36</v>
      </c>
      <c r="H935" s="6">
        <v>1</v>
      </c>
      <c r="I935" s="7">
        <v>0</v>
      </c>
      <c r="J935" s="6">
        <v>1</v>
      </c>
      <c r="K935" s="6">
        <v>0</v>
      </c>
      <c r="L935" s="6">
        <v>1</v>
      </c>
      <c r="M935" s="8">
        <v>135482.26</v>
      </c>
      <c r="N935" s="6">
        <v>1</v>
      </c>
    </row>
    <row r="936" spans="1:14" x14ac:dyDescent="0.35">
      <c r="A936" s="5">
        <v>935</v>
      </c>
      <c r="B936" s="6">
        <v>15790299</v>
      </c>
      <c r="C936" s="5" t="s">
        <v>619</v>
      </c>
      <c r="D936" s="6">
        <v>592</v>
      </c>
      <c r="E936" s="5" t="s">
        <v>755</v>
      </c>
      <c r="F936" s="5" t="s">
        <v>23</v>
      </c>
      <c r="G936" s="6">
        <v>37</v>
      </c>
      <c r="H936" s="6">
        <v>9</v>
      </c>
      <c r="I936" s="7">
        <v>0</v>
      </c>
      <c r="J936" s="6">
        <v>3</v>
      </c>
      <c r="K936" s="6">
        <v>1</v>
      </c>
      <c r="L936" s="6">
        <v>1</v>
      </c>
      <c r="M936" s="8">
        <v>10656.89</v>
      </c>
      <c r="N936" s="6">
        <v>0</v>
      </c>
    </row>
    <row r="937" spans="1:14" x14ac:dyDescent="0.35">
      <c r="A937" s="5">
        <v>936</v>
      </c>
      <c r="B937" s="6">
        <v>15675316</v>
      </c>
      <c r="C937" s="5" t="s">
        <v>721</v>
      </c>
      <c r="D937" s="6">
        <v>619</v>
      </c>
      <c r="E937" s="5" t="s">
        <v>15</v>
      </c>
      <c r="F937" s="5" t="s">
        <v>16</v>
      </c>
      <c r="G937" s="6">
        <v>38</v>
      </c>
      <c r="H937" s="6">
        <v>3</v>
      </c>
      <c r="I937" s="7">
        <v>0</v>
      </c>
      <c r="J937" s="6">
        <v>2</v>
      </c>
      <c r="K937" s="6">
        <v>0</v>
      </c>
      <c r="L937" s="6">
        <v>1</v>
      </c>
      <c r="M937" s="8">
        <v>116467.35</v>
      </c>
      <c r="N937" s="6">
        <v>0</v>
      </c>
    </row>
    <row r="938" spans="1:14" x14ac:dyDescent="0.35">
      <c r="A938" s="5">
        <v>937</v>
      </c>
      <c r="B938" s="6">
        <v>15613630</v>
      </c>
      <c r="C938" s="5" t="s">
        <v>602</v>
      </c>
      <c r="D938" s="6">
        <v>775</v>
      </c>
      <c r="E938" s="5" t="s">
        <v>15</v>
      </c>
      <c r="F938" s="5" t="s">
        <v>23</v>
      </c>
      <c r="G938" s="6">
        <v>52</v>
      </c>
      <c r="H938" s="6">
        <v>8</v>
      </c>
      <c r="I938" s="7">
        <v>109922.61</v>
      </c>
      <c r="J938" s="6">
        <v>1</v>
      </c>
      <c r="K938" s="6">
        <v>1</v>
      </c>
      <c r="L938" s="6">
        <v>1</v>
      </c>
      <c r="M938" s="8">
        <v>96823.32</v>
      </c>
      <c r="N938" s="6">
        <v>1</v>
      </c>
    </row>
    <row r="939" spans="1:14" x14ac:dyDescent="0.35">
      <c r="A939" s="5">
        <v>938</v>
      </c>
      <c r="B939" s="6">
        <v>15662100</v>
      </c>
      <c r="C939" s="5" t="s">
        <v>722</v>
      </c>
      <c r="D939" s="6">
        <v>850</v>
      </c>
      <c r="E939" s="5" t="s">
        <v>26</v>
      </c>
      <c r="F939" s="5" t="s">
        <v>16</v>
      </c>
      <c r="G939" s="6">
        <v>44</v>
      </c>
      <c r="H939" s="6">
        <v>5</v>
      </c>
      <c r="I939" s="7">
        <v>128605.32</v>
      </c>
      <c r="J939" s="6">
        <v>1</v>
      </c>
      <c r="K939" s="6">
        <v>0</v>
      </c>
      <c r="L939" s="6">
        <v>1</v>
      </c>
      <c r="M939" s="8">
        <v>171096.2</v>
      </c>
      <c r="N939" s="6">
        <v>0</v>
      </c>
    </row>
    <row r="940" spans="1:14" x14ac:dyDescent="0.35">
      <c r="A940" s="5">
        <v>939</v>
      </c>
      <c r="B940" s="6">
        <v>15668032</v>
      </c>
      <c r="C940" s="5" t="s">
        <v>723</v>
      </c>
      <c r="D940" s="6">
        <v>577</v>
      </c>
      <c r="E940" s="5" t="s">
        <v>15</v>
      </c>
      <c r="F940" s="5" t="s">
        <v>16</v>
      </c>
      <c r="G940" s="6">
        <v>37</v>
      </c>
      <c r="H940" s="6">
        <v>4</v>
      </c>
      <c r="I940" s="7">
        <v>0</v>
      </c>
      <c r="J940" s="6">
        <v>1</v>
      </c>
      <c r="K940" s="6">
        <v>1</v>
      </c>
      <c r="L940" s="6">
        <v>1</v>
      </c>
      <c r="M940" s="8">
        <v>79881.39</v>
      </c>
      <c r="N940" s="6">
        <v>0</v>
      </c>
    </row>
    <row r="941" spans="1:14" x14ac:dyDescent="0.35">
      <c r="A941" s="5">
        <v>940</v>
      </c>
      <c r="B941" s="6">
        <v>15599289</v>
      </c>
      <c r="C941" s="5" t="s">
        <v>724</v>
      </c>
      <c r="D941" s="6">
        <v>724</v>
      </c>
      <c r="E941" s="5" t="s">
        <v>15</v>
      </c>
      <c r="F941" s="5" t="s">
        <v>16</v>
      </c>
      <c r="G941" s="6">
        <v>37</v>
      </c>
      <c r="H941" s="6">
        <v>10</v>
      </c>
      <c r="I941" s="7">
        <v>68598.559999999998</v>
      </c>
      <c r="J941" s="6">
        <v>1</v>
      </c>
      <c r="K941" s="6">
        <v>1</v>
      </c>
      <c r="L941" s="6">
        <v>0</v>
      </c>
      <c r="M941" s="8">
        <v>157862.82</v>
      </c>
      <c r="N941" s="6">
        <v>0</v>
      </c>
    </row>
    <row r="942" spans="1:14" x14ac:dyDescent="0.35">
      <c r="A942" s="5">
        <v>941</v>
      </c>
      <c r="B942" s="6">
        <v>15754084</v>
      </c>
      <c r="C942" s="5" t="s">
        <v>725</v>
      </c>
      <c r="D942" s="6">
        <v>710</v>
      </c>
      <c r="E942" s="5" t="s">
        <v>755</v>
      </c>
      <c r="F942" s="5" t="s">
        <v>23</v>
      </c>
      <c r="G942" s="6">
        <v>35</v>
      </c>
      <c r="H942" s="6">
        <v>1</v>
      </c>
      <c r="I942" s="7">
        <v>106518.52</v>
      </c>
      <c r="J942" s="6">
        <v>1</v>
      </c>
      <c r="K942" s="6">
        <v>1</v>
      </c>
      <c r="L942" s="6">
        <v>1</v>
      </c>
      <c r="M942" s="8">
        <v>127951.81</v>
      </c>
      <c r="N942" s="6">
        <v>0</v>
      </c>
    </row>
    <row r="943" spans="1:14" x14ac:dyDescent="0.35">
      <c r="A943" s="5">
        <v>942</v>
      </c>
      <c r="B943" s="6">
        <v>15676521</v>
      </c>
      <c r="C943" s="5" t="s">
        <v>726</v>
      </c>
      <c r="D943" s="6">
        <v>696</v>
      </c>
      <c r="E943" s="5" t="s">
        <v>15</v>
      </c>
      <c r="F943" s="5" t="s">
        <v>16</v>
      </c>
      <c r="G943" s="6">
        <v>31</v>
      </c>
      <c r="H943" s="6">
        <v>8</v>
      </c>
      <c r="I943" s="7">
        <v>0</v>
      </c>
      <c r="J943" s="6">
        <v>2</v>
      </c>
      <c r="K943" s="6">
        <v>0</v>
      </c>
      <c r="L943" s="6">
        <v>0</v>
      </c>
      <c r="M943" s="8">
        <v>191074.11</v>
      </c>
      <c r="N943" s="6">
        <v>0</v>
      </c>
    </row>
    <row r="944" spans="1:14" x14ac:dyDescent="0.35">
      <c r="A944" s="5">
        <v>943</v>
      </c>
      <c r="B944" s="6">
        <v>15804586</v>
      </c>
      <c r="C944" s="5" t="s">
        <v>486</v>
      </c>
      <c r="D944" s="6">
        <v>376</v>
      </c>
      <c r="E944" s="5" t="s">
        <v>15</v>
      </c>
      <c r="F944" s="5" t="s">
        <v>16</v>
      </c>
      <c r="G944" s="6">
        <v>46</v>
      </c>
      <c r="H944" s="6">
        <v>6</v>
      </c>
      <c r="I944" s="7">
        <v>0</v>
      </c>
      <c r="J944" s="6">
        <v>1</v>
      </c>
      <c r="K944" s="6">
        <v>1</v>
      </c>
      <c r="L944" s="6">
        <v>0</v>
      </c>
      <c r="M944" s="8">
        <v>157333.69</v>
      </c>
      <c r="N944" s="6">
        <v>1</v>
      </c>
    </row>
    <row r="945" spans="1:14" x14ac:dyDescent="0.35">
      <c r="A945" s="5">
        <v>944</v>
      </c>
      <c r="B945" s="6">
        <v>15781465</v>
      </c>
      <c r="C945" s="5" t="s">
        <v>727</v>
      </c>
      <c r="D945" s="6">
        <v>675</v>
      </c>
      <c r="E945" s="5" t="s">
        <v>26</v>
      </c>
      <c r="F945" s="5" t="s">
        <v>16</v>
      </c>
      <c r="G945" s="6">
        <v>29</v>
      </c>
      <c r="H945" s="6">
        <v>8</v>
      </c>
      <c r="I945" s="7">
        <v>121326.42</v>
      </c>
      <c r="J945" s="6">
        <v>1</v>
      </c>
      <c r="K945" s="6">
        <v>1</v>
      </c>
      <c r="L945" s="6">
        <v>0</v>
      </c>
      <c r="M945" s="8">
        <v>133457.51999999999</v>
      </c>
      <c r="N945" s="6">
        <v>0</v>
      </c>
    </row>
    <row r="946" spans="1:14" x14ac:dyDescent="0.35">
      <c r="A946" s="5">
        <v>945</v>
      </c>
      <c r="B946" s="6">
        <v>15729362</v>
      </c>
      <c r="C946" s="5" t="s">
        <v>499</v>
      </c>
      <c r="D946" s="6">
        <v>745</v>
      </c>
      <c r="E946" s="5" t="s">
        <v>15</v>
      </c>
      <c r="F946" s="5" t="s">
        <v>23</v>
      </c>
      <c r="G946" s="6">
        <v>36</v>
      </c>
      <c r="H946" s="6">
        <v>8</v>
      </c>
      <c r="I946" s="7">
        <v>67226.37</v>
      </c>
      <c r="J946" s="6">
        <v>1</v>
      </c>
      <c r="K946" s="6">
        <v>1</v>
      </c>
      <c r="L946" s="6">
        <v>0</v>
      </c>
      <c r="M946" s="8">
        <v>130789.6</v>
      </c>
      <c r="N946" s="6">
        <v>0</v>
      </c>
    </row>
    <row r="947" spans="1:14" x14ac:dyDescent="0.35">
      <c r="A947" s="5">
        <v>946</v>
      </c>
      <c r="B947" s="6">
        <v>15709295</v>
      </c>
      <c r="C947" s="5" t="s">
        <v>728</v>
      </c>
      <c r="D947" s="6">
        <v>697</v>
      </c>
      <c r="E947" s="5" t="s">
        <v>755</v>
      </c>
      <c r="F947" s="5" t="s">
        <v>16</v>
      </c>
      <c r="G947" s="6">
        <v>25</v>
      </c>
      <c r="H947" s="6">
        <v>5</v>
      </c>
      <c r="I947" s="7">
        <v>82931.850000000006</v>
      </c>
      <c r="J947" s="6">
        <v>2</v>
      </c>
      <c r="K947" s="6">
        <v>1</v>
      </c>
      <c r="L947" s="6">
        <v>1</v>
      </c>
      <c r="M947" s="8">
        <v>128373.88</v>
      </c>
      <c r="N947" s="6">
        <v>0</v>
      </c>
    </row>
    <row r="948" spans="1:14" x14ac:dyDescent="0.35">
      <c r="A948" s="5">
        <v>947</v>
      </c>
      <c r="B948" s="6">
        <v>15745324</v>
      </c>
      <c r="C948" s="5" t="s">
        <v>601</v>
      </c>
      <c r="D948" s="6">
        <v>599</v>
      </c>
      <c r="E948" s="5" t="s">
        <v>755</v>
      </c>
      <c r="F948" s="5" t="s">
        <v>16</v>
      </c>
      <c r="G948" s="6">
        <v>39</v>
      </c>
      <c r="H948" s="6">
        <v>4</v>
      </c>
      <c r="I948" s="7">
        <v>0</v>
      </c>
      <c r="J948" s="6">
        <v>1</v>
      </c>
      <c r="K948" s="6">
        <v>1</v>
      </c>
      <c r="L948" s="6">
        <v>0</v>
      </c>
      <c r="M948" s="8">
        <v>194273.2</v>
      </c>
      <c r="N948" s="6">
        <v>1</v>
      </c>
    </row>
    <row r="949" spans="1:14" x14ac:dyDescent="0.35">
      <c r="A949" s="5">
        <v>948</v>
      </c>
      <c r="B949" s="6">
        <v>15741336</v>
      </c>
      <c r="C949" s="5" t="s">
        <v>535</v>
      </c>
      <c r="D949" s="6">
        <v>715</v>
      </c>
      <c r="E949" s="5" t="s">
        <v>15</v>
      </c>
      <c r="F949" s="5" t="s">
        <v>16</v>
      </c>
      <c r="G949" s="6">
        <v>38</v>
      </c>
      <c r="H949" s="6">
        <v>5</v>
      </c>
      <c r="I949" s="7">
        <v>118590.41</v>
      </c>
      <c r="J949" s="6">
        <v>1</v>
      </c>
      <c r="K949" s="6">
        <v>1</v>
      </c>
      <c r="L949" s="6">
        <v>1</v>
      </c>
      <c r="M949" s="8">
        <v>5684.17</v>
      </c>
      <c r="N949" s="6">
        <v>1</v>
      </c>
    </row>
    <row r="950" spans="1:14" x14ac:dyDescent="0.35">
      <c r="A950" s="5">
        <v>949</v>
      </c>
      <c r="B950" s="6">
        <v>15783659</v>
      </c>
      <c r="C950" s="5" t="s">
        <v>729</v>
      </c>
      <c r="D950" s="6">
        <v>659</v>
      </c>
      <c r="E950" s="5" t="s">
        <v>15</v>
      </c>
      <c r="F950" s="5" t="s">
        <v>23</v>
      </c>
      <c r="G950" s="6">
        <v>67</v>
      </c>
      <c r="H950" s="6">
        <v>4</v>
      </c>
      <c r="I950" s="7">
        <v>145981.87</v>
      </c>
      <c r="J950" s="6">
        <v>1</v>
      </c>
      <c r="K950" s="6">
        <v>1</v>
      </c>
      <c r="L950" s="6">
        <v>1</v>
      </c>
      <c r="M950" s="8">
        <v>131043.2</v>
      </c>
      <c r="N950" s="6">
        <v>0</v>
      </c>
    </row>
    <row r="951" spans="1:14" x14ac:dyDescent="0.35">
      <c r="A951" s="5">
        <v>950</v>
      </c>
      <c r="B951" s="6">
        <v>15620981</v>
      </c>
      <c r="C951" s="5" t="s">
        <v>730</v>
      </c>
      <c r="D951" s="6">
        <v>684</v>
      </c>
      <c r="E951" s="5" t="s">
        <v>15</v>
      </c>
      <c r="F951" s="5" t="s">
        <v>16</v>
      </c>
      <c r="G951" s="6">
        <v>48</v>
      </c>
      <c r="H951" s="6">
        <v>3</v>
      </c>
      <c r="I951" s="7">
        <v>73309.38</v>
      </c>
      <c r="J951" s="6">
        <v>1</v>
      </c>
      <c r="K951" s="6">
        <v>0</v>
      </c>
      <c r="L951" s="6">
        <v>0</v>
      </c>
      <c r="M951" s="8">
        <v>21228.34</v>
      </c>
      <c r="N951" s="6">
        <v>1</v>
      </c>
    </row>
    <row r="952" spans="1:14" x14ac:dyDescent="0.35">
      <c r="A952" s="5">
        <v>951</v>
      </c>
      <c r="B952" s="6">
        <v>15630328</v>
      </c>
      <c r="C952" s="5" t="s">
        <v>731</v>
      </c>
      <c r="D952" s="6">
        <v>635</v>
      </c>
      <c r="E952" s="5" t="s">
        <v>15</v>
      </c>
      <c r="F952" s="5" t="s">
        <v>16</v>
      </c>
      <c r="G952" s="6">
        <v>48</v>
      </c>
      <c r="H952" s="6">
        <v>8</v>
      </c>
      <c r="I952" s="7">
        <v>130796.33</v>
      </c>
      <c r="J952" s="6">
        <v>2</v>
      </c>
      <c r="K952" s="6">
        <v>1</v>
      </c>
      <c r="L952" s="6">
        <v>1</v>
      </c>
      <c r="M952" s="8">
        <v>43250.3</v>
      </c>
      <c r="N952" s="6">
        <v>0</v>
      </c>
    </row>
    <row r="953" spans="1:14" x14ac:dyDescent="0.35">
      <c r="A953" s="5">
        <v>952</v>
      </c>
      <c r="B953" s="6">
        <v>15785899</v>
      </c>
      <c r="C953" s="5" t="s">
        <v>404</v>
      </c>
      <c r="D953" s="6">
        <v>789</v>
      </c>
      <c r="E953" s="5" t="s">
        <v>26</v>
      </c>
      <c r="F953" s="5" t="s">
        <v>23</v>
      </c>
      <c r="G953" s="6">
        <v>33</v>
      </c>
      <c r="H953" s="6">
        <v>8</v>
      </c>
      <c r="I953" s="7">
        <v>151607.56</v>
      </c>
      <c r="J953" s="6">
        <v>1</v>
      </c>
      <c r="K953" s="6">
        <v>1</v>
      </c>
      <c r="L953" s="6">
        <v>0</v>
      </c>
      <c r="M953" s="8">
        <v>4389.3999999999996</v>
      </c>
      <c r="N953" s="6">
        <v>0</v>
      </c>
    </row>
    <row r="954" spans="1:14" x14ac:dyDescent="0.35">
      <c r="A954" s="5">
        <v>953</v>
      </c>
      <c r="B954" s="6">
        <v>15606149</v>
      </c>
      <c r="C954" s="5" t="s">
        <v>178</v>
      </c>
      <c r="D954" s="6">
        <v>571</v>
      </c>
      <c r="E954" s="5" t="s">
        <v>26</v>
      </c>
      <c r="F954" s="5" t="s">
        <v>16</v>
      </c>
      <c r="G954" s="6">
        <v>66</v>
      </c>
      <c r="H954" s="6">
        <v>9</v>
      </c>
      <c r="I954" s="7">
        <v>111577.01</v>
      </c>
      <c r="J954" s="6">
        <v>1</v>
      </c>
      <c r="K954" s="6">
        <v>0</v>
      </c>
      <c r="L954" s="6">
        <v>1</v>
      </c>
      <c r="M954" s="8">
        <v>189271.9</v>
      </c>
      <c r="N954" s="6">
        <v>0</v>
      </c>
    </row>
    <row r="955" spans="1:14" x14ac:dyDescent="0.35">
      <c r="A955" s="5">
        <v>954</v>
      </c>
      <c r="B955" s="6">
        <v>15671139</v>
      </c>
      <c r="C955" s="5" t="s">
        <v>732</v>
      </c>
      <c r="D955" s="6">
        <v>694</v>
      </c>
      <c r="E955" s="5" t="s">
        <v>755</v>
      </c>
      <c r="F955" s="5" t="s">
        <v>23</v>
      </c>
      <c r="G955" s="6">
        <v>39</v>
      </c>
      <c r="H955" s="6">
        <v>0</v>
      </c>
      <c r="I955" s="7">
        <v>107042.74</v>
      </c>
      <c r="J955" s="6">
        <v>1</v>
      </c>
      <c r="K955" s="6">
        <v>1</v>
      </c>
      <c r="L955" s="6">
        <v>1</v>
      </c>
      <c r="M955" s="8">
        <v>102284.2</v>
      </c>
      <c r="N955" s="6">
        <v>0</v>
      </c>
    </row>
    <row r="956" spans="1:14" x14ac:dyDescent="0.35">
      <c r="A956" s="5">
        <v>955</v>
      </c>
      <c r="B956" s="6">
        <v>15660429</v>
      </c>
      <c r="C956" s="5" t="s">
        <v>733</v>
      </c>
      <c r="D956" s="6">
        <v>665</v>
      </c>
      <c r="E956" s="5" t="s">
        <v>755</v>
      </c>
      <c r="F956" s="5" t="s">
        <v>16</v>
      </c>
      <c r="G956" s="6">
        <v>42</v>
      </c>
      <c r="H956" s="6">
        <v>2</v>
      </c>
      <c r="I956" s="7">
        <v>156371.60999999999</v>
      </c>
      <c r="J956" s="6">
        <v>2</v>
      </c>
      <c r="K956" s="6">
        <v>0</v>
      </c>
      <c r="L956" s="6">
        <v>1</v>
      </c>
      <c r="M956" s="8">
        <v>156774.94</v>
      </c>
      <c r="N956" s="6">
        <v>1</v>
      </c>
    </row>
    <row r="957" spans="1:14" x14ac:dyDescent="0.35">
      <c r="A957" s="5">
        <v>956</v>
      </c>
      <c r="B957" s="6">
        <v>15571002</v>
      </c>
      <c r="C957" s="5" t="s">
        <v>734</v>
      </c>
      <c r="D957" s="6">
        <v>706</v>
      </c>
      <c r="E957" s="5" t="s">
        <v>15</v>
      </c>
      <c r="F957" s="5" t="s">
        <v>16</v>
      </c>
      <c r="G957" s="6">
        <v>44</v>
      </c>
      <c r="H957" s="6">
        <v>4</v>
      </c>
      <c r="I957" s="7">
        <v>129605.99</v>
      </c>
      <c r="J957" s="6">
        <v>1</v>
      </c>
      <c r="K957" s="6">
        <v>0</v>
      </c>
      <c r="L957" s="6">
        <v>0</v>
      </c>
      <c r="M957" s="8">
        <v>69865.490000000005</v>
      </c>
      <c r="N957" s="6">
        <v>0</v>
      </c>
    </row>
    <row r="958" spans="1:14" x14ac:dyDescent="0.35">
      <c r="A958" s="5">
        <v>957</v>
      </c>
      <c r="B958" s="6">
        <v>15631681</v>
      </c>
      <c r="C958" s="5" t="s">
        <v>735</v>
      </c>
      <c r="D958" s="6">
        <v>807</v>
      </c>
      <c r="E958" s="5" t="s">
        <v>755</v>
      </c>
      <c r="F958" s="5" t="s">
        <v>16</v>
      </c>
      <c r="G958" s="6">
        <v>43</v>
      </c>
      <c r="H958" s="6">
        <v>0</v>
      </c>
      <c r="I958" s="7">
        <v>0</v>
      </c>
      <c r="J958" s="6">
        <v>2</v>
      </c>
      <c r="K958" s="6">
        <v>0</v>
      </c>
      <c r="L958" s="6">
        <v>1</v>
      </c>
      <c r="M958" s="8">
        <v>85523.24</v>
      </c>
      <c r="N958" s="6">
        <v>0</v>
      </c>
    </row>
    <row r="959" spans="1:14" x14ac:dyDescent="0.35">
      <c r="A959" s="5">
        <v>958</v>
      </c>
      <c r="B959" s="6">
        <v>15731522</v>
      </c>
      <c r="C959" s="5" t="s">
        <v>616</v>
      </c>
      <c r="D959" s="6">
        <v>771</v>
      </c>
      <c r="E959" s="5" t="s">
        <v>755</v>
      </c>
      <c r="F959" s="5" t="s">
        <v>16</v>
      </c>
      <c r="G959" s="6">
        <v>67</v>
      </c>
      <c r="H959" s="6">
        <v>8</v>
      </c>
      <c r="I959" s="7">
        <v>0</v>
      </c>
      <c r="J959" s="6">
        <v>2</v>
      </c>
      <c r="K959" s="6">
        <v>1</v>
      </c>
      <c r="L959" s="6">
        <v>1</v>
      </c>
      <c r="M959" s="8">
        <v>51219.8</v>
      </c>
      <c r="N959" s="6">
        <v>0</v>
      </c>
    </row>
    <row r="960" spans="1:14" x14ac:dyDescent="0.35">
      <c r="A960" s="5">
        <v>959</v>
      </c>
      <c r="B960" s="6">
        <v>15619529</v>
      </c>
      <c r="C960" s="5" t="s">
        <v>104</v>
      </c>
      <c r="D960" s="6">
        <v>531</v>
      </c>
      <c r="E960" s="5" t="s">
        <v>755</v>
      </c>
      <c r="F960" s="5" t="s">
        <v>23</v>
      </c>
      <c r="G960" s="6">
        <v>27</v>
      </c>
      <c r="H960" s="6">
        <v>8</v>
      </c>
      <c r="I960" s="7">
        <v>132576.25</v>
      </c>
      <c r="J960" s="6">
        <v>1</v>
      </c>
      <c r="K960" s="6">
        <v>0</v>
      </c>
      <c r="L960" s="6">
        <v>0</v>
      </c>
      <c r="M960" s="8">
        <v>7222.92</v>
      </c>
      <c r="N960" s="6">
        <v>0</v>
      </c>
    </row>
    <row r="961" spans="1:14" x14ac:dyDescent="0.35">
      <c r="A961" s="5">
        <v>960</v>
      </c>
      <c r="B961" s="6">
        <v>15628034</v>
      </c>
      <c r="C961" s="5" t="s">
        <v>736</v>
      </c>
      <c r="D961" s="6">
        <v>629</v>
      </c>
      <c r="E961" s="5" t="s">
        <v>15</v>
      </c>
      <c r="F961" s="5" t="s">
        <v>16</v>
      </c>
      <c r="G961" s="6">
        <v>37</v>
      </c>
      <c r="H961" s="6">
        <v>6</v>
      </c>
      <c r="I961" s="7">
        <v>129101.3</v>
      </c>
      <c r="J961" s="6">
        <v>1</v>
      </c>
      <c r="K961" s="6">
        <v>1</v>
      </c>
      <c r="L961" s="6">
        <v>1</v>
      </c>
      <c r="M961" s="8">
        <v>23971.33</v>
      </c>
      <c r="N961" s="6">
        <v>0</v>
      </c>
    </row>
    <row r="962" spans="1:14" x14ac:dyDescent="0.35">
      <c r="A962" s="5">
        <v>961</v>
      </c>
      <c r="B962" s="6">
        <v>15686164</v>
      </c>
      <c r="C962" s="5" t="s">
        <v>44</v>
      </c>
      <c r="D962" s="6">
        <v>850</v>
      </c>
      <c r="E962" s="5" t="s">
        <v>26</v>
      </c>
      <c r="F962" s="5" t="s">
        <v>16</v>
      </c>
      <c r="G962" s="6">
        <v>31</v>
      </c>
      <c r="H962" s="6">
        <v>1</v>
      </c>
      <c r="I962" s="7">
        <v>108822.39999999999</v>
      </c>
      <c r="J962" s="6">
        <v>1</v>
      </c>
      <c r="K962" s="6">
        <v>1</v>
      </c>
      <c r="L962" s="6">
        <v>1</v>
      </c>
      <c r="M962" s="8">
        <v>132173.31</v>
      </c>
      <c r="N962" s="6">
        <v>0</v>
      </c>
    </row>
    <row r="963" spans="1:14" x14ac:dyDescent="0.35">
      <c r="A963" s="5">
        <v>962</v>
      </c>
      <c r="B963" s="6">
        <v>15582797</v>
      </c>
      <c r="C963" s="5" t="s">
        <v>262</v>
      </c>
      <c r="D963" s="6">
        <v>685</v>
      </c>
      <c r="E963" s="5" t="s">
        <v>755</v>
      </c>
      <c r="F963" s="5" t="s">
        <v>23</v>
      </c>
      <c r="G963" s="6">
        <v>35</v>
      </c>
      <c r="H963" s="6">
        <v>4</v>
      </c>
      <c r="I963" s="7">
        <v>137948.51</v>
      </c>
      <c r="J963" s="6">
        <v>1</v>
      </c>
      <c r="K963" s="6">
        <v>1</v>
      </c>
      <c r="L963" s="6">
        <v>0</v>
      </c>
      <c r="M963" s="8">
        <v>113639.64</v>
      </c>
      <c r="N963" s="6">
        <v>0</v>
      </c>
    </row>
    <row r="964" spans="1:14" x14ac:dyDescent="0.35">
      <c r="A964" s="5">
        <v>963</v>
      </c>
      <c r="B964" s="6">
        <v>15753831</v>
      </c>
      <c r="C964" s="5" t="s">
        <v>648</v>
      </c>
      <c r="D964" s="6">
        <v>642</v>
      </c>
      <c r="E964" s="5" t="s">
        <v>755</v>
      </c>
      <c r="F964" s="5" t="s">
        <v>23</v>
      </c>
      <c r="G964" s="6">
        <v>32</v>
      </c>
      <c r="H964" s="6">
        <v>7</v>
      </c>
      <c r="I964" s="7">
        <v>100433.8</v>
      </c>
      <c r="J964" s="6">
        <v>1</v>
      </c>
      <c r="K964" s="6">
        <v>1</v>
      </c>
      <c r="L964" s="6">
        <v>1</v>
      </c>
      <c r="M964" s="8">
        <v>39768.589999999997</v>
      </c>
      <c r="N964" s="6">
        <v>0</v>
      </c>
    </row>
    <row r="965" spans="1:14" x14ac:dyDescent="0.35">
      <c r="A965" s="5">
        <v>964</v>
      </c>
      <c r="B965" s="6">
        <v>15731815</v>
      </c>
      <c r="C965" s="5" t="s">
        <v>737</v>
      </c>
      <c r="D965" s="6">
        <v>529</v>
      </c>
      <c r="E965" s="5" t="s">
        <v>755</v>
      </c>
      <c r="F965" s="5" t="s">
        <v>23</v>
      </c>
      <c r="G965" s="6">
        <v>63</v>
      </c>
      <c r="H965" s="6">
        <v>4</v>
      </c>
      <c r="I965" s="7">
        <v>96134.11</v>
      </c>
      <c r="J965" s="6">
        <v>3</v>
      </c>
      <c r="K965" s="6">
        <v>1</v>
      </c>
      <c r="L965" s="6">
        <v>0</v>
      </c>
      <c r="M965" s="8">
        <v>108732.96</v>
      </c>
      <c r="N965" s="6">
        <v>1</v>
      </c>
    </row>
    <row r="966" spans="1:14" x14ac:dyDescent="0.35">
      <c r="A966" s="5">
        <v>965</v>
      </c>
      <c r="B966" s="6">
        <v>15580956</v>
      </c>
      <c r="C966" s="5" t="s">
        <v>738</v>
      </c>
      <c r="D966" s="6">
        <v>683</v>
      </c>
      <c r="E966" s="5" t="s">
        <v>26</v>
      </c>
      <c r="F966" s="5" t="s">
        <v>16</v>
      </c>
      <c r="G966" s="6">
        <v>43</v>
      </c>
      <c r="H966" s="6">
        <v>4</v>
      </c>
      <c r="I966" s="7">
        <v>115888.04</v>
      </c>
      <c r="J966" s="6">
        <v>1</v>
      </c>
      <c r="K966" s="6">
        <v>1</v>
      </c>
      <c r="L966" s="6">
        <v>1</v>
      </c>
      <c r="M966" s="8">
        <v>117349.19</v>
      </c>
      <c r="N966" s="6">
        <v>1</v>
      </c>
    </row>
    <row r="967" spans="1:14" x14ac:dyDescent="0.35">
      <c r="A967" s="5">
        <v>966</v>
      </c>
      <c r="B967" s="6">
        <v>15602084</v>
      </c>
      <c r="C967" s="5" t="s">
        <v>739</v>
      </c>
      <c r="D967" s="6">
        <v>663</v>
      </c>
      <c r="E967" s="5" t="s">
        <v>15</v>
      </c>
      <c r="F967" s="5" t="s">
        <v>16</v>
      </c>
      <c r="G967" s="6">
        <v>42</v>
      </c>
      <c r="H967" s="6">
        <v>5</v>
      </c>
      <c r="I967" s="7">
        <v>124626.07</v>
      </c>
      <c r="J967" s="6">
        <v>1</v>
      </c>
      <c r="K967" s="6">
        <v>1</v>
      </c>
      <c r="L967" s="6">
        <v>1</v>
      </c>
      <c r="M967" s="8">
        <v>78004.5</v>
      </c>
      <c r="N967" s="6">
        <v>0</v>
      </c>
    </row>
    <row r="968" spans="1:14" x14ac:dyDescent="0.35">
      <c r="A968" s="5">
        <v>967</v>
      </c>
      <c r="B968" s="6">
        <v>15589805</v>
      </c>
      <c r="C968" s="5" t="s">
        <v>740</v>
      </c>
      <c r="D968" s="6">
        <v>563</v>
      </c>
      <c r="E968" s="5" t="s">
        <v>15</v>
      </c>
      <c r="F968" s="5" t="s">
        <v>16</v>
      </c>
      <c r="G968" s="6">
        <v>34</v>
      </c>
      <c r="H968" s="6">
        <v>6</v>
      </c>
      <c r="I968" s="7">
        <v>139810.34</v>
      </c>
      <c r="J968" s="6">
        <v>1</v>
      </c>
      <c r="K968" s="6">
        <v>1</v>
      </c>
      <c r="L968" s="6">
        <v>1</v>
      </c>
      <c r="M968" s="8">
        <v>152417.79</v>
      </c>
      <c r="N968" s="6">
        <v>0</v>
      </c>
    </row>
    <row r="969" spans="1:14" x14ac:dyDescent="0.35">
      <c r="A969" s="5">
        <v>968</v>
      </c>
      <c r="B969" s="6">
        <v>15720893</v>
      </c>
      <c r="C969" s="5" t="s">
        <v>741</v>
      </c>
      <c r="D969" s="6">
        <v>637</v>
      </c>
      <c r="E969" s="5" t="s">
        <v>755</v>
      </c>
      <c r="F969" s="5" t="s">
        <v>16</v>
      </c>
      <c r="G969" s="6">
        <v>34</v>
      </c>
      <c r="H969" s="6">
        <v>9</v>
      </c>
      <c r="I969" s="7">
        <v>0</v>
      </c>
      <c r="J969" s="6">
        <v>2</v>
      </c>
      <c r="K969" s="6">
        <v>0</v>
      </c>
      <c r="L969" s="6">
        <v>0</v>
      </c>
      <c r="M969" s="8">
        <v>26057.08</v>
      </c>
      <c r="N969" s="6">
        <v>0</v>
      </c>
    </row>
    <row r="970" spans="1:14" x14ac:dyDescent="0.35">
      <c r="A970" s="5">
        <v>969</v>
      </c>
      <c r="B970" s="6">
        <v>15641009</v>
      </c>
      <c r="C970" s="5" t="s">
        <v>742</v>
      </c>
      <c r="D970" s="6">
        <v>544</v>
      </c>
      <c r="E970" s="5" t="s">
        <v>15</v>
      </c>
      <c r="F970" s="5" t="s">
        <v>23</v>
      </c>
      <c r="G970" s="6">
        <v>37</v>
      </c>
      <c r="H970" s="6">
        <v>3</v>
      </c>
      <c r="I970" s="7">
        <v>84496.71</v>
      </c>
      <c r="J970" s="6">
        <v>1</v>
      </c>
      <c r="K970" s="6">
        <v>0</v>
      </c>
      <c r="L970" s="6">
        <v>0</v>
      </c>
      <c r="M970" s="8">
        <v>79972.09</v>
      </c>
      <c r="N970" s="6">
        <v>0</v>
      </c>
    </row>
    <row r="971" spans="1:14" x14ac:dyDescent="0.35">
      <c r="A971" s="5">
        <v>970</v>
      </c>
      <c r="B971" s="6">
        <v>15605926</v>
      </c>
      <c r="C971" s="5" t="s">
        <v>743</v>
      </c>
      <c r="D971" s="6">
        <v>649</v>
      </c>
      <c r="E971" s="5" t="s">
        <v>26</v>
      </c>
      <c r="F971" s="5" t="s">
        <v>23</v>
      </c>
      <c r="G971" s="6">
        <v>70</v>
      </c>
      <c r="H971" s="6">
        <v>9</v>
      </c>
      <c r="I971" s="7">
        <v>116854.71</v>
      </c>
      <c r="J971" s="6">
        <v>2</v>
      </c>
      <c r="K971" s="6">
        <v>0</v>
      </c>
      <c r="L971" s="6">
        <v>1</v>
      </c>
      <c r="M971" s="8">
        <v>107125.79</v>
      </c>
      <c r="N971" s="6">
        <v>0</v>
      </c>
    </row>
    <row r="972" spans="1:14" x14ac:dyDescent="0.35">
      <c r="A972" s="5">
        <v>971</v>
      </c>
      <c r="B972" s="6">
        <v>15805955</v>
      </c>
      <c r="C972" s="5" t="s">
        <v>311</v>
      </c>
      <c r="D972" s="6">
        <v>638</v>
      </c>
      <c r="E972" s="5" t="s">
        <v>15</v>
      </c>
      <c r="F972" s="5" t="s">
        <v>16</v>
      </c>
      <c r="G972" s="6">
        <v>48</v>
      </c>
      <c r="H972" s="6">
        <v>10</v>
      </c>
      <c r="I972" s="7">
        <v>138333.03</v>
      </c>
      <c r="J972" s="6">
        <v>1</v>
      </c>
      <c r="K972" s="6">
        <v>1</v>
      </c>
      <c r="L972" s="6">
        <v>1</v>
      </c>
      <c r="M972" s="8">
        <v>47679.14</v>
      </c>
      <c r="N972" s="6">
        <v>0</v>
      </c>
    </row>
    <row r="973" spans="1:14" x14ac:dyDescent="0.35">
      <c r="A973" s="5">
        <v>972</v>
      </c>
      <c r="B973" s="6">
        <v>15801488</v>
      </c>
      <c r="C973" s="5" t="s">
        <v>744</v>
      </c>
      <c r="D973" s="6">
        <v>723</v>
      </c>
      <c r="E973" s="5" t="s">
        <v>15</v>
      </c>
      <c r="F973" s="5" t="s">
        <v>23</v>
      </c>
      <c r="G973" s="6">
        <v>25</v>
      </c>
      <c r="H973" s="6">
        <v>3</v>
      </c>
      <c r="I973" s="7">
        <v>0</v>
      </c>
      <c r="J973" s="6">
        <v>2</v>
      </c>
      <c r="K973" s="6">
        <v>1</v>
      </c>
      <c r="L973" s="6">
        <v>1</v>
      </c>
      <c r="M973" s="8">
        <v>134509.47</v>
      </c>
      <c r="N973" s="6">
        <v>0</v>
      </c>
    </row>
    <row r="974" spans="1:14" x14ac:dyDescent="0.35">
      <c r="A974" s="5">
        <v>973</v>
      </c>
      <c r="B974" s="6">
        <v>15605918</v>
      </c>
      <c r="C974" s="5" t="s">
        <v>745</v>
      </c>
      <c r="D974" s="6">
        <v>635</v>
      </c>
      <c r="E974" s="5" t="s">
        <v>26</v>
      </c>
      <c r="F974" s="5" t="s">
        <v>23</v>
      </c>
      <c r="G974" s="6">
        <v>43</v>
      </c>
      <c r="H974" s="6">
        <v>5</v>
      </c>
      <c r="I974" s="7">
        <v>78992.75</v>
      </c>
      <c r="J974" s="6">
        <v>2</v>
      </c>
      <c r="K974" s="6">
        <v>0</v>
      </c>
      <c r="L974" s="6">
        <v>0</v>
      </c>
      <c r="M974" s="8">
        <v>153265.31</v>
      </c>
      <c r="N974" s="6">
        <v>0</v>
      </c>
    </row>
    <row r="975" spans="1:14" x14ac:dyDescent="0.35">
      <c r="A975" s="5">
        <v>974</v>
      </c>
      <c r="B975" s="6">
        <v>15779711</v>
      </c>
      <c r="C975" s="5" t="s">
        <v>485</v>
      </c>
      <c r="D975" s="6">
        <v>750</v>
      </c>
      <c r="E975" s="5" t="s">
        <v>755</v>
      </c>
      <c r="F975" s="5" t="s">
        <v>16</v>
      </c>
      <c r="G975" s="6">
        <v>38</v>
      </c>
      <c r="H975" s="6">
        <v>7</v>
      </c>
      <c r="I975" s="7">
        <v>97257.41</v>
      </c>
      <c r="J975" s="6">
        <v>2</v>
      </c>
      <c r="K975" s="6">
        <v>0</v>
      </c>
      <c r="L975" s="6">
        <v>1</v>
      </c>
      <c r="M975" s="8">
        <v>179883.04</v>
      </c>
      <c r="N975" s="6">
        <v>0</v>
      </c>
    </row>
    <row r="976" spans="1:14" x14ac:dyDescent="0.35">
      <c r="A976" s="5">
        <v>975</v>
      </c>
      <c r="B976" s="6">
        <v>15705620</v>
      </c>
      <c r="C976" s="5" t="s">
        <v>456</v>
      </c>
      <c r="D976" s="6">
        <v>730</v>
      </c>
      <c r="E976" s="5" t="s">
        <v>15</v>
      </c>
      <c r="F976" s="5" t="s">
        <v>23</v>
      </c>
      <c r="G976" s="6">
        <v>34</v>
      </c>
      <c r="H976" s="6">
        <v>5</v>
      </c>
      <c r="I976" s="7">
        <v>122453.37</v>
      </c>
      <c r="J976" s="6">
        <v>2</v>
      </c>
      <c r="K976" s="6">
        <v>1</v>
      </c>
      <c r="L976" s="6">
        <v>0</v>
      </c>
      <c r="M976" s="8">
        <v>138882.98000000001</v>
      </c>
      <c r="N976" s="6">
        <v>0</v>
      </c>
    </row>
    <row r="977" spans="1:14" x14ac:dyDescent="0.35">
      <c r="A977" s="5">
        <v>976</v>
      </c>
      <c r="B977" s="6">
        <v>15685357</v>
      </c>
      <c r="C977" s="5" t="s">
        <v>698</v>
      </c>
      <c r="D977" s="6">
        <v>750</v>
      </c>
      <c r="E977" s="5" t="s">
        <v>755</v>
      </c>
      <c r="F977" s="5" t="s">
        <v>16</v>
      </c>
      <c r="G977" s="6">
        <v>36</v>
      </c>
      <c r="H977" s="6">
        <v>8</v>
      </c>
      <c r="I977" s="7">
        <v>112940.07</v>
      </c>
      <c r="J977" s="6">
        <v>1</v>
      </c>
      <c r="K977" s="6">
        <v>0</v>
      </c>
      <c r="L977" s="6">
        <v>1</v>
      </c>
      <c r="M977" s="8">
        <v>9855.81</v>
      </c>
      <c r="N977" s="6">
        <v>0</v>
      </c>
    </row>
    <row r="978" spans="1:14" x14ac:dyDescent="0.35">
      <c r="A978" s="5">
        <v>977</v>
      </c>
      <c r="B978" s="6">
        <v>15570060</v>
      </c>
      <c r="C978" s="5" t="s">
        <v>746</v>
      </c>
      <c r="D978" s="6"/>
      <c r="E978" s="5" t="s">
        <v>15</v>
      </c>
      <c r="F978" s="5" t="s">
        <v>16</v>
      </c>
      <c r="G978" s="6">
        <v>43</v>
      </c>
      <c r="H978" s="6">
        <v>8</v>
      </c>
      <c r="I978" s="7">
        <v>132558.26</v>
      </c>
      <c r="J978" s="6">
        <v>1</v>
      </c>
      <c r="K978" s="6">
        <v>1</v>
      </c>
      <c r="L978" s="6">
        <v>0</v>
      </c>
      <c r="M978" s="8">
        <v>67046.83</v>
      </c>
      <c r="N978" s="6">
        <v>1</v>
      </c>
    </row>
    <row r="979" spans="1:14" x14ac:dyDescent="0.35">
      <c r="A979" s="5">
        <v>978</v>
      </c>
      <c r="B979" s="6">
        <v>15582616</v>
      </c>
      <c r="C979" s="5" t="s">
        <v>726</v>
      </c>
      <c r="D979" s="6">
        <v>520</v>
      </c>
      <c r="E979" s="5" t="s">
        <v>15</v>
      </c>
      <c r="F979" s="5" t="s">
        <v>16</v>
      </c>
      <c r="G979" s="6">
        <v>38</v>
      </c>
      <c r="H979" s="6">
        <v>4</v>
      </c>
      <c r="I979" s="7">
        <v>0</v>
      </c>
      <c r="J979" s="6">
        <v>2</v>
      </c>
      <c r="K979" s="6">
        <v>1</v>
      </c>
      <c r="L979" s="6">
        <v>0</v>
      </c>
      <c r="M979" s="8">
        <v>56388.63</v>
      </c>
      <c r="N979" s="6">
        <v>0</v>
      </c>
    </row>
    <row r="980" spans="1:14" x14ac:dyDescent="0.35">
      <c r="A980" s="5">
        <v>979</v>
      </c>
      <c r="B980" s="6">
        <v>15799515</v>
      </c>
      <c r="C980" s="5" t="s">
        <v>171</v>
      </c>
      <c r="D980" s="6">
        <v>652</v>
      </c>
      <c r="E980" s="5" t="s">
        <v>15</v>
      </c>
      <c r="F980" s="5" t="s">
        <v>16</v>
      </c>
      <c r="G980" s="6">
        <v>48</v>
      </c>
      <c r="H980" s="6">
        <v>8</v>
      </c>
      <c r="I980" s="7">
        <v>133297.24</v>
      </c>
      <c r="J980" s="6">
        <v>1</v>
      </c>
      <c r="K980" s="6">
        <v>1</v>
      </c>
      <c r="L980" s="6">
        <v>0</v>
      </c>
      <c r="M980" s="8">
        <v>77764.37</v>
      </c>
      <c r="N980" s="6">
        <v>0</v>
      </c>
    </row>
    <row r="981" spans="1:14" x14ac:dyDescent="0.35">
      <c r="A981" s="5">
        <v>980</v>
      </c>
      <c r="B981" s="6">
        <v>15642937</v>
      </c>
      <c r="C981" s="5" t="s">
        <v>745</v>
      </c>
      <c r="D981" s="6">
        <v>550</v>
      </c>
      <c r="E981" s="5" t="s">
        <v>15</v>
      </c>
      <c r="F981" s="5" t="s">
        <v>16</v>
      </c>
      <c r="G981" s="6">
        <v>46</v>
      </c>
      <c r="H981" s="6">
        <v>7</v>
      </c>
      <c r="I981" s="7">
        <v>0</v>
      </c>
      <c r="J981" s="6">
        <v>2</v>
      </c>
      <c r="K981" s="6">
        <v>1</v>
      </c>
      <c r="L981" s="6">
        <v>0</v>
      </c>
      <c r="M981" s="8">
        <v>130590.35</v>
      </c>
      <c r="N981" s="6">
        <v>0</v>
      </c>
    </row>
    <row r="982" spans="1:14" x14ac:dyDescent="0.35">
      <c r="A982" s="5">
        <v>981</v>
      </c>
      <c r="B982" s="6">
        <v>15624729</v>
      </c>
      <c r="C982" s="5" t="s">
        <v>75</v>
      </c>
      <c r="D982" s="6">
        <v>594</v>
      </c>
      <c r="E982" s="5" t="s">
        <v>15</v>
      </c>
      <c r="F982" s="5" t="s">
        <v>23</v>
      </c>
      <c r="G982" s="6">
        <v>27</v>
      </c>
      <c r="H982" s="6">
        <v>0</v>
      </c>
      <c r="I982" s="7">
        <v>197041.8</v>
      </c>
      <c r="J982" s="6">
        <v>1</v>
      </c>
      <c r="K982" s="6">
        <v>0</v>
      </c>
      <c r="L982" s="6">
        <v>0</v>
      </c>
      <c r="M982" s="8">
        <v>151912.49</v>
      </c>
      <c r="N982" s="6">
        <v>0</v>
      </c>
    </row>
    <row r="983" spans="1:14" x14ac:dyDescent="0.35">
      <c r="A983" s="5">
        <v>982</v>
      </c>
      <c r="B983" s="6">
        <v>15566156</v>
      </c>
      <c r="C983" s="5" t="s">
        <v>369</v>
      </c>
      <c r="D983" s="6">
        <v>749</v>
      </c>
      <c r="E983" s="5" t="s">
        <v>26</v>
      </c>
      <c r="F983" s="5" t="s">
        <v>16</v>
      </c>
      <c r="G983" s="6">
        <v>44</v>
      </c>
      <c r="H983" s="6">
        <v>0</v>
      </c>
      <c r="I983" s="7">
        <v>71497.789999999994</v>
      </c>
      <c r="J983" s="6">
        <v>2</v>
      </c>
      <c r="K983" s="6">
        <v>0</v>
      </c>
      <c r="L983" s="6">
        <v>0</v>
      </c>
      <c r="M983" s="8">
        <v>151083.79999999999</v>
      </c>
      <c r="N983" s="6">
        <v>0</v>
      </c>
    </row>
    <row r="984" spans="1:14" x14ac:dyDescent="0.35">
      <c r="A984" s="5">
        <v>983</v>
      </c>
      <c r="B984" s="6">
        <v>15792360</v>
      </c>
      <c r="C984" s="5" t="s">
        <v>80</v>
      </c>
      <c r="D984" s="6">
        <v>668</v>
      </c>
      <c r="E984" s="5" t="s">
        <v>15</v>
      </c>
      <c r="F984" s="5" t="s">
        <v>23</v>
      </c>
      <c r="G984" s="6">
        <v>32</v>
      </c>
      <c r="H984" s="6">
        <v>7</v>
      </c>
      <c r="I984" s="7">
        <v>0</v>
      </c>
      <c r="J984" s="6">
        <v>2</v>
      </c>
      <c r="K984" s="6">
        <v>1</v>
      </c>
      <c r="L984" s="6">
        <v>1</v>
      </c>
      <c r="M984" s="8">
        <v>777.37</v>
      </c>
      <c r="N984" s="6">
        <v>0</v>
      </c>
    </row>
    <row r="985" spans="1:14" x14ac:dyDescent="0.35">
      <c r="A985" s="5">
        <v>984</v>
      </c>
      <c r="B985" s="6">
        <v>15807008</v>
      </c>
      <c r="C985" s="5" t="s">
        <v>679</v>
      </c>
      <c r="D985" s="6">
        <v>614</v>
      </c>
      <c r="E985" s="5" t="s">
        <v>26</v>
      </c>
      <c r="F985" s="5" t="s">
        <v>16</v>
      </c>
      <c r="G985" s="6">
        <v>35</v>
      </c>
      <c r="H985" s="6">
        <v>6</v>
      </c>
      <c r="I985" s="7">
        <v>128100.28</v>
      </c>
      <c r="J985" s="6">
        <v>1</v>
      </c>
      <c r="K985" s="6">
        <v>0</v>
      </c>
      <c r="L985" s="6">
        <v>0</v>
      </c>
      <c r="M985" s="8">
        <v>69454.240000000005</v>
      </c>
      <c r="N985" s="6">
        <v>1</v>
      </c>
    </row>
    <row r="986" spans="1:14" x14ac:dyDescent="0.35">
      <c r="A986" s="5">
        <v>985</v>
      </c>
      <c r="B986" s="6">
        <v>15704770</v>
      </c>
      <c r="C986" s="5" t="s">
        <v>747</v>
      </c>
      <c r="D986" s="6">
        <v>773</v>
      </c>
      <c r="E986" s="5" t="s">
        <v>15</v>
      </c>
      <c r="F986" s="5" t="s">
        <v>23</v>
      </c>
      <c r="G986" s="6">
        <v>25</v>
      </c>
      <c r="H986" s="6">
        <v>1</v>
      </c>
      <c r="I986" s="7">
        <v>124532.78</v>
      </c>
      <c r="J986" s="6">
        <v>2</v>
      </c>
      <c r="K986" s="6">
        <v>0</v>
      </c>
      <c r="L986" s="6">
        <v>1</v>
      </c>
      <c r="M986" s="8">
        <v>11723.57</v>
      </c>
      <c r="N986" s="6">
        <v>0</v>
      </c>
    </row>
    <row r="987" spans="1:14" x14ac:dyDescent="0.35">
      <c r="A987" s="5">
        <v>986</v>
      </c>
      <c r="B987" s="6">
        <v>15756475</v>
      </c>
      <c r="C987" s="5" t="s">
        <v>748</v>
      </c>
      <c r="D987" s="6">
        <v>551</v>
      </c>
      <c r="E987" s="5" t="s">
        <v>26</v>
      </c>
      <c r="F987" s="5" t="s">
        <v>23</v>
      </c>
      <c r="G987" s="6">
        <v>31</v>
      </c>
      <c r="H987" s="6">
        <v>9</v>
      </c>
      <c r="I987" s="7">
        <v>82293.820000000007</v>
      </c>
      <c r="J987" s="6">
        <v>2</v>
      </c>
      <c r="K987" s="6">
        <v>1</v>
      </c>
      <c r="L987" s="6">
        <v>1</v>
      </c>
      <c r="M987" s="8">
        <v>91565.25</v>
      </c>
      <c r="N987" s="6">
        <v>0</v>
      </c>
    </row>
    <row r="988" spans="1:14" x14ac:dyDescent="0.35">
      <c r="A988" s="5">
        <v>987</v>
      </c>
      <c r="B988" s="6">
        <v>15655339</v>
      </c>
      <c r="C988" s="5" t="s">
        <v>749</v>
      </c>
      <c r="D988" s="6">
        <v>566</v>
      </c>
      <c r="E988" s="5" t="s">
        <v>15</v>
      </c>
      <c r="F988" s="5" t="s">
        <v>23</v>
      </c>
      <c r="G988" s="6">
        <v>36</v>
      </c>
      <c r="H988" s="6">
        <v>1</v>
      </c>
      <c r="I988" s="7">
        <v>142120.91</v>
      </c>
      <c r="J988" s="6">
        <v>1</v>
      </c>
      <c r="K988" s="6">
        <v>1</v>
      </c>
      <c r="L988" s="6">
        <v>0</v>
      </c>
      <c r="M988" s="8">
        <v>79616.37</v>
      </c>
      <c r="N988" s="6">
        <v>0</v>
      </c>
    </row>
    <row r="989" spans="1:14" x14ac:dyDescent="0.35">
      <c r="A989" s="5">
        <v>988</v>
      </c>
      <c r="B989" s="6">
        <v>15613749</v>
      </c>
      <c r="C989" s="5" t="s">
        <v>750</v>
      </c>
      <c r="D989" s="6">
        <v>569</v>
      </c>
      <c r="E989" s="5" t="s">
        <v>755</v>
      </c>
      <c r="F989" s="5" t="s">
        <v>23</v>
      </c>
      <c r="G989" s="6">
        <v>34</v>
      </c>
      <c r="H989" s="6">
        <v>0</v>
      </c>
      <c r="I989" s="7">
        <v>151839.26</v>
      </c>
      <c r="J989" s="6">
        <v>1</v>
      </c>
      <c r="K989" s="6">
        <v>1</v>
      </c>
      <c r="L989" s="6">
        <v>0</v>
      </c>
      <c r="M989" s="8">
        <v>102299.81</v>
      </c>
      <c r="N989" s="6">
        <v>1</v>
      </c>
    </row>
    <row r="990" spans="1:14" x14ac:dyDescent="0.35">
      <c r="A990" s="5">
        <v>989</v>
      </c>
      <c r="B990" s="6">
        <v>15664521</v>
      </c>
      <c r="C990" s="5" t="s">
        <v>751</v>
      </c>
      <c r="D990" s="6">
        <v>659</v>
      </c>
      <c r="E990" s="5" t="s">
        <v>755</v>
      </c>
      <c r="F990" s="5" t="s">
        <v>23</v>
      </c>
      <c r="G990" s="6">
        <v>31</v>
      </c>
      <c r="H990" s="6">
        <v>7</v>
      </c>
      <c r="I990" s="7">
        <v>149620.88</v>
      </c>
      <c r="J990" s="6">
        <v>2</v>
      </c>
      <c r="K990" s="6">
        <v>1</v>
      </c>
      <c r="L990" s="6">
        <v>1</v>
      </c>
      <c r="M990" s="8">
        <v>104533.51</v>
      </c>
      <c r="N990" s="6">
        <v>0</v>
      </c>
    </row>
    <row r="991" spans="1:14" x14ac:dyDescent="0.35">
      <c r="A991" s="5">
        <v>990</v>
      </c>
      <c r="B991" s="6">
        <v>15681206</v>
      </c>
      <c r="C991" s="5" t="s">
        <v>752</v>
      </c>
      <c r="D991" s="6">
        <v>722</v>
      </c>
      <c r="E991" s="5" t="s">
        <v>15</v>
      </c>
      <c r="F991" s="5" t="s">
        <v>16</v>
      </c>
      <c r="G991" s="6">
        <v>49</v>
      </c>
      <c r="H991" s="6">
        <v>3</v>
      </c>
      <c r="I991" s="7">
        <v>168197.66</v>
      </c>
      <c r="J991" s="6">
        <v>1</v>
      </c>
      <c r="K991" s="6">
        <v>1</v>
      </c>
      <c r="L991" s="6">
        <v>0</v>
      </c>
      <c r="M991" s="8">
        <v>140765.57</v>
      </c>
      <c r="N991" s="6">
        <v>1</v>
      </c>
    </row>
    <row r="992" spans="1:14" x14ac:dyDescent="0.35">
      <c r="A992" s="5">
        <v>991</v>
      </c>
      <c r="B992" s="6">
        <v>15745527</v>
      </c>
      <c r="C992" s="5" t="s">
        <v>506</v>
      </c>
      <c r="D992" s="6">
        <v>655</v>
      </c>
      <c r="E992" s="5" t="s">
        <v>15</v>
      </c>
      <c r="F992" s="5" t="s">
        <v>23</v>
      </c>
      <c r="G992" s="6">
        <v>37</v>
      </c>
      <c r="H992" s="6">
        <v>5</v>
      </c>
      <c r="I992" s="7">
        <v>93147</v>
      </c>
      <c r="J992" s="6">
        <v>2</v>
      </c>
      <c r="K992" s="6">
        <v>1</v>
      </c>
      <c r="L992" s="6">
        <v>0</v>
      </c>
      <c r="M992" s="8">
        <v>66214.13</v>
      </c>
      <c r="N992" s="6">
        <v>0</v>
      </c>
    </row>
  </sheetData>
  <autoFilter ref="A1:N992" xr:uid="{A998BC77-33D8-4BD9-8ADC-FE73C318063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PROJECT INFO</vt:lpstr>
      <vt:lpstr>Sheet3</vt:lpstr>
      <vt:lpstr>09 ALT Comparisons</vt:lpstr>
      <vt:lpstr>Sheet5</vt:lpstr>
      <vt:lpstr>13 Answer Key</vt:lpstr>
      <vt:lpstr>12 Decision Tree</vt:lpstr>
      <vt:lpstr>11 At Risk Customer Profile</vt:lpstr>
      <vt:lpstr>10 Summary &amp; Recommendations</vt:lpstr>
      <vt:lpstr>09 Comparisons &amp; Insights</vt:lpstr>
      <vt:lpstr>08 Ex-Customers Analysis</vt:lpstr>
      <vt:lpstr>07 Ex-Customers</vt:lpstr>
      <vt:lpstr>06 Current Customers Analysis</vt:lpstr>
      <vt:lpstr>05 Current Customers</vt:lpstr>
      <vt:lpstr>04 Cleaned Data Analysis</vt:lpstr>
      <vt:lpstr>03 Cleaned Data</vt:lpstr>
      <vt:lpstr>02 Data Quality Check</vt:lpstr>
      <vt:lpstr>01 Original_Data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dc:creator>
  <cp:lastModifiedBy>Felicia Andersen</cp:lastModifiedBy>
  <cp:lastPrinted>2024-04-13T02:26:02Z</cp:lastPrinted>
  <dcterms:created xsi:type="dcterms:W3CDTF">2020-05-11T14:22:03Z</dcterms:created>
  <dcterms:modified xsi:type="dcterms:W3CDTF">2024-04-25T23:43:45Z</dcterms:modified>
</cp:coreProperties>
</file>