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fermin\Documents\TFG\estudiosDeUsuario\"/>
    </mc:Choice>
  </mc:AlternateContent>
  <xr:revisionPtr revIDLastSave="0" documentId="13_ncr:1_{F65E173E-9D5F-4DD8-B54F-36B9B54F0C0B}" xr6:coauthVersionLast="47" xr6:coauthVersionMax="47" xr10:uidLastSave="{00000000-0000-0000-0000-000000000000}"/>
  <bookViews>
    <workbookView xWindow="28680" yWindow="2520" windowWidth="24240" windowHeight="13140" xr2:uid="{00000000-000D-0000-FFFF-FFFF00000000}"/>
  </bookViews>
  <sheets>
    <sheet name="Percepción de fuerza" sheetId="1" r:id="rId1"/>
    <sheet name="Direccionalida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0" i="1" l="1"/>
  <c r="W38" i="1"/>
  <c r="W39" i="1"/>
  <c r="W41" i="1"/>
  <c r="W42" i="1"/>
  <c r="W43" i="1"/>
  <c r="W44" i="1"/>
  <c r="W45" i="1"/>
  <c r="W46" i="1"/>
  <c r="W47" i="1"/>
  <c r="W48" i="1"/>
  <c r="W49" i="1"/>
  <c r="W50" i="1"/>
  <c r="W51" i="1"/>
  <c r="W37" i="1"/>
  <c r="AH27" i="1"/>
  <c r="AH28" i="1"/>
  <c r="AH29" i="1"/>
  <c r="AH30" i="1"/>
  <c r="AH26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E48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D46" i="1"/>
  <c r="E46" i="1"/>
  <c r="F46" i="1"/>
  <c r="G46" i="1"/>
  <c r="V46" i="1" s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D47" i="1"/>
  <c r="E47" i="1"/>
  <c r="F47" i="1"/>
  <c r="G47" i="1"/>
  <c r="H47" i="1"/>
  <c r="I47" i="1"/>
  <c r="J47" i="1"/>
  <c r="AE43" i="1" s="1"/>
  <c r="K47" i="1"/>
  <c r="L47" i="1"/>
  <c r="M47" i="1"/>
  <c r="N47" i="1"/>
  <c r="O47" i="1"/>
  <c r="P47" i="1"/>
  <c r="Q47" i="1"/>
  <c r="R47" i="1"/>
  <c r="S47" i="1"/>
  <c r="T47" i="1"/>
  <c r="D48" i="1"/>
  <c r="F48" i="1"/>
  <c r="AC46" i="1" s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37" i="1"/>
  <c r="D26" i="2"/>
  <c r="D35" i="2" s="1"/>
  <c r="D27" i="2"/>
  <c r="D36" i="2" s="1"/>
  <c r="D28" i="2"/>
  <c r="D37" i="2" s="1"/>
  <c r="D29" i="2"/>
  <c r="D38" i="2" s="1"/>
  <c r="E26" i="2"/>
  <c r="E35" i="2" s="1"/>
  <c r="E29" i="2"/>
  <c r="E38" i="2" s="1"/>
  <c r="E28" i="2"/>
  <c r="E37" i="2" s="1"/>
  <c r="E27" i="2"/>
  <c r="E36" i="2" s="1"/>
  <c r="N38" i="2"/>
  <c r="M36" i="2"/>
  <c r="F36" i="2"/>
  <c r="C37" i="2"/>
  <c r="F29" i="2"/>
  <c r="F38" i="2" s="1"/>
  <c r="N27" i="2"/>
  <c r="N36" i="2" s="1"/>
  <c r="M27" i="2"/>
  <c r="L27" i="2"/>
  <c r="L36" i="2" s="1"/>
  <c r="L29" i="2"/>
  <c r="L38" i="2" s="1"/>
  <c r="O27" i="2"/>
  <c r="O36" i="2" s="1"/>
  <c r="L28" i="2"/>
  <c r="L37" i="2" s="1"/>
  <c r="M28" i="2"/>
  <c r="M37" i="2" s="1"/>
  <c r="N28" i="2"/>
  <c r="N37" i="2" s="1"/>
  <c r="O28" i="2"/>
  <c r="O37" i="2" s="1"/>
  <c r="M29" i="2"/>
  <c r="M38" i="2" s="1"/>
  <c r="N29" i="2"/>
  <c r="O29" i="2"/>
  <c r="O38" i="2" s="1"/>
  <c r="O26" i="2"/>
  <c r="O35" i="2" s="1"/>
  <c r="N26" i="2"/>
  <c r="N35" i="2" s="1"/>
  <c r="M26" i="2"/>
  <c r="M35" i="2" s="1"/>
  <c r="L26" i="2"/>
  <c r="L35" i="2" s="1"/>
  <c r="F28" i="2"/>
  <c r="F37" i="2" s="1"/>
  <c r="C28" i="2"/>
  <c r="C27" i="2"/>
  <c r="C36" i="2" s="1"/>
  <c r="F27" i="2"/>
  <c r="C29" i="2"/>
  <c r="C38" i="2" s="1"/>
  <c r="F26" i="2"/>
  <c r="F35" i="2" s="1"/>
  <c r="C26" i="2"/>
  <c r="C35" i="2" s="1"/>
  <c r="V22" i="1"/>
  <c r="V23" i="1"/>
  <c r="AE50" i="1" l="1"/>
  <c r="AE46" i="1"/>
  <c r="AC43" i="1"/>
  <c r="AC47" i="1"/>
  <c r="V48" i="1"/>
  <c r="V38" i="1"/>
  <c r="V50" i="1"/>
  <c r="AC48" i="1"/>
  <c r="AC49" i="1"/>
  <c r="V37" i="1"/>
  <c r="AC50" i="1"/>
  <c r="V49" i="1"/>
  <c r="V47" i="1"/>
  <c r="AE42" i="1"/>
  <c r="AC51" i="1"/>
  <c r="AE48" i="1"/>
  <c r="AC42" i="1"/>
  <c r="AC44" i="1"/>
  <c r="AE47" i="1"/>
  <c r="V45" i="1"/>
  <c r="AE44" i="1"/>
  <c r="AE49" i="1"/>
  <c r="V43" i="1"/>
  <c r="V51" i="1"/>
  <c r="V42" i="1"/>
  <c r="AE45" i="1"/>
  <c r="V44" i="1"/>
  <c r="V41" i="1"/>
  <c r="AC45" i="1"/>
  <c r="AE51" i="1"/>
  <c r="V40" i="1"/>
  <c r="V39" i="1"/>
  <c r="X42" i="1" l="1"/>
  <c r="X37" i="1"/>
  <c r="X47" i="1"/>
</calcChain>
</file>

<file path=xl/sharedStrings.xml><?xml version="1.0" encoding="utf-8"?>
<sst xmlns="http://schemas.openxmlformats.org/spreadsheetml/2006/main" count="447" uniqueCount="118">
  <si>
    <t>Usuario 1</t>
  </si>
  <si>
    <t>Usuario 2</t>
  </si>
  <si>
    <t>Usuario 3</t>
  </si>
  <si>
    <t>Usuario 4</t>
  </si>
  <si>
    <t>Usuario 5</t>
  </si>
  <si>
    <t>Usuario 6</t>
  </si>
  <si>
    <t>PERCEPCIÓN DE FUERZA - TRIAL 1</t>
  </si>
  <si>
    <t>PERCEPCIÓN DE FUERZA - TRIAL 2</t>
  </si>
  <si>
    <t>PERCEPCIÓN DE FUERZA - TRIAL 3</t>
  </si>
  <si>
    <t>Estimulo1</t>
  </si>
  <si>
    <t>Estimulo2</t>
  </si>
  <si>
    <t>Estimulo3</t>
  </si>
  <si>
    <t>Estimulo4</t>
  </si>
  <si>
    <t>Estimulo5</t>
  </si>
  <si>
    <t>Debil</t>
  </si>
  <si>
    <t>Medio</t>
  </si>
  <si>
    <t>Fuerte</t>
  </si>
  <si>
    <t>Potencia</t>
  </si>
  <si>
    <t xml:space="preserve">Estimulo1 </t>
  </si>
  <si>
    <t>Media</t>
  </si>
  <si>
    <t>NORMALIZED</t>
  </si>
  <si>
    <t>Dirección</t>
  </si>
  <si>
    <t>DIRECCIONALIDAD BÁSICA</t>
  </si>
  <si>
    <t>DIRECCIONALIDAD DIAGONAL</t>
  </si>
  <si>
    <t>RECOGIDA DE DATOS</t>
  </si>
  <si>
    <t>(Los estimulos están aleatorizados, posteriormente se organizan en la primera tabla donde corresponden)</t>
  </si>
  <si>
    <t>ESTUDIOS DE USUARIO: PERCEPCIÓN DE FUERZA</t>
  </si>
  <si>
    <t>ESTUDIOS DE USUARIO: DIRECCIONALIDAD BÁSICA</t>
  </si>
  <si>
    <t>ESTUDIOS DE USUARIO: DIRECCIONALIDAD DIAGONAL</t>
  </si>
  <si>
    <t>RESULTADOS OBTENIDOS</t>
  </si>
  <si>
    <t>atrás 1</t>
  </si>
  <si>
    <t>adelante 1</t>
  </si>
  <si>
    <t>abajo 1</t>
  </si>
  <si>
    <t>arriba 1</t>
  </si>
  <si>
    <t>adelante 2</t>
  </si>
  <si>
    <t>adelante 3</t>
  </si>
  <si>
    <t>atrás 2</t>
  </si>
  <si>
    <t>atrás 3</t>
  </si>
  <si>
    <t>abajo 3</t>
  </si>
  <si>
    <t>arriba 3</t>
  </si>
  <si>
    <t>abajo 2</t>
  </si>
  <si>
    <t>arriba 2</t>
  </si>
  <si>
    <t>arriba-adelante1</t>
  </si>
  <si>
    <t>arriba-atras1</t>
  </si>
  <si>
    <t>abajo-atras1</t>
  </si>
  <si>
    <t>arriba-adelante2</t>
  </si>
  <si>
    <t xml:space="preserve">abajo-adelante 1 </t>
  </si>
  <si>
    <t>arriba-atras2</t>
  </si>
  <si>
    <t>abajo-adelante 2</t>
  </si>
  <si>
    <t>abajo-atras2</t>
  </si>
  <si>
    <t>arriba-adelante3</t>
  </si>
  <si>
    <t>arriba-atras3</t>
  </si>
  <si>
    <t>abajo-adelante 3</t>
  </si>
  <si>
    <t>abajo-atras3</t>
  </si>
  <si>
    <t>Estimulo (1-2)</t>
  </si>
  <si>
    <t>Estimulo (1-3)</t>
  </si>
  <si>
    <t>Estimulo (1-4)</t>
  </si>
  <si>
    <t>Estimulo (1-5)</t>
  </si>
  <si>
    <t>Estimulo (2-3)</t>
  </si>
  <si>
    <t>Estimulo (2-4)</t>
  </si>
  <si>
    <t>Estimulo (2-5)</t>
  </si>
  <si>
    <t>Estimulo (3-4)</t>
  </si>
  <si>
    <t>Estimulo (3-5)</t>
  </si>
  <si>
    <t>P-values (paired)</t>
  </si>
  <si>
    <t xml:space="preserve">P-values </t>
  </si>
  <si>
    <t>abajo</t>
  </si>
  <si>
    <t>adelante</t>
  </si>
  <si>
    <t>arriba</t>
  </si>
  <si>
    <t>atrás</t>
  </si>
  <si>
    <t>abajo-atrás</t>
  </si>
  <si>
    <t>arriba-atrás</t>
  </si>
  <si>
    <t>arriba-adelante</t>
  </si>
  <si>
    <t>abajo-adelante</t>
  </si>
  <si>
    <t>Estimulo (4-5)</t>
  </si>
  <si>
    <t>INTERPRETACION DE LOS DATOS</t>
  </si>
  <si>
    <t>Débil</t>
  </si>
  <si>
    <t>Iintensidad</t>
  </si>
  <si>
    <t>Estimulo</t>
  </si>
  <si>
    <t>CONTEO</t>
  </si>
  <si>
    <t>tabla de confusion</t>
  </si>
  <si>
    <t>44.44%</t>
  </si>
  <si>
    <t>SUM</t>
  </si>
  <si>
    <t>18(66,67%-33,33)</t>
  </si>
  <si>
    <t>18(44,44%-55,56%)</t>
  </si>
  <si>
    <t>18(66,67%-33,33</t>
  </si>
  <si>
    <t>17(47,06%-52,94%)</t>
  </si>
  <si>
    <t>19(42,11%-57,89%)</t>
  </si>
  <si>
    <t>36/72 (50%-50%</t>
  </si>
  <si>
    <r>
      <t>25 (</t>
    </r>
    <r>
      <rPr>
        <sz val="11"/>
        <color rgb="FF00B050"/>
        <rFont val="Calibri"/>
        <family val="2"/>
      </rPr>
      <t>40,00%</t>
    </r>
    <r>
      <rPr>
        <sz val="11"/>
        <color rgb="FF000000"/>
        <rFont val="Calibri"/>
        <family val="2"/>
      </rPr>
      <t>-</t>
    </r>
    <r>
      <rPr>
        <sz val="11"/>
        <color rgb="FFFF0000"/>
        <rFont val="Calibri"/>
        <family val="2"/>
      </rPr>
      <t>60,00%)</t>
    </r>
  </si>
  <si>
    <r>
      <t>18 (</t>
    </r>
    <r>
      <rPr>
        <sz val="11"/>
        <color rgb="FF00B050"/>
        <rFont val="Calibri"/>
        <family val="2"/>
      </rPr>
      <t>38,89%-</t>
    </r>
    <r>
      <rPr>
        <sz val="11"/>
        <color rgb="FFFF0000"/>
        <rFont val="Calibri"/>
        <family val="2"/>
      </rPr>
      <t>61,11%</t>
    </r>
    <r>
      <rPr>
        <sz val="11"/>
        <color rgb="FF000000"/>
        <rFont val="Calibri"/>
        <family val="2"/>
      </rPr>
      <t>)</t>
    </r>
  </si>
  <si>
    <r>
      <t>18 (</t>
    </r>
    <r>
      <rPr>
        <sz val="11"/>
        <color rgb="FF00B050"/>
        <rFont val="Calibri"/>
        <family val="2"/>
      </rPr>
      <t>16,67%-</t>
    </r>
    <r>
      <rPr>
        <sz val="11"/>
        <color rgb="FFFF0000"/>
        <rFont val="Calibri"/>
        <family val="2"/>
      </rPr>
      <t>83,33%</t>
    </r>
    <r>
      <rPr>
        <sz val="11"/>
        <color rgb="FF000000"/>
        <rFont val="Calibri"/>
        <family val="2"/>
      </rPr>
      <t>)</t>
    </r>
  </si>
  <si>
    <r>
      <t>18 (</t>
    </r>
    <r>
      <rPr>
        <sz val="11"/>
        <color rgb="FF00B050"/>
        <rFont val="Calibri"/>
        <family val="2"/>
      </rPr>
      <t>55,56%-</t>
    </r>
    <r>
      <rPr>
        <sz val="11"/>
        <color rgb="FFFF0000"/>
        <rFont val="Calibri"/>
        <family val="2"/>
      </rPr>
      <t>44,44%</t>
    </r>
    <r>
      <rPr>
        <sz val="11"/>
        <color rgb="FF000000"/>
        <rFont val="Calibri"/>
        <family val="2"/>
      </rPr>
      <t>)</t>
    </r>
  </si>
  <si>
    <r>
      <t>36/72 (</t>
    </r>
    <r>
      <rPr>
        <sz val="11"/>
        <color rgb="FF00B050"/>
        <rFont val="Calibri"/>
        <family val="2"/>
      </rPr>
      <t>37.50%-</t>
    </r>
    <r>
      <rPr>
        <sz val="11"/>
        <color rgb="FFFF0000"/>
        <rFont val="Calibri"/>
        <family val="2"/>
      </rPr>
      <t>62,50%)</t>
    </r>
  </si>
  <si>
    <r>
      <t>11 (</t>
    </r>
    <r>
      <rPr>
        <sz val="11"/>
        <color rgb="FF00B050"/>
        <rFont val="Calibri"/>
        <family val="2"/>
      </rPr>
      <t>27,27%</t>
    </r>
    <r>
      <rPr>
        <sz val="11"/>
        <color rgb="FF000000"/>
        <rFont val="Calibri"/>
        <family val="2"/>
      </rPr>
      <t>-</t>
    </r>
    <r>
      <rPr>
        <sz val="11"/>
        <color rgb="FFFF0000"/>
        <rFont val="Calibri"/>
        <family val="2"/>
      </rPr>
      <t>72,73%)</t>
    </r>
  </si>
  <si>
    <r>
      <t>16 (</t>
    </r>
    <r>
      <rPr>
        <sz val="11"/>
        <color rgb="FF00B050"/>
        <rFont val="Calibri"/>
        <family val="2"/>
      </rPr>
      <t>43,75%</t>
    </r>
    <r>
      <rPr>
        <sz val="11"/>
        <color rgb="FF000000"/>
        <rFont val="Calibri"/>
        <family val="2"/>
      </rPr>
      <t>-</t>
    </r>
    <r>
      <rPr>
        <sz val="11"/>
        <color rgb="FFFF0000"/>
        <rFont val="Calibri"/>
        <family val="2"/>
      </rPr>
      <t>56,25%)</t>
    </r>
  </si>
  <si>
    <r>
      <t>20 (</t>
    </r>
    <r>
      <rPr>
        <sz val="11"/>
        <color rgb="FF00B050"/>
        <rFont val="Calibri"/>
        <family val="2"/>
      </rPr>
      <t>35%</t>
    </r>
    <r>
      <rPr>
        <sz val="11"/>
        <color rgb="FF000000"/>
        <rFont val="Calibri"/>
        <family val="2"/>
      </rPr>
      <t>-</t>
    </r>
    <r>
      <rPr>
        <sz val="11"/>
        <color rgb="FFFF0000"/>
        <rFont val="Calibri"/>
        <family val="2"/>
      </rPr>
      <t>65%)</t>
    </r>
  </si>
  <si>
    <t>p-value &gt; 0.05</t>
  </si>
  <si>
    <t>no significant difference</t>
  </si>
  <si>
    <t>p-value &gt; 0.01</t>
  </si>
  <si>
    <t>significant</t>
  </si>
  <si>
    <t>p-value &gt; 0.001</t>
  </si>
  <si>
    <t>very significant</t>
  </si>
  <si>
    <t>p-value &gt; 0.0001</t>
  </si>
  <si>
    <t>super significant</t>
  </si>
  <si>
    <t>p-value &lt;= 0.0001</t>
  </si>
  <si>
    <t>mega significant</t>
  </si>
  <si>
    <t>No significant difference</t>
  </si>
  <si>
    <t>Significant difference</t>
  </si>
  <si>
    <t>Very signifficant difference</t>
  </si>
  <si>
    <t>P-Values Analisis</t>
  </si>
  <si>
    <t>Super Significant difference</t>
  </si>
  <si>
    <t>Media por potencia</t>
  </si>
  <si>
    <t>SingleHit150ms</t>
  </si>
  <si>
    <t>SingleHit500ms</t>
  </si>
  <si>
    <t>DoubleHit</t>
  </si>
  <si>
    <t>TripleHit</t>
  </si>
  <si>
    <t>low_high</t>
  </si>
  <si>
    <t>STE (Error estandar de media)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</si>
</sst>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Aptos"/>
      <family val="2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B050"/>
      <name val="Calibri"/>
      <family val="2"/>
    </font>
    <font>
      <sz val="11"/>
      <color rgb="FFFF0000"/>
      <name val="Calibri"/>
      <family val="2"/>
    </font>
    <font>
      <sz val="12"/>
      <color rgb="FF000000"/>
      <name val="Aptos"/>
      <family val="2"/>
    </font>
  </fonts>
  <fills count="2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818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4C94D8"/>
        <bgColor indexed="64"/>
      </patternFill>
    </fill>
    <fill>
      <patternFill patternType="solid">
        <fgColor rgb="FFA5C9EB"/>
        <bgColor indexed="64"/>
      </patternFill>
    </fill>
    <fill>
      <patternFill patternType="solid">
        <fgColor rgb="FFDAE9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215E99"/>
        <bgColor indexed="64"/>
      </patternFill>
    </fill>
    <fill>
      <patternFill patternType="solid">
        <fgColor rgb="FFC9DFF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E69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0" xfId="0" applyFill="1"/>
    <xf numFmtId="0" fontId="2" fillId="0" borderId="0" xfId="0" applyFont="1"/>
    <xf numFmtId="0" fontId="0" fillId="0" borderId="1" xfId="0" applyBorder="1"/>
    <xf numFmtId="0" fontId="0" fillId="0" borderId="0" xfId="0" applyAlignment="1">
      <alignment wrapText="1"/>
    </xf>
    <xf numFmtId="0" fontId="0" fillId="9" borderId="0" xfId="0" applyFill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8" borderId="1" xfId="0" applyFill="1" applyBorder="1"/>
    <xf numFmtId="0" fontId="0" fillId="9" borderId="1" xfId="0" applyFill="1" applyBorder="1"/>
    <xf numFmtId="0" fontId="6" fillId="0" borderId="0" xfId="0" applyFont="1" applyAlignment="1">
      <alignment vertical="center"/>
    </xf>
    <xf numFmtId="0" fontId="6" fillId="0" borderId="0" xfId="0" applyFont="1"/>
    <xf numFmtId="0" fontId="4" fillId="9" borderId="0" xfId="0" applyFont="1" applyFill="1"/>
    <xf numFmtId="0" fontId="2" fillId="9" borderId="0" xfId="0" applyFont="1" applyFill="1"/>
    <xf numFmtId="0" fontId="0" fillId="13" borderId="1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8" borderId="0" xfId="0" applyFill="1" applyAlignment="1">
      <alignment horizontal="right"/>
    </xf>
    <xf numFmtId="0" fontId="0" fillId="9" borderId="0" xfId="0" applyFill="1" applyAlignment="1">
      <alignment horizontal="right"/>
    </xf>
    <xf numFmtId="0" fontId="3" fillId="0" borderId="0" xfId="0" applyFont="1"/>
    <xf numFmtId="0" fontId="0" fillId="14" borderId="0" xfId="0" applyFill="1"/>
    <xf numFmtId="0" fontId="0" fillId="13" borderId="0" xfId="0" applyFill="1"/>
    <xf numFmtId="0" fontId="0" fillId="15" borderId="1" xfId="0" applyFill="1" applyBorder="1"/>
    <xf numFmtId="0" fontId="0" fillId="14" borderId="1" xfId="0" applyFill="1" applyBorder="1"/>
    <xf numFmtId="10" fontId="9" fillId="18" borderId="5" xfId="0" applyNumberFormat="1" applyFont="1" applyFill="1" applyBorder="1" applyAlignment="1">
      <alignment horizontal="right" vertical="center"/>
    </xf>
    <xf numFmtId="0" fontId="9" fillId="17" borderId="3" xfId="0" applyFont="1" applyFill="1" applyBorder="1" applyAlignment="1">
      <alignment horizontal="center" vertical="center"/>
    </xf>
    <xf numFmtId="0" fontId="9" fillId="17" borderId="6" xfId="0" applyFont="1" applyFill="1" applyBorder="1" applyAlignment="1">
      <alignment horizontal="center" vertical="center"/>
    </xf>
    <xf numFmtId="0" fontId="9" fillId="16" borderId="3" xfId="0" applyFont="1" applyFill="1" applyBorder="1" applyAlignment="1">
      <alignment horizontal="center" vertical="center"/>
    </xf>
    <xf numFmtId="0" fontId="9" fillId="16" borderId="4" xfId="0" applyFont="1" applyFill="1" applyBorder="1" applyAlignment="1">
      <alignment horizontal="center" vertical="center"/>
    </xf>
    <xf numFmtId="0" fontId="0" fillId="13" borderId="1" xfId="0" applyFill="1" applyBorder="1" applyAlignment="1">
      <alignment vertical="center"/>
    </xf>
    <xf numFmtId="0" fontId="0" fillId="14" borderId="1" xfId="0" applyFill="1" applyBorder="1" applyAlignment="1">
      <alignment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/>
    </xf>
    <xf numFmtId="0" fontId="0" fillId="15" borderId="1" xfId="0" applyFill="1" applyBorder="1" applyAlignment="1">
      <alignment horizontal="center" vertical="center"/>
    </xf>
    <xf numFmtId="0" fontId="9" fillId="19" borderId="5" xfId="0" applyFont="1" applyFill="1" applyBorder="1" applyAlignment="1">
      <alignment horizontal="right" vertical="center"/>
    </xf>
    <xf numFmtId="10" fontId="9" fillId="20" borderId="5" xfId="0" applyNumberFormat="1" applyFont="1" applyFill="1" applyBorder="1" applyAlignment="1">
      <alignment horizontal="right" vertical="center"/>
    </xf>
    <xf numFmtId="10" fontId="9" fillId="21" borderId="5" xfId="0" applyNumberFormat="1" applyFont="1" applyFill="1" applyBorder="1" applyAlignment="1">
      <alignment horizontal="right" vertical="center"/>
    </xf>
    <xf numFmtId="10" fontId="9" fillId="19" borderId="5" xfId="0" applyNumberFormat="1" applyFont="1" applyFill="1" applyBorder="1" applyAlignment="1">
      <alignment horizontal="right" vertical="center"/>
    </xf>
    <xf numFmtId="0" fontId="9" fillId="16" borderId="8" xfId="0" applyFont="1" applyFill="1" applyBorder="1" applyAlignment="1">
      <alignment horizontal="center" vertical="center"/>
    </xf>
    <xf numFmtId="10" fontId="9" fillId="21" borderId="9" xfId="0" applyNumberFormat="1" applyFont="1" applyFill="1" applyBorder="1" applyAlignment="1">
      <alignment horizontal="right" vertical="center"/>
    </xf>
    <xf numFmtId="9" fontId="9" fillId="22" borderId="9" xfId="0" applyNumberFormat="1" applyFont="1" applyFill="1" applyBorder="1" applyAlignment="1">
      <alignment horizontal="right" vertical="center"/>
    </xf>
    <xf numFmtId="10" fontId="9" fillId="18" borderId="9" xfId="0" applyNumberFormat="1" applyFont="1" applyFill="1" applyBorder="1" applyAlignment="1">
      <alignment horizontal="right" vertical="center"/>
    </xf>
    <xf numFmtId="0" fontId="9" fillId="8" borderId="1" xfId="0" applyFont="1" applyFill="1" applyBorder="1" applyAlignment="1">
      <alignment horizontal="center" vertical="center"/>
    </xf>
    <xf numFmtId="0" fontId="9" fillId="17" borderId="10" xfId="0" applyFont="1" applyFill="1" applyBorder="1" applyAlignment="1">
      <alignment horizontal="center" vertical="center"/>
    </xf>
    <xf numFmtId="9" fontId="9" fillId="22" borderId="7" xfId="0" applyNumberFormat="1" applyFont="1" applyFill="1" applyBorder="1" applyAlignment="1">
      <alignment horizontal="right" vertical="center"/>
    </xf>
    <xf numFmtId="10" fontId="9" fillId="18" borderId="7" xfId="0" applyNumberFormat="1" applyFont="1" applyFill="1" applyBorder="1" applyAlignment="1">
      <alignment horizontal="right" vertical="center"/>
    </xf>
    <xf numFmtId="10" fontId="9" fillId="23" borderId="0" xfId="0" applyNumberFormat="1" applyFont="1" applyFill="1" applyAlignment="1">
      <alignment horizontal="right" vertical="center"/>
    </xf>
    <xf numFmtId="10" fontId="9" fillId="20" borderId="5" xfId="0" applyNumberFormat="1" applyFont="1" applyFill="1" applyBorder="1" applyAlignment="1">
      <alignment horizontal="center" vertical="center"/>
    </xf>
    <xf numFmtId="10" fontId="9" fillId="24" borderId="5" xfId="0" applyNumberFormat="1" applyFont="1" applyFill="1" applyBorder="1" applyAlignment="1">
      <alignment horizontal="center" vertical="center"/>
    </xf>
    <xf numFmtId="10" fontId="9" fillId="18" borderId="5" xfId="0" applyNumberFormat="1" applyFont="1" applyFill="1" applyBorder="1" applyAlignment="1">
      <alignment horizontal="center" vertical="center"/>
    </xf>
    <xf numFmtId="10" fontId="9" fillId="19" borderId="5" xfId="0" applyNumberFormat="1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9" fillId="25" borderId="4" xfId="0" applyFont="1" applyFill="1" applyBorder="1" applyAlignment="1">
      <alignment vertical="center"/>
    </xf>
    <xf numFmtId="0" fontId="9" fillId="25" borderId="6" xfId="0" applyFont="1" applyFill="1" applyBorder="1" applyAlignment="1">
      <alignment vertical="center"/>
    </xf>
    <xf numFmtId="0" fontId="9" fillId="25" borderId="5" xfId="0" applyFont="1" applyFill="1" applyBorder="1" applyAlignment="1">
      <alignment vertical="center"/>
    </xf>
    <xf numFmtId="10" fontId="9" fillId="9" borderId="5" xfId="0" applyNumberFormat="1" applyFont="1" applyFill="1" applyBorder="1" applyAlignment="1">
      <alignment horizontal="center" vertical="center"/>
    </xf>
    <xf numFmtId="2" fontId="0" fillId="5" borderId="1" xfId="0" applyNumberFormat="1" applyFill="1" applyBorder="1"/>
    <xf numFmtId="165" fontId="0" fillId="5" borderId="1" xfId="0" applyNumberFormat="1" applyFill="1" applyBorder="1"/>
    <xf numFmtId="165" fontId="0" fillId="7" borderId="1" xfId="0" applyNumberFormat="1" applyFill="1" applyBorder="1"/>
    <xf numFmtId="165" fontId="0" fillId="6" borderId="1" xfId="0" applyNumberFormat="1" applyFill="1" applyBorder="1"/>
    <xf numFmtId="2" fontId="0" fillId="6" borderId="1" xfId="0" applyNumberFormat="1" applyFill="1" applyBorder="1"/>
    <xf numFmtId="2" fontId="0" fillId="0" borderId="1" xfId="0" applyNumberFormat="1" applyBorder="1"/>
    <xf numFmtId="2" fontId="0" fillId="13" borderId="1" xfId="0" applyNumberFormat="1" applyFill="1" applyBorder="1"/>
    <xf numFmtId="2" fontId="0" fillId="5" borderId="1" xfId="0" applyNumberFormat="1" applyFill="1" applyBorder="1" applyAlignment="1">
      <alignment horizontal="center" vertical="center"/>
    </xf>
    <xf numFmtId="2" fontId="0" fillId="13" borderId="1" xfId="0" applyNumberForma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0" fontId="0" fillId="26" borderId="1" xfId="0" applyFill="1" applyBorder="1" applyAlignment="1">
      <alignment vertical="center" wrapText="1"/>
    </xf>
    <xf numFmtId="0" fontId="12" fillId="27" borderId="3" xfId="0" applyFont="1" applyFill="1" applyBorder="1" applyAlignment="1">
      <alignment vertical="center" wrapText="1"/>
    </xf>
    <xf numFmtId="0" fontId="12" fillId="27" borderId="4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0" fillId="0" borderId="0" xfId="0" applyNumberFormat="1"/>
    <xf numFmtId="0" fontId="4" fillId="8" borderId="0" xfId="0" applyFont="1" applyFill="1" applyAlignment="1">
      <alignment horizontal="center" vertical="center" wrapText="1"/>
    </xf>
    <xf numFmtId="2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2" fontId="0" fillId="13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8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7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Media</a:t>
            </a:r>
            <a:r>
              <a:rPr lang="es-ES" baseline="0"/>
              <a:t> de percepción de fuerza por potencia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'Percepción de fuerza'!$AC$25</c:f>
              <c:strCache>
                <c:ptCount val="1"/>
                <c:pt idx="0">
                  <c:v>Débil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'Percepción de fuerza'!$AB$26:$AB$30</c:f>
              <c:strCache>
                <c:ptCount val="5"/>
                <c:pt idx="0">
                  <c:v>SingleHit150ms</c:v>
                </c:pt>
                <c:pt idx="1">
                  <c:v>SingleHit500ms</c:v>
                </c:pt>
                <c:pt idx="2">
                  <c:v>DoubleHit</c:v>
                </c:pt>
                <c:pt idx="3">
                  <c:v>TripleHit</c:v>
                </c:pt>
                <c:pt idx="4">
                  <c:v>low_high</c:v>
                </c:pt>
              </c:strCache>
            </c:strRef>
          </c:cat>
          <c:val>
            <c:numRef>
              <c:f>'Percepción de fuerza'!$AC$26:$AC$30</c:f>
              <c:numCache>
                <c:formatCode>0.00</c:formatCode>
                <c:ptCount val="5"/>
                <c:pt idx="0">
                  <c:v>1.5379188712522047</c:v>
                </c:pt>
                <c:pt idx="1">
                  <c:v>1.8410493827160492</c:v>
                </c:pt>
                <c:pt idx="2">
                  <c:v>1.7442680776014108</c:v>
                </c:pt>
                <c:pt idx="3">
                  <c:v>2.0650352733686068</c:v>
                </c:pt>
                <c:pt idx="4">
                  <c:v>3.1660052910052907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45-4680-853F-52F91E4B6F94}"/>
            </c:ext>
          </c:extLst>
        </c:ser>
        <c:ser>
          <c:idx val="1"/>
          <c:order val="1"/>
          <c:tx>
            <c:strRef>
              <c:f>'Percepción de fuerza'!$AD$25</c:f>
              <c:strCache>
                <c:ptCount val="1"/>
                <c:pt idx="0">
                  <c:v>Medio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'Percepción de fuerza'!$AB$26:$AB$30</c:f>
              <c:strCache>
                <c:ptCount val="5"/>
                <c:pt idx="0">
                  <c:v>SingleHit150ms</c:v>
                </c:pt>
                <c:pt idx="1">
                  <c:v>SingleHit500ms</c:v>
                </c:pt>
                <c:pt idx="2">
                  <c:v>DoubleHit</c:v>
                </c:pt>
                <c:pt idx="3">
                  <c:v>TripleHit</c:v>
                </c:pt>
                <c:pt idx="4">
                  <c:v>low_high</c:v>
                </c:pt>
              </c:strCache>
            </c:strRef>
          </c:cat>
          <c:val>
            <c:numRef>
              <c:f>'Percepción de fuerza'!$AD$26:$AD$30</c:f>
              <c:numCache>
                <c:formatCode>0.00</c:formatCode>
                <c:ptCount val="5"/>
                <c:pt idx="0">
                  <c:v>6.2272927689594404</c:v>
                </c:pt>
                <c:pt idx="1">
                  <c:v>3.7037037037037002</c:v>
                </c:pt>
                <c:pt idx="2">
                  <c:v>6.1413139329805979</c:v>
                </c:pt>
                <c:pt idx="3">
                  <c:v>6.8099647266313923</c:v>
                </c:pt>
                <c:pt idx="4">
                  <c:v>4.6261022927689588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45-4680-853F-52F91E4B6F94}"/>
            </c:ext>
          </c:extLst>
        </c:ser>
        <c:ser>
          <c:idx val="2"/>
          <c:order val="2"/>
          <c:tx>
            <c:strRef>
              <c:f>'Percepción de fuerza'!$AE$25</c:f>
              <c:strCache>
                <c:ptCount val="1"/>
                <c:pt idx="0">
                  <c:v>Fuerte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'Percepción de fuerza'!$AB$26:$AB$30</c:f>
              <c:strCache>
                <c:ptCount val="5"/>
                <c:pt idx="0">
                  <c:v>SingleHit150ms</c:v>
                </c:pt>
                <c:pt idx="1">
                  <c:v>SingleHit500ms</c:v>
                </c:pt>
                <c:pt idx="2">
                  <c:v>DoubleHit</c:v>
                </c:pt>
                <c:pt idx="3">
                  <c:v>TripleHit</c:v>
                </c:pt>
                <c:pt idx="4">
                  <c:v>low_high</c:v>
                </c:pt>
              </c:strCache>
            </c:strRef>
          </c:cat>
          <c:val>
            <c:numRef>
              <c:f>'Percepción de fuerza'!$AE$26:$AE$30</c:f>
              <c:numCache>
                <c:formatCode>0.00</c:formatCode>
                <c:ptCount val="5"/>
                <c:pt idx="0">
                  <c:v>7.0092592592592604</c:v>
                </c:pt>
                <c:pt idx="1">
                  <c:v>6.5374779541446202</c:v>
                </c:pt>
                <c:pt idx="2">
                  <c:v>7.3650793650793638</c:v>
                </c:pt>
                <c:pt idx="3">
                  <c:v>7.6227954144620815</c:v>
                </c:pt>
                <c:pt idx="4">
                  <c:v>5.2096560846560847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45-4680-853F-52F91E4B6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gapDepth val="141"/>
        <c:shape val="box"/>
        <c:axId val="1825366304"/>
        <c:axId val="1825365824"/>
        <c:axId val="2054589872"/>
      </c:bar3DChart>
      <c:catAx>
        <c:axId val="182536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5365824"/>
        <c:crosses val="autoZero"/>
        <c:auto val="1"/>
        <c:lblAlgn val="ctr"/>
        <c:lblOffset val="100"/>
        <c:noMultiLvlLbl val="0"/>
      </c:catAx>
      <c:valAx>
        <c:axId val="182536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5366304"/>
        <c:crosses val="autoZero"/>
        <c:crossBetween val="between"/>
      </c:valAx>
      <c:serAx>
        <c:axId val="20545898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536582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Percepción</a:t>
            </a:r>
            <a:r>
              <a:rPr lang="es-ES" baseline="0"/>
              <a:t> de fuerza lineal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'Percepción de fuerza'!$AB$26</c:f>
              <c:strCache>
                <c:ptCount val="1"/>
                <c:pt idx="0">
                  <c:v>SingleHit150ms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>
                <a:outerShdw blurRad="50800" dist="50800" dir="5400000" sx="1000" sy="1000" algn="ctr" rotWithShape="0">
                  <a:srgbClr val="000000">
                    <a:alpha val="50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B8E7-4685-8BDF-1C324E515134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('Percepción de fuerza'!$W$37,'Percepción de fuerza'!$W$42,'Percepción de fuerza'!$W$47)</c:f>
                <c:numCache>
                  <c:formatCode>General</c:formatCode>
                  <c:ptCount val="3"/>
                  <c:pt idx="0">
                    <c:v>0.41272562274909586</c:v>
                  </c:pt>
                  <c:pt idx="1">
                    <c:v>0.70954132396625857</c:v>
                  </c:pt>
                  <c:pt idx="2">
                    <c:v>0.72806220975465963</c:v>
                  </c:pt>
                </c:numCache>
              </c:numRef>
            </c:plus>
            <c:minus>
              <c:numRef>
                <c:f>('Percepción de fuerza'!$W$37,'Percepción de fuerza'!$W$42,'Percepción de fuerza'!$W$47)</c:f>
                <c:numCache>
                  <c:formatCode>General</c:formatCode>
                  <c:ptCount val="3"/>
                  <c:pt idx="0">
                    <c:v>0.41272562274909586</c:v>
                  </c:pt>
                  <c:pt idx="1">
                    <c:v>0.70954132396625857</c:v>
                  </c:pt>
                  <c:pt idx="2">
                    <c:v>0.72806220975465963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'Percepción de fuerza'!$AC$25:$AE$25</c:f>
              <c:strCache>
                <c:ptCount val="3"/>
                <c:pt idx="0">
                  <c:v>Débil</c:v>
                </c:pt>
                <c:pt idx="1">
                  <c:v>Medio</c:v>
                </c:pt>
                <c:pt idx="2">
                  <c:v>Fuerte</c:v>
                </c:pt>
              </c:strCache>
            </c:strRef>
          </c:cat>
          <c:val>
            <c:numRef>
              <c:f>'Percepción de fuerza'!$AC$26:$AE$26</c:f>
              <c:numCache>
                <c:formatCode>0.00</c:formatCode>
                <c:ptCount val="3"/>
                <c:pt idx="0">
                  <c:v>1.5379188712522047</c:v>
                </c:pt>
                <c:pt idx="1">
                  <c:v>6.2272927689594404</c:v>
                </c:pt>
                <c:pt idx="2">
                  <c:v>7.0092592592592604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0E-46B9-842F-5295D9C2941A}"/>
            </c:ext>
          </c:extLst>
        </c:ser>
        <c:ser>
          <c:idx val="1"/>
          <c:order val="1"/>
          <c:tx>
            <c:strRef>
              <c:f>'Percepción de fuerza'!$AB$27</c:f>
              <c:strCache>
                <c:ptCount val="1"/>
                <c:pt idx="0">
                  <c:v>SingleHit500ms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('Percepción de fuerza'!$W$38,'Percepción de fuerza'!$W$43,'Percepción de fuerza'!$W$48)</c:f>
                <c:numCache>
                  <c:formatCode>General</c:formatCode>
                  <c:ptCount val="3"/>
                  <c:pt idx="0">
                    <c:v>0.66473411779992275</c:v>
                  </c:pt>
                  <c:pt idx="1">
                    <c:v>0.70274147700337841</c:v>
                  </c:pt>
                  <c:pt idx="2">
                    <c:v>0.57369944919061844</c:v>
                  </c:pt>
                </c:numCache>
              </c:numRef>
            </c:plus>
            <c:minus>
              <c:numRef>
                <c:f>('Percepción de fuerza'!$W$38,'Percepción de fuerza'!$W$43,'Percepción de fuerza'!$W$48)</c:f>
                <c:numCache>
                  <c:formatCode>General</c:formatCode>
                  <c:ptCount val="3"/>
                  <c:pt idx="0">
                    <c:v>0.66473411779992275</c:v>
                  </c:pt>
                  <c:pt idx="1">
                    <c:v>0.70274147700337841</c:v>
                  </c:pt>
                  <c:pt idx="2">
                    <c:v>0.57369944919061844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strRef>
              <c:f>'Percepción de fuerza'!$AC$25:$AE$25</c:f>
              <c:strCache>
                <c:ptCount val="3"/>
                <c:pt idx="0">
                  <c:v>Débil</c:v>
                </c:pt>
                <c:pt idx="1">
                  <c:v>Medio</c:v>
                </c:pt>
                <c:pt idx="2">
                  <c:v>Fuerte</c:v>
                </c:pt>
              </c:strCache>
            </c:strRef>
          </c:cat>
          <c:val>
            <c:numRef>
              <c:f>'Percepción de fuerza'!$AC$27:$AE$27</c:f>
              <c:numCache>
                <c:formatCode>0.00</c:formatCode>
                <c:ptCount val="3"/>
                <c:pt idx="0">
                  <c:v>1.8410493827160492</c:v>
                </c:pt>
                <c:pt idx="1">
                  <c:v>3.7037037037037002</c:v>
                </c:pt>
                <c:pt idx="2">
                  <c:v>6.5374779541446202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0E-46B9-842F-5295D9C2941A}"/>
            </c:ext>
          </c:extLst>
        </c:ser>
        <c:ser>
          <c:idx val="2"/>
          <c:order val="2"/>
          <c:tx>
            <c:strRef>
              <c:f>'Percepción de fuerza'!$AB$28</c:f>
              <c:strCache>
                <c:ptCount val="1"/>
                <c:pt idx="0">
                  <c:v>DoubleHit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('Percepción de fuerza'!$W$39,'Percepción de fuerza'!$W$44,'Percepción de fuerza'!$W$49)</c:f>
                <c:numCache>
                  <c:formatCode>General</c:formatCode>
                  <c:ptCount val="3"/>
                  <c:pt idx="0">
                    <c:v>0.55258766833239681</c:v>
                  </c:pt>
                  <c:pt idx="1">
                    <c:v>0.6203624184561487</c:v>
                  </c:pt>
                  <c:pt idx="2">
                    <c:v>0.6686180646249652</c:v>
                  </c:pt>
                </c:numCache>
              </c:numRef>
            </c:plus>
            <c:minus>
              <c:numRef>
                <c:f>('Percepción de fuerza'!$W$39,'Percepción de fuerza'!$W$44,'Percepción de fuerza'!$W$49)</c:f>
                <c:numCache>
                  <c:formatCode>General</c:formatCode>
                  <c:ptCount val="3"/>
                  <c:pt idx="0">
                    <c:v>0.55258766833239681</c:v>
                  </c:pt>
                  <c:pt idx="1">
                    <c:v>0.6203624184561487</c:v>
                  </c:pt>
                  <c:pt idx="2">
                    <c:v>0.6686180646249652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'Percepción de fuerza'!$AC$25:$AE$25</c:f>
              <c:strCache>
                <c:ptCount val="3"/>
                <c:pt idx="0">
                  <c:v>Débil</c:v>
                </c:pt>
                <c:pt idx="1">
                  <c:v>Medio</c:v>
                </c:pt>
                <c:pt idx="2">
                  <c:v>Fuerte</c:v>
                </c:pt>
              </c:strCache>
            </c:strRef>
          </c:cat>
          <c:val>
            <c:numRef>
              <c:f>'Percepción de fuerza'!$AC$28:$AE$28</c:f>
              <c:numCache>
                <c:formatCode>0.00</c:formatCode>
                <c:ptCount val="3"/>
                <c:pt idx="0">
                  <c:v>1.7442680776014108</c:v>
                </c:pt>
                <c:pt idx="1">
                  <c:v>6.1413139329805979</c:v>
                </c:pt>
                <c:pt idx="2">
                  <c:v>7.3650793650793638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0E-46B9-842F-5295D9C2941A}"/>
            </c:ext>
          </c:extLst>
        </c:ser>
        <c:ser>
          <c:idx val="3"/>
          <c:order val="3"/>
          <c:tx>
            <c:strRef>
              <c:f>'Percepción de fuerza'!$AB$29</c:f>
              <c:strCache>
                <c:ptCount val="1"/>
                <c:pt idx="0">
                  <c:v>TripleHit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('Percepción de fuerza'!$W$40,'Percepción de fuerza'!$W$45,'Percepción de fuerza'!$W$50)</c:f>
                <c:numCache>
                  <c:formatCode>General</c:formatCode>
                  <c:ptCount val="3"/>
                  <c:pt idx="0">
                    <c:v>0.66312002603679399</c:v>
                  </c:pt>
                  <c:pt idx="1">
                    <c:v>0.50954988745194651</c:v>
                  </c:pt>
                  <c:pt idx="2">
                    <c:v>0.64478781667911256</c:v>
                  </c:pt>
                </c:numCache>
              </c:numRef>
            </c:plus>
            <c:minus>
              <c:numRef>
                <c:f>('Percepción de fuerza'!$W$40,'Percepción de fuerza'!$W$45,'Percepción de fuerza'!$W$50)</c:f>
                <c:numCache>
                  <c:formatCode>General</c:formatCode>
                  <c:ptCount val="3"/>
                  <c:pt idx="0">
                    <c:v>0.66312002603679399</c:v>
                  </c:pt>
                  <c:pt idx="1">
                    <c:v>0.50954988745194651</c:v>
                  </c:pt>
                  <c:pt idx="2">
                    <c:v>0.64478781667911256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cat>
            <c:strRef>
              <c:f>'Percepción de fuerza'!$AC$25:$AE$25</c:f>
              <c:strCache>
                <c:ptCount val="3"/>
                <c:pt idx="0">
                  <c:v>Débil</c:v>
                </c:pt>
                <c:pt idx="1">
                  <c:v>Medio</c:v>
                </c:pt>
                <c:pt idx="2">
                  <c:v>Fuerte</c:v>
                </c:pt>
              </c:strCache>
            </c:strRef>
          </c:cat>
          <c:val>
            <c:numRef>
              <c:f>'Percepción de fuerza'!$AC$29:$AE$29</c:f>
              <c:numCache>
                <c:formatCode>0.00</c:formatCode>
                <c:ptCount val="3"/>
                <c:pt idx="0">
                  <c:v>2.0650352733686068</c:v>
                </c:pt>
                <c:pt idx="1">
                  <c:v>6.8099647266313923</c:v>
                </c:pt>
                <c:pt idx="2">
                  <c:v>7.6227954144620815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0E-46B9-842F-5295D9C2941A}"/>
            </c:ext>
          </c:extLst>
        </c:ser>
        <c:ser>
          <c:idx val="4"/>
          <c:order val="4"/>
          <c:tx>
            <c:strRef>
              <c:f>'Percepción de fuerza'!$AB$30</c:f>
              <c:strCache>
                <c:ptCount val="1"/>
                <c:pt idx="0">
                  <c:v>low_high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('Percepción de fuerza'!$W$41,'Percepción de fuerza'!$W$46,'Percepción de fuerza'!$W$51)</c:f>
                <c:numCache>
                  <c:formatCode>General</c:formatCode>
                  <c:ptCount val="3"/>
                  <c:pt idx="0">
                    <c:v>0.59928168427049688</c:v>
                  </c:pt>
                  <c:pt idx="1">
                    <c:v>0.67248440298082501</c:v>
                  </c:pt>
                  <c:pt idx="2">
                    <c:v>0.59118221272782101</c:v>
                  </c:pt>
                </c:numCache>
              </c:numRef>
            </c:plus>
            <c:minus>
              <c:numRef>
                <c:f>('Percepción de fuerza'!$W$41,'Percepción de fuerza'!$W$46,'Percepción de fuerza'!$W$51)</c:f>
                <c:numCache>
                  <c:formatCode>General</c:formatCode>
                  <c:ptCount val="3"/>
                  <c:pt idx="0">
                    <c:v>0.59928168427049688</c:v>
                  </c:pt>
                  <c:pt idx="1">
                    <c:v>0.67248440298082501</c:v>
                  </c:pt>
                  <c:pt idx="2">
                    <c:v>0.59118221272782101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errBars>
          <c:cat>
            <c:strRef>
              <c:f>'Percepción de fuerza'!$AC$25:$AE$25</c:f>
              <c:strCache>
                <c:ptCount val="3"/>
                <c:pt idx="0">
                  <c:v>Débil</c:v>
                </c:pt>
                <c:pt idx="1">
                  <c:v>Medio</c:v>
                </c:pt>
                <c:pt idx="2">
                  <c:v>Fuerte</c:v>
                </c:pt>
              </c:strCache>
            </c:strRef>
          </c:cat>
          <c:val>
            <c:numRef>
              <c:f>'Percepción de fuerza'!$AC$30:$AE$30</c:f>
              <c:numCache>
                <c:formatCode>0.00</c:formatCode>
                <c:ptCount val="3"/>
                <c:pt idx="0">
                  <c:v>3.1660052910052907</c:v>
                </c:pt>
                <c:pt idx="1">
                  <c:v>4.6261022927689588</c:v>
                </c:pt>
                <c:pt idx="2">
                  <c:v>5.2096560846560847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0E-46B9-842F-5295D9C29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336672"/>
        <c:axId val="134337152"/>
      </c:lineChart>
      <c:catAx>
        <c:axId val="13433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337152"/>
        <c:crosses val="autoZero"/>
        <c:auto val="1"/>
        <c:lblAlgn val="ctr"/>
        <c:lblOffset val="100"/>
        <c:noMultiLvlLbl val="0"/>
      </c:catAx>
      <c:valAx>
        <c:axId val="13433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336672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Media</a:t>
            </a:r>
            <a:r>
              <a:rPr lang="es-ES" baseline="0"/>
              <a:t> de percepción de fuerza por estímulo al margen de potencia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'Percepción de fuerza'!$AG$26</c:f>
              <c:strCache>
                <c:ptCount val="1"/>
                <c:pt idx="0">
                  <c:v>SingleHit150ms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'Percepción de fuerza'!$AH$26</c:f>
              <c:numCache>
                <c:formatCode>0.00</c:formatCode>
                <c:ptCount val="1"/>
                <c:pt idx="0">
                  <c:v>4.9248236331569686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C-40E1-A68F-6B738B144CFF}"/>
            </c:ext>
          </c:extLst>
        </c:ser>
        <c:ser>
          <c:idx val="1"/>
          <c:order val="1"/>
          <c:tx>
            <c:strRef>
              <c:f>'Percepción de fuerza'!$AG$27</c:f>
              <c:strCache>
                <c:ptCount val="1"/>
                <c:pt idx="0">
                  <c:v>SingleHit500ms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'Percepción de fuerza'!$AH$27</c:f>
              <c:numCache>
                <c:formatCode>0.00</c:formatCode>
                <c:ptCount val="1"/>
                <c:pt idx="0">
                  <c:v>4.0274103468547899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8C-40E1-A68F-6B738B144CFF}"/>
            </c:ext>
          </c:extLst>
        </c:ser>
        <c:ser>
          <c:idx val="2"/>
          <c:order val="2"/>
          <c:tx>
            <c:strRef>
              <c:f>'Percepción de fuerza'!$AG$28</c:f>
              <c:strCache>
                <c:ptCount val="1"/>
                <c:pt idx="0">
                  <c:v>DoubleHit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'Percepción de fuerza'!$AH$28</c:f>
              <c:numCache>
                <c:formatCode>0.00</c:formatCode>
                <c:ptCount val="1"/>
                <c:pt idx="0">
                  <c:v>5.0835537918871241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8C-40E1-A68F-6B738B144CFF}"/>
            </c:ext>
          </c:extLst>
        </c:ser>
        <c:ser>
          <c:idx val="3"/>
          <c:order val="3"/>
          <c:tx>
            <c:strRef>
              <c:f>'Percepción de fuerza'!$AG$29</c:f>
              <c:strCache>
                <c:ptCount val="1"/>
                <c:pt idx="0">
                  <c:v>TripleHit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'Percepción de fuerza'!$AH$29</c:f>
              <c:numCache>
                <c:formatCode>0.00</c:formatCode>
                <c:ptCount val="1"/>
                <c:pt idx="0">
                  <c:v>5.4992651381540272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8C-40E1-A68F-6B738B144CFF}"/>
            </c:ext>
          </c:extLst>
        </c:ser>
        <c:ser>
          <c:idx val="4"/>
          <c:order val="4"/>
          <c:tx>
            <c:strRef>
              <c:f>'Percepción de fuerza'!$AG$30</c:f>
              <c:strCache>
                <c:ptCount val="1"/>
                <c:pt idx="0">
                  <c:v>low_high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'Percepción de fuerza'!$AH$30</c:f>
              <c:numCache>
                <c:formatCode>0.00</c:formatCode>
                <c:ptCount val="1"/>
                <c:pt idx="0">
                  <c:v>4.3339212228101118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8C-40E1-A68F-6B738B144C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6"/>
        <c:gapDepth val="141"/>
        <c:shape val="box"/>
        <c:axId val="1825366304"/>
        <c:axId val="1825365824"/>
        <c:axId val="0"/>
      </c:bar3DChart>
      <c:catAx>
        <c:axId val="1825366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25365824"/>
        <c:crosses val="autoZero"/>
        <c:auto val="1"/>
        <c:lblAlgn val="ctr"/>
        <c:lblOffset val="100"/>
        <c:noMultiLvlLbl val="0"/>
      </c:catAx>
      <c:valAx>
        <c:axId val="182536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536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Comparativa de estímulos con potencia máxima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'Percepción de fuerza'!$W$47:$W$51</c:f>
                <c:numCache>
                  <c:formatCode>General</c:formatCode>
                  <c:ptCount val="5"/>
                  <c:pt idx="0">
                    <c:v>0.72806220975465963</c:v>
                  </c:pt>
                  <c:pt idx="1">
                    <c:v>0.57369944919061844</c:v>
                  </c:pt>
                  <c:pt idx="2">
                    <c:v>0.6686180646249652</c:v>
                  </c:pt>
                  <c:pt idx="3">
                    <c:v>0.64478781667911256</c:v>
                  </c:pt>
                  <c:pt idx="4">
                    <c:v>0.59118221272782101</c:v>
                  </c:pt>
                </c:numCache>
              </c:numRef>
            </c:plus>
            <c:minus>
              <c:numRef>
                <c:f>'Percepción de fuerza'!$W$47:$W$51</c:f>
                <c:numCache>
                  <c:formatCode>General</c:formatCode>
                  <c:ptCount val="5"/>
                  <c:pt idx="0">
                    <c:v>0.72806220975465963</c:v>
                  </c:pt>
                  <c:pt idx="1">
                    <c:v>0.57369944919061844</c:v>
                  </c:pt>
                  <c:pt idx="2">
                    <c:v>0.6686180646249652</c:v>
                  </c:pt>
                  <c:pt idx="3">
                    <c:v>0.64478781667911256</c:v>
                  </c:pt>
                  <c:pt idx="4">
                    <c:v>0.59118221272782101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'Percepción de fuerza'!$AB$26:$AB$30</c:f>
              <c:strCache>
                <c:ptCount val="5"/>
                <c:pt idx="0">
                  <c:v>SingleHit150ms</c:v>
                </c:pt>
                <c:pt idx="1">
                  <c:v>SingleHit500ms</c:v>
                </c:pt>
                <c:pt idx="2">
                  <c:v>DoubleHit</c:v>
                </c:pt>
                <c:pt idx="3">
                  <c:v>TripleHit</c:v>
                </c:pt>
                <c:pt idx="4">
                  <c:v>low_high</c:v>
                </c:pt>
              </c:strCache>
            </c:strRef>
          </c:cat>
          <c:val>
            <c:numRef>
              <c:f>'Percepción de fuerza'!$AE$26:$AE$30</c:f>
              <c:numCache>
                <c:formatCode>0.00</c:formatCode>
                <c:ptCount val="5"/>
                <c:pt idx="0">
                  <c:v>7.0092592592592604</c:v>
                </c:pt>
                <c:pt idx="1">
                  <c:v>6.5374779541446202</c:v>
                </c:pt>
                <c:pt idx="2">
                  <c:v>7.3650793650793638</c:v>
                </c:pt>
                <c:pt idx="3">
                  <c:v>7.6227954144620815</c:v>
                </c:pt>
                <c:pt idx="4">
                  <c:v>5.2096560846560847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63-4033-B289-641C6A824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3561648"/>
        <c:axId val="773562608"/>
      </c:barChart>
      <c:catAx>
        <c:axId val="77356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3562608"/>
        <c:crosses val="autoZero"/>
        <c:auto val="1"/>
        <c:lblAlgn val="ctr"/>
        <c:lblOffset val="100"/>
        <c:noMultiLvlLbl val="0"/>
      </c:catAx>
      <c:valAx>
        <c:axId val="77356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356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Percepción</a:t>
            </a:r>
            <a:r>
              <a:rPr lang="es-ES" baseline="0"/>
              <a:t> de fuerza lineal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'Percepción de fuerza'!$AB$26</c:f>
              <c:strCache>
                <c:ptCount val="1"/>
                <c:pt idx="0">
                  <c:v>SingleHit150ms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>
                <a:outerShdw blurRad="50800" dist="50800" dir="5400000" sx="1000" sy="1000" algn="ctr" rotWithShape="0">
                  <a:srgbClr val="000000">
                    <a:alpha val="50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790-4BF0-9A26-54CDA1D4C9ED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('Percepción de fuerza'!$W$37,'Percepción de fuerza'!$W$42,'Percepción de fuerza'!$W$47)</c:f>
                <c:numCache>
                  <c:formatCode>General</c:formatCode>
                  <c:ptCount val="3"/>
                  <c:pt idx="0">
                    <c:v>0.41272562274909586</c:v>
                  </c:pt>
                  <c:pt idx="1">
                    <c:v>0.70954132396625857</c:v>
                  </c:pt>
                  <c:pt idx="2">
                    <c:v>0.72806220975465963</c:v>
                  </c:pt>
                </c:numCache>
              </c:numRef>
            </c:plus>
            <c:minus>
              <c:numRef>
                <c:f>('Percepción de fuerza'!$W$37,'Percepción de fuerza'!$W$42,'Percepción de fuerza'!$W$47)</c:f>
                <c:numCache>
                  <c:formatCode>General</c:formatCode>
                  <c:ptCount val="3"/>
                  <c:pt idx="0">
                    <c:v>0.41272562274909586</c:v>
                  </c:pt>
                  <c:pt idx="1">
                    <c:v>0.70954132396625857</c:v>
                  </c:pt>
                  <c:pt idx="2">
                    <c:v>0.72806220975465963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'Percepción de fuerza'!$AC$25:$AE$25</c:f>
              <c:strCache>
                <c:ptCount val="3"/>
                <c:pt idx="0">
                  <c:v>Débil</c:v>
                </c:pt>
                <c:pt idx="1">
                  <c:v>Medio</c:v>
                </c:pt>
                <c:pt idx="2">
                  <c:v>Fuerte</c:v>
                </c:pt>
              </c:strCache>
            </c:strRef>
          </c:cat>
          <c:val>
            <c:numRef>
              <c:f>'Percepción de fuerza'!$AC$26:$AE$26</c:f>
              <c:numCache>
                <c:formatCode>0.00</c:formatCode>
                <c:ptCount val="3"/>
                <c:pt idx="0">
                  <c:v>1.5379188712522047</c:v>
                </c:pt>
                <c:pt idx="1">
                  <c:v>6.2272927689594404</c:v>
                </c:pt>
                <c:pt idx="2">
                  <c:v>7.0092592592592604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90-4BF0-9A26-54CDA1D4C9ED}"/>
            </c:ext>
          </c:extLst>
        </c:ser>
        <c:ser>
          <c:idx val="1"/>
          <c:order val="1"/>
          <c:tx>
            <c:strRef>
              <c:f>'Percepción de fuerza'!$AB$27</c:f>
              <c:strCache>
                <c:ptCount val="1"/>
                <c:pt idx="0">
                  <c:v>SingleHit500ms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('Percepción de fuerza'!$W$38,'Percepción de fuerza'!$W$43,'Percepción de fuerza'!$W$48)</c:f>
                <c:numCache>
                  <c:formatCode>General</c:formatCode>
                  <c:ptCount val="3"/>
                  <c:pt idx="0">
                    <c:v>0.66473411779992275</c:v>
                  </c:pt>
                  <c:pt idx="1">
                    <c:v>0.70274147700337841</c:v>
                  </c:pt>
                  <c:pt idx="2">
                    <c:v>0.57369944919061844</c:v>
                  </c:pt>
                </c:numCache>
              </c:numRef>
            </c:plus>
            <c:minus>
              <c:numRef>
                <c:f>('Percepción de fuerza'!$W$38,'Percepción de fuerza'!$W$43,'Percepción de fuerza'!$W$48)</c:f>
                <c:numCache>
                  <c:formatCode>General</c:formatCode>
                  <c:ptCount val="3"/>
                  <c:pt idx="0">
                    <c:v>0.66473411779992275</c:v>
                  </c:pt>
                  <c:pt idx="1">
                    <c:v>0.70274147700337841</c:v>
                  </c:pt>
                  <c:pt idx="2">
                    <c:v>0.57369944919061844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strRef>
              <c:f>'Percepción de fuerza'!$AC$25:$AE$25</c:f>
              <c:strCache>
                <c:ptCount val="3"/>
                <c:pt idx="0">
                  <c:v>Débil</c:v>
                </c:pt>
                <c:pt idx="1">
                  <c:v>Medio</c:v>
                </c:pt>
                <c:pt idx="2">
                  <c:v>Fuerte</c:v>
                </c:pt>
              </c:strCache>
            </c:strRef>
          </c:cat>
          <c:val>
            <c:numRef>
              <c:f>'Percepción de fuerza'!$AC$27:$AE$27</c:f>
              <c:numCache>
                <c:formatCode>0.00</c:formatCode>
                <c:ptCount val="3"/>
                <c:pt idx="0">
                  <c:v>1.8410493827160492</c:v>
                </c:pt>
                <c:pt idx="1">
                  <c:v>3.7037037037037002</c:v>
                </c:pt>
                <c:pt idx="2">
                  <c:v>6.5374779541446202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90-4BF0-9A26-54CDA1D4C9ED}"/>
            </c:ext>
          </c:extLst>
        </c:ser>
        <c:ser>
          <c:idx val="2"/>
          <c:order val="2"/>
          <c:tx>
            <c:strRef>
              <c:f>'Percepción de fuerza'!$AB$28</c:f>
              <c:strCache>
                <c:ptCount val="1"/>
                <c:pt idx="0">
                  <c:v>DoubleHit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('Percepción de fuerza'!$W$39,'Percepción de fuerza'!$W$44,'Percepción de fuerza'!$W$49)</c:f>
                <c:numCache>
                  <c:formatCode>General</c:formatCode>
                  <c:ptCount val="3"/>
                  <c:pt idx="0">
                    <c:v>0.55258766833239681</c:v>
                  </c:pt>
                  <c:pt idx="1">
                    <c:v>0.6203624184561487</c:v>
                  </c:pt>
                  <c:pt idx="2">
                    <c:v>0.6686180646249652</c:v>
                  </c:pt>
                </c:numCache>
              </c:numRef>
            </c:plus>
            <c:minus>
              <c:numRef>
                <c:f>('Percepción de fuerza'!$W$39,'Percepción de fuerza'!$W$44,'Percepción de fuerza'!$W$49)</c:f>
                <c:numCache>
                  <c:formatCode>General</c:formatCode>
                  <c:ptCount val="3"/>
                  <c:pt idx="0">
                    <c:v>0.55258766833239681</c:v>
                  </c:pt>
                  <c:pt idx="1">
                    <c:v>0.6203624184561487</c:v>
                  </c:pt>
                  <c:pt idx="2">
                    <c:v>0.6686180646249652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'Percepción de fuerza'!$AC$25:$AE$25</c:f>
              <c:strCache>
                <c:ptCount val="3"/>
                <c:pt idx="0">
                  <c:v>Débil</c:v>
                </c:pt>
                <c:pt idx="1">
                  <c:v>Medio</c:v>
                </c:pt>
                <c:pt idx="2">
                  <c:v>Fuerte</c:v>
                </c:pt>
              </c:strCache>
            </c:strRef>
          </c:cat>
          <c:val>
            <c:numRef>
              <c:f>'Percepción de fuerza'!$AC$28:$AE$28</c:f>
              <c:numCache>
                <c:formatCode>0.00</c:formatCode>
                <c:ptCount val="3"/>
                <c:pt idx="0">
                  <c:v>1.7442680776014108</c:v>
                </c:pt>
                <c:pt idx="1">
                  <c:v>6.1413139329805979</c:v>
                </c:pt>
                <c:pt idx="2">
                  <c:v>7.3650793650793638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90-4BF0-9A26-54CDA1D4C9ED}"/>
            </c:ext>
          </c:extLst>
        </c:ser>
        <c:ser>
          <c:idx val="3"/>
          <c:order val="3"/>
          <c:tx>
            <c:strRef>
              <c:f>'Percepción de fuerza'!$AB$29</c:f>
              <c:strCache>
                <c:ptCount val="1"/>
                <c:pt idx="0">
                  <c:v>TripleHit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('Percepción de fuerza'!$W$40,'Percepción de fuerza'!$W$45,'Percepción de fuerza'!$W$50)</c:f>
                <c:numCache>
                  <c:formatCode>General</c:formatCode>
                  <c:ptCount val="3"/>
                  <c:pt idx="0">
                    <c:v>0.66312002603679399</c:v>
                  </c:pt>
                  <c:pt idx="1">
                    <c:v>0.50954988745194651</c:v>
                  </c:pt>
                  <c:pt idx="2">
                    <c:v>0.64478781667911256</c:v>
                  </c:pt>
                </c:numCache>
              </c:numRef>
            </c:plus>
            <c:minus>
              <c:numRef>
                <c:f>('Percepción de fuerza'!$W$40,'Percepción de fuerza'!$W$45,'Percepción de fuerza'!$W$50)</c:f>
                <c:numCache>
                  <c:formatCode>General</c:formatCode>
                  <c:ptCount val="3"/>
                  <c:pt idx="0">
                    <c:v>0.66312002603679399</c:v>
                  </c:pt>
                  <c:pt idx="1">
                    <c:v>0.50954988745194651</c:v>
                  </c:pt>
                  <c:pt idx="2">
                    <c:v>0.64478781667911256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cat>
            <c:strRef>
              <c:f>'Percepción de fuerza'!$AC$25:$AE$25</c:f>
              <c:strCache>
                <c:ptCount val="3"/>
                <c:pt idx="0">
                  <c:v>Débil</c:v>
                </c:pt>
                <c:pt idx="1">
                  <c:v>Medio</c:v>
                </c:pt>
                <c:pt idx="2">
                  <c:v>Fuerte</c:v>
                </c:pt>
              </c:strCache>
            </c:strRef>
          </c:cat>
          <c:val>
            <c:numRef>
              <c:f>'Percepción de fuerza'!$AC$29:$AE$29</c:f>
              <c:numCache>
                <c:formatCode>0.00</c:formatCode>
                <c:ptCount val="3"/>
                <c:pt idx="0">
                  <c:v>2.0650352733686068</c:v>
                </c:pt>
                <c:pt idx="1">
                  <c:v>6.8099647266313923</c:v>
                </c:pt>
                <c:pt idx="2">
                  <c:v>7.6227954144620815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90-4BF0-9A26-54CDA1D4C9ED}"/>
            </c:ext>
          </c:extLst>
        </c:ser>
        <c:ser>
          <c:idx val="4"/>
          <c:order val="4"/>
          <c:tx>
            <c:strRef>
              <c:f>'Percepción de fuerza'!$AB$30</c:f>
              <c:strCache>
                <c:ptCount val="1"/>
                <c:pt idx="0">
                  <c:v>low_high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('Percepción de fuerza'!$W$41,'Percepción de fuerza'!$W$46,'Percepción de fuerza'!$W$51)</c:f>
                <c:numCache>
                  <c:formatCode>General</c:formatCode>
                  <c:ptCount val="3"/>
                  <c:pt idx="0">
                    <c:v>0.59928168427049688</c:v>
                  </c:pt>
                  <c:pt idx="1">
                    <c:v>0.67248440298082501</c:v>
                  </c:pt>
                  <c:pt idx="2">
                    <c:v>0.59118221272782101</c:v>
                  </c:pt>
                </c:numCache>
              </c:numRef>
            </c:plus>
            <c:minus>
              <c:numRef>
                <c:f>('Percepción de fuerza'!$W$41,'Percepción de fuerza'!$W$46,'Percepción de fuerza'!$W$51)</c:f>
                <c:numCache>
                  <c:formatCode>General</c:formatCode>
                  <c:ptCount val="3"/>
                  <c:pt idx="0">
                    <c:v>0.59928168427049688</c:v>
                  </c:pt>
                  <c:pt idx="1">
                    <c:v>0.67248440298082501</c:v>
                  </c:pt>
                  <c:pt idx="2">
                    <c:v>0.59118221272782101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errBars>
          <c:cat>
            <c:strRef>
              <c:f>'Percepción de fuerza'!$AC$25:$AE$25</c:f>
              <c:strCache>
                <c:ptCount val="3"/>
                <c:pt idx="0">
                  <c:v>Débil</c:v>
                </c:pt>
                <c:pt idx="1">
                  <c:v>Medio</c:v>
                </c:pt>
                <c:pt idx="2">
                  <c:v>Fuerte</c:v>
                </c:pt>
              </c:strCache>
            </c:strRef>
          </c:cat>
          <c:val>
            <c:numRef>
              <c:f>'Percepción de fuerza'!$AC$30:$AE$30</c:f>
              <c:numCache>
                <c:formatCode>0.00</c:formatCode>
                <c:ptCount val="3"/>
                <c:pt idx="0">
                  <c:v>3.1660052910052907</c:v>
                </c:pt>
                <c:pt idx="1">
                  <c:v>4.6261022927689588</c:v>
                </c:pt>
                <c:pt idx="2">
                  <c:v>5.2096560846560847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90-4BF0-9A26-54CDA1D4C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336672"/>
        <c:axId val="134337152"/>
      </c:lineChart>
      <c:catAx>
        <c:axId val="13433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337152"/>
        <c:crosses val="autoZero"/>
        <c:auto val="1"/>
        <c:lblAlgn val="ctr"/>
        <c:lblOffset val="100"/>
        <c:noMultiLvlLbl val="0"/>
      </c:catAx>
      <c:valAx>
        <c:axId val="13433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336672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105436</xdr:colOff>
      <xdr:row>6</xdr:row>
      <xdr:rowOff>113180</xdr:rowOff>
    </xdr:from>
    <xdr:to>
      <xdr:col>31</xdr:col>
      <xdr:colOff>49407</xdr:colOff>
      <xdr:row>20</xdr:row>
      <xdr:rowOff>189380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C97519F-32A5-CE13-0B98-6C9F789B3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319486</xdr:colOff>
      <xdr:row>6</xdr:row>
      <xdr:rowOff>166407</xdr:rowOff>
    </xdr:from>
    <xdr:to>
      <xdr:col>46</xdr:col>
      <xdr:colOff>280987</xdr:colOff>
      <xdr:row>41</xdr:row>
      <xdr:rowOff>80963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1A625F8-B9AC-F0F8-1444-B76979407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425823</xdr:colOff>
      <xdr:row>6</xdr:row>
      <xdr:rowOff>112059</xdr:rowOff>
    </xdr:from>
    <xdr:to>
      <xdr:col>36</xdr:col>
      <xdr:colOff>268941</xdr:colOff>
      <xdr:row>20</xdr:row>
      <xdr:rowOff>188258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22D4D9A-831A-4A04-BA57-745FA79B2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198663</xdr:colOff>
      <xdr:row>43</xdr:row>
      <xdr:rowOff>6804</xdr:rowOff>
    </xdr:from>
    <xdr:to>
      <xdr:col>44</xdr:col>
      <xdr:colOff>484413</xdr:colOff>
      <xdr:row>53</xdr:row>
      <xdr:rowOff>269421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575372-C967-27C7-42EA-D2837DA346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0</xdr:colOff>
      <xdr:row>64</xdr:row>
      <xdr:rowOff>0</xdr:rowOff>
    </xdr:from>
    <xdr:to>
      <xdr:col>45</xdr:col>
      <xdr:colOff>573823</xdr:colOff>
      <xdr:row>100</xdr:row>
      <xdr:rowOff>37020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4BC7C7B-8CB5-44BD-A4DD-FFB42800F1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79"/>
  <sheetViews>
    <sheetView tabSelected="1" topLeftCell="O28" zoomScaleNormal="100" workbookViewId="0">
      <selection activeCell="V49" sqref="V49"/>
    </sheetView>
  </sheetViews>
  <sheetFormatPr baseColWidth="10" defaultColWidth="9.140625" defaultRowHeight="15" x14ac:dyDescent="0.25"/>
  <cols>
    <col min="1" max="1" width="24.5703125" customWidth="1"/>
    <col min="2" max="2" width="10.140625" customWidth="1"/>
    <col min="12" max="12" width="10.7109375" bestFit="1" customWidth="1"/>
    <col min="21" max="21" width="13" customWidth="1"/>
    <col min="22" max="22" width="12.7109375" bestFit="1" customWidth="1"/>
    <col min="23" max="23" width="26.7109375" customWidth="1"/>
    <col min="24" max="24" width="17.85546875" customWidth="1"/>
    <col min="25" max="25" width="7.5703125" customWidth="1"/>
    <col min="26" max="26" width="14.7109375" customWidth="1"/>
    <col min="27" max="27" width="23.28515625" customWidth="1"/>
    <col min="28" max="28" width="12.140625" customWidth="1"/>
    <col min="29" max="29" width="10.42578125" customWidth="1"/>
    <col min="30" max="30" width="21.7109375" customWidth="1"/>
    <col min="31" max="31" width="22.7109375" customWidth="1"/>
    <col min="32" max="32" width="26.140625" customWidth="1"/>
    <col min="33" max="33" width="12.28515625" customWidth="1"/>
    <col min="34" max="34" width="12.5703125" customWidth="1"/>
    <col min="35" max="35" width="12.7109375" customWidth="1"/>
    <col min="36" max="36" width="12.140625" customWidth="1"/>
  </cols>
  <sheetData>
    <row r="1" spans="1:47" ht="23.25" customHeight="1" x14ac:dyDescent="0.25">
      <c r="A1" s="89" t="s">
        <v>26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AB1" s="82" t="s">
        <v>74</v>
      </c>
      <c r="AC1" s="82"/>
      <c r="AD1" s="82"/>
      <c r="AE1" s="82"/>
      <c r="AF1" s="82"/>
      <c r="AG1" s="82"/>
      <c r="AH1" s="82"/>
      <c r="AI1" s="82"/>
      <c r="AJ1" s="82"/>
      <c r="AK1" s="82"/>
      <c r="AL1" s="82" t="s">
        <v>74</v>
      </c>
      <c r="AM1" s="82"/>
      <c r="AN1" s="82"/>
      <c r="AO1" s="82"/>
      <c r="AP1" s="82"/>
      <c r="AQ1" s="82"/>
      <c r="AR1" s="82"/>
      <c r="AS1" s="82"/>
      <c r="AT1" s="82"/>
      <c r="AU1" s="82"/>
    </row>
    <row r="2" spans="1:47" ht="15" customHeight="1" x14ac:dyDescent="0.25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</row>
    <row r="3" spans="1:47" x14ac:dyDescent="0.25"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</row>
    <row r="4" spans="1:47" x14ac:dyDescent="0.25"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</row>
    <row r="5" spans="1:47" ht="23.25" x14ac:dyDescent="0.35">
      <c r="A5" s="5" t="s">
        <v>29</v>
      </c>
    </row>
    <row r="6" spans="1:47" x14ac:dyDescent="0.25">
      <c r="C6" s="91" t="s">
        <v>6</v>
      </c>
      <c r="D6" s="91"/>
      <c r="E6" s="91"/>
      <c r="F6" s="91"/>
      <c r="G6" s="91"/>
      <c r="H6" s="91"/>
      <c r="I6" s="92" t="s">
        <v>7</v>
      </c>
      <c r="J6" s="92"/>
      <c r="K6" s="92"/>
      <c r="L6" s="92"/>
      <c r="M6" s="92"/>
      <c r="N6" s="92"/>
      <c r="O6" s="93" t="s">
        <v>8</v>
      </c>
      <c r="P6" s="93"/>
      <c r="Q6" s="93"/>
      <c r="R6" s="93"/>
      <c r="S6" s="93"/>
      <c r="T6" s="93"/>
      <c r="X6" s="8"/>
    </row>
    <row r="7" spans="1:47" x14ac:dyDescent="0.25">
      <c r="C7" s="91"/>
      <c r="D7" s="91"/>
      <c r="E7" s="91"/>
      <c r="F7" s="91"/>
      <c r="G7" s="91"/>
      <c r="H7" s="91"/>
      <c r="I7" s="92"/>
      <c r="J7" s="92"/>
      <c r="K7" s="92"/>
      <c r="L7" s="92"/>
      <c r="M7" s="92"/>
      <c r="N7" s="92"/>
      <c r="O7" s="93"/>
      <c r="P7" s="93"/>
      <c r="Q7" s="93"/>
      <c r="R7" s="93"/>
      <c r="S7" s="93"/>
      <c r="T7" s="93"/>
      <c r="X7" s="8"/>
    </row>
    <row r="8" spans="1:47" x14ac:dyDescent="0.25">
      <c r="B8" s="22" t="s">
        <v>77</v>
      </c>
      <c r="C8" t="s">
        <v>0</v>
      </c>
      <c r="D8" t="s">
        <v>1</v>
      </c>
      <c r="E8" t="s">
        <v>2</v>
      </c>
      <c r="F8" t="s">
        <v>3</v>
      </c>
      <c r="G8" t="s">
        <v>4</v>
      </c>
      <c r="H8" t="s">
        <v>5</v>
      </c>
      <c r="I8" t="s">
        <v>0</v>
      </c>
      <c r="J8" t="s">
        <v>1</v>
      </c>
      <c r="K8" t="s">
        <v>2</v>
      </c>
      <c r="L8" t="s">
        <v>3</v>
      </c>
      <c r="M8" t="s">
        <v>4</v>
      </c>
      <c r="N8" t="s">
        <v>5</v>
      </c>
      <c r="O8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76</v>
      </c>
      <c r="V8" s="4" t="s">
        <v>19</v>
      </c>
      <c r="X8" s="8"/>
    </row>
    <row r="9" spans="1:47" x14ac:dyDescent="0.25">
      <c r="B9" t="s">
        <v>18</v>
      </c>
      <c r="C9" s="1">
        <v>1</v>
      </c>
      <c r="D9" s="1">
        <v>2</v>
      </c>
      <c r="E9" s="1">
        <v>3</v>
      </c>
      <c r="F9" s="1">
        <v>2</v>
      </c>
      <c r="G9" s="1">
        <v>1</v>
      </c>
      <c r="H9" s="1">
        <v>2</v>
      </c>
      <c r="I9" s="1">
        <v>1</v>
      </c>
      <c r="J9" s="1">
        <v>3</v>
      </c>
      <c r="K9" s="1">
        <v>1</v>
      </c>
      <c r="L9" s="1">
        <v>1</v>
      </c>
      <c r="M9" s="1">
        <v>1</v>
      </c>
      <c r="N9" s="1">
        <v>4</v>
      </c>
      <c r="O9" s="1">
        <v>1</v>
      </c>
      <c r="P9" s="1">
        <v>1</v>
      </c>
      <c r="Q9" s="1">
        <v>0</v>
      </c>
      <c r="R9" s="1">
        <v>1</v>
      </c>
      <c r="S9" s="1">
        <v>1</v>
      </c>
      <c r="T9" s="1">
        <v>4</v>
      </c>
      <c r="U9" t="s">
        <v>14</v>
      </c>
      <c r="V9" s="66">
        <f>AVERAGE(C9:T9)</f>
        <v>1.6666666666666667</v>
      </c>
      <c r="X9" s="8"/>
    </row>
    <row r="10" spans="1:47" x14ac:dyDescent="0.25">
      <c r="B10" t="s">
        <v>10</v>
      </c>
      <c r="C10" s="1">
        <v>2</v>
      </c>
      <c r="D10" s="1">
        <v>5</v>
      </c>
      <c r="E10" s="1">
        <v>2</v>
      </c>
      <c r="F10" s="1">
        <v>1</v>
      </c>
      <c r="G10" s="1">
        <v>0</v>
      </c>
      <c r="H10" s="1">
        <v>1</v>
      </c>
      <c r="I10" s="1">
        <v>1</v>
      </c>
      <c r="J10" s="1">
        <v>7</v>
      </c>
      <c r="K10" s="1">
        <v>1</v>
      </c>
      <c r="L10" s="1">
        <v>2</v>
      </c>
      <c r="M10" s="1">
        <v>1</v>
      </c>
      <c r="N10" s="1">
        <v>2</v>
      </c>
      <c r="O10" s="1">
        <v>1</v>
      </c>
      <c r="P10" s="1">
        <v>1</v>
      </c>
      <c r="Q10" s="1">
        <v>1</v>
      </c>
      <c r="R10" s="1">
        <v>2</v>
      </c>
      <c r="S10" s="1">
        <v>1</v>
      </c>
      <c r="T10" s="1">
        <v>2</v>
      </c>
      <c r="U10" t="s">
        <v>14</v>
      </c>
      <c r="V10" s="66">
        <f t="shared" ref="V10:V23" si="0">AVERAGE(C10:T10)</f>
        <v>1.8333333333333333</v>
      </c>
      <c r="X10" s="8"/>
    </row>
    <row r="11" spans="1:47" x14ac:dyDescent="0.25">
      <c r="B11" t="s">
        <v>11</v>
      </c>
      <c r="C11" s="1">
        <v>4</v>
      </c>
      <c r="D11" s="1">
        <v>1</v>
      </c>
      <c r="E11" s="1">
        <v>2</v>
      </c>
      <c r="F11" s="1">
        <v>1</v>
      </c>
      <c r="G11" s="1">
        <v>0</v>
      </c>
      <c r="H11" s="1">
        <v>3</v>
      </c>
      <c r="I11" s="1">
        <v>8</v>
      </c>
      <c r="J11" s="1">
        <v>5</v>
      </c>
      <c r="K11" s="1">
        <v>0</v>
      </c>
      <c r="L11" s="1">
        <v>1</v>
      </c>
      <c r="M11" s="1">
        <v>2</v>
      </c>
      <c r="N11" s="1">
        <v>3</v>
      </c>
      <c r="O11" s="1">
        <v>1</v>
      </c>
      <c r="P11" s="1">
        <v>1</v>
      </c>
      <c r="Q11" s="1">
        <v>1</v>
      </c>
      <c r="R11" s="1">
        <v>0</v>
      </c>
      <c r="S11" s="1">
        <v>1</v>
      </c>
      <c r="T11" s="1">
        <v>2</v>
      </c>
      <c r="U11" t="s">
        <v>14</v>
      </c>
      <c r="V11" s="66">
        <f t="shared" si="0"/>
        <v>2</v>
      </c>
      <c r="X11" s="8"/>
    </row>
    <row r="12" spans="1:47" x14ac:dyDescent="0.25">
      <c r="B12" t="s">
        <v>12</v>
      </c>
      <c r="C12" s="1">
        <v>2</v>
      </c>
      <c r="D12" s="1">
        <v>4</v>
      </c>
      <c r="E12" s="1">
        <v>3</v>
      </c>
      <c r="F12" s="1">
        <v>0</v>
      </c>
      <c r="G12" s="1">
        <v>0</v>
      </c>
      <c r="H12" s="1">
        <v>4</v>
      </c>
      <c r="I12" s="1">
        <v>2</v>
      </c>
      <c r="J12" s="1">
        <v>8</v>
      </c>
      <c r="K12" s="1">
        <v>0</v>
      </c>
      <c r="L12" s="1">
        <v>1</v>
      </c>
      <c r="M12" s="1">
        <v>1</v>
      </c>
      <c r="N12" s="1">
        <v>2</v>
      </c>
      <c r="O12" s="1">
        <v>2</v>
      </c>
      <c r="P12" s="1">
        <v>1</v>
      </c>
      <c r="Q12" s="1">
        <v>1</v>
      </c>
      <c r="R12" s="1">
        <v>1</v>
      </c>
      <c r="S12" s="1">
        <v>1</v>
      </c>
      <c r="T12" s="1">
        <v>3</v>
      </c>
      <c r="U12" t="s">
        <v>14</v>
      </c>
      <c r="V12" s="66">
        <f t="shared" si="0"/>
        <v>2</v>
      </c>
    </row>
    <row r="13" spans="1:47" x14ac:dyDescent="0.25">
      <c r="B13" t="s">
        <v>13</v>
      </c>
      <c r="C13" s="1">
        <v>4</v>
      </c>
      <c r="D13" s="1">
        <v>4</v>
      </c>
      <c r="E13" s="1">
        <v>1</v>
      </c>
      <c r="F13" s="1">
        <v>0</v>
      </c>
      <c r="G13" s="1">
        <v>4</v>
      </c>
      <c r="H13" s="1">
        <v>3</v>
      </c>
      <c r="I13" s="1">
        <v>3</v>
      </c>
      <c r="J13" s="1">
        <v>7</v>
      </c>
      <c r="K13" s="1">
        <v>1</v>
      </c>
      <c r="L13" s="1">
        <v>0</v>
      </c>
      <c r="M13" s="1">
        <v>2</v>
      </c>
      <c r="N13" s="1">
        <v>3</v>
      </c>
      <c r="O13" s="1">
        <v>4</v>
      </c>
      <c r="P13" s="1">
        <v>2</v>
      </c>
      <c r="Q13" s="1">
        <v>3</v>
      </c>
      <c r="R13" s="1">
        <v>1</v>
      </c>
      <c r="S13" s="1">
        <v>2</v>
      </c>
      <c r="T13" s="1">
        <v>5</v>
      </c>
      <c r="U13" t="s">
        <v>14</v>
      </c>
      <c r="V13" s="66">
        <f t="shared" si="0"/>
        <v>2.7222222222222223</v>
      </c>
    </row>
    <row r="14" spans="1:47" x14ac:dyDescent="0.25">
      <c r="B14" t="s">
        <v>9</v>
      </c>
      <c r="C14" s="3">
        <v>7</v>
      </c>
      <c r="D14" s="3">
        <v>1</v>
      </c>
      <c r="E14" s="3">
        <v>1</v>
      </c>
      <c r="F14" s="3">
        <v>7</v>
      </c>
      <c r="G14" s="3">
        <v>5</v>
      </c>
      <c r="H14" s="3">
        <v>6</v>
      </c>
      <c r="I14" s="3">
        <v>6</v>
      </c>
      <c r="J14" s="3">
        <v>9</v>
      </c>
      <c r="K14" s="3">
        <v>3</v>
      </c>
      <c r="L14" s="3">
        <v>8</v>
      </c>
      <c r="M14" s="3">
        <v>4</v>
      </c>
      <c r="N14" s="3">
        <v>9</v>
      </c>
      <c r="O14" s="3">
        <v>4</v>
      </c>
      <c r="P14" s="3">
        <v>4</v>
      </c>
      <c r="Q14" s="3">
        <v>1</v>
      </c>
      <c r="R14" s="3">
        <v>8</v>
      </c>
      <c r="S14" s="3">
        <v>5</v>
      </c>
      <c r="T14" s="3">
        <v>6</v>
      </c>
      <c r="U14" t="s">
        <v>15</v>
      </c>
      <c r="V14" s="66">
        <f t="shared" si="0"/>
        <v>5.2222222222222223</v>
      </c>
    </row>
    <row r="15" spans="1:47" x14ac:dyDescent="0.25">
      <c r="B15" t="s">
        <v>10</v>
      </c>
      <c r="C15" s="3">
        <v>3</v>
      </c>
      <c r="D15" s="3">
        <v>1</v>
      </c>
      <c r="E15" s="3">
        <v>1</v>
      </c>
      <c r="F15" s="3">
        <v>6</v>
      </c>
      <c r="G15" s="3">
        <v>2</v>
      </c>
      <c r="H15" s="3">
        <v>4</v>
      </c>
      <c r="I15" s="3">
        <v>4</v>
      </c>
      <c r="J15" s="3">
        <v>4</v>
      </c>
      <c r="K15" s="3">
        <v>0</v>
      </c>
      <c r="L15" s="3">
        <v>9</v>
      </c>
      <c r="M15" s="3">
        <v>4</v>
      </c>
      <c r="N15" s="3">
        <v>6</v>
      </c>
      <c r="O15" s="3">
        <v>5</v>
      </c>
      <c r="P15" s="3">
        <v>1</v>
      </c>
      <c r="Q15" s="3">
        <v>2</v>
      </c>
      <c r="R15" s="3">
        <v>9</v>
      </c>
      <c r="S15" s="3">
        <v>2</v>
      </c>
      <c r="T15" s="3">
        <v>3</v>
      </c>
      <c r="U15" t="s">
        <v>15</v>
      </c>
      <c r="V15" s="66">
        <f t="shared" si="0"/>
        <v>3.6666666666666665</v>
      </c>
    </row>
    <row r="16" spans="1:47" x14ac:dyDescent="0.25">
      <c r="B16" t="s">
        <v>11</v>
      </c>
      <c r="C16" s="3">
        <v>6</v>
      </c>
      <c r="D16" s="3">
        <v>2</v>
      </c>
      <c r="E16" s="3">
        <v>1</v>
      </c>
      <c r="F16" s="3">
        <v>7</v>
      </c>
      <c r="G16" s="3">
        <v>6</v>
      </c>
      <c r="H16" s="3">
        <v>7</v>
      </c>
      <c r="I16" s="3">
        <v>5</v>
      </c>
      <c r="J16" s="3">
        <v>3</v>
      </c>
      <c r="K16" s="3">
        <v>3</v>
      </c>
      <c r="L16" s="3">
        <v>5</v>
      </c>
      <c r="M16" s="3">
        <v>6</v>
      </c>
      <c r="N16" s="3">
        <v>8</v>
      </c>
      <c r="O16" s="3">
        <v>6</v>
      </c>
      <c r="P16" s="3">
        <v>3</v>
      </c>
      <c r="Q16" s="3">
        <v>3</v>
      </c>
      <c r="R16" s="3">
        <v>5</v>
      </c>
      <c r="S16" s="3">
        <v>6</v>
      </c>
      <c r="T16" s="3">
        <v>6</v>
      </c>
      <c r="U16" t="s">
        <v>15</v>
      </c>
      <c r="V16" s="66">
        <f t="shared" si="0"/>
        <v>4.8888888888888893</v>
      </c>
    </row>
    <row r="17" spans="1:35" x14ac:dyDescent="0.25">
      <c r="B17" t="s">
        <v>12</v>
      </c>
      <c r="C17" s="3">
        <v>7</v>
      </c>
      <c r="D17" s="3">
        <v>2</v>
      </c>
      <c r="E17" s="3">
        <v>3</v>
      </c>
      <c r="F17" s="3">
        <v>8</v>
      </c>
      <c r="G17" s="3">
        <v>4</v>
      </c>
      <c r="H17" s="3">
        <v>7</v>
      </c>
      <c r="I17" s="3">
        <v>7</v>
      </c>
      <c r="J17" s="3">
        <v>5</v>
      </c>
      <c r="K17" s="3">
        <v>1</v>
      </c>
      <c r="L17" s="3">
        <v>8</v>
      </c>
      <c r="M17" s="3">
        <v>7</v>
      </c>
      <c r="N17" s="3">
        <v>6</v>
      </c>
      <c r="O17" s="3">
        <v>5</v>
      </c>
      <c r="P17" s="3">
        <v>3</v>
      </c>
      <c r="Q17" s="3">
        <v>4</v>
      </c>
      <c r="R17" s="3">
        <v>8</v>
      </c>
      <c r="S17" s="3">
        <v>6</v>
      </c>
      <c r="T17" s="3">
        <v>7</v>
      </c>
      <c r="U17" t="s">
        <v>15</v>
      </c>
      <c r="V17" s="66">
        <f t="shared" si="0"/>
        <v>5.4444444444444446</v>
      </c>
    </row>
    <row r="18" spans="1:35" x14ac:dyDescent="0.25">
      <c r="B18" t="s">
        <v>13</v>
      </c>
      <c r="C18" s="3">
        <v>8</v>
      </c>
      <c r="D18" s="3">
        <v>4</v>
      </c>
      <c r="E18" s="3">
        <v>3</v>
      </c>
      <c r="F18" s="3">
        <v>7</v>
      </c>
      <c r="G18" s="3">
        <v>2</v>
      </c>
      <c r="H18" s="3">
        <v>5</v>
      </c>
      <c r="I18" s="3">
        <v>2</v>
      </c>
      <c r="J18" s="3">
        <v>1</v>
      </c>
      <c r="K18" s="3">
        <v>1</v>
      </c>
      <c r="L18" s="3">
        <v>8</v>
      </c>
      <c r="M18" s="3">
        <v>3</v>
      </c>
      <c r="N18" s="3">
        <v>4</v>
      </c>
      <c r="O18" s="3">
        <v>2</v>
      </c>
      <c r="P18" s="3">
        <v>2</v>
      </c>
      <c r="Q18" s="3">
        <v>3</v>
      </c>
      <c r="R18" s="3">
        <v>8</v>
      </c>
      <c r="S18" s="3">
        <v>3</v>
      </c>
      <c r="T18" s="3">
        <v>4</v>
      </c>
      <c r="U18" t="s">
        <v>15</v>
      </c>
      <c r="V18" s="66">
        <f t="shared" si="0"/>
        <v>3.8888888888888888</v>
      </c>
    </row>
    <row r="19" spans="1:35" x14ac:dyDescent="0.25">
      <c r="B19" t="s">
        <v>9</v>
      </c>
      <c r="C19" s="2">
        <v>9</v>
      </c>
      <c r="D19" s="2">
        <v>4</v>
      </c>
      <c r="E19" s="2">
        <v>1</v>
      </c>
      <c r="F19" s="2">
        <v>9</v>
      </c>
      <c r="G19" s="2">
        <v>3</v>
      </c>
      <c r="H19" s="2">
        <v>6</v>
      </c>
      <c r="I19" s="2">
        <v>8</v>
      </c>
      <c r="J19" s="2">
        <v>4</v>
      </c>
      <c r="K19" s="2">
        <v>1</v>
      </c>
      <c r="L19" s="2">
        <v>9</v>
      </c>
      <c r="M19" s="2">
        <v>6</v>
      </c>
      <c r="N19" s="2">
        <v>8</v>
      </c>
      <c r="O19" s="2">
        <v>8</v>
      </c>
      <c r="P19" s="2">
        <v>5</v>
      </c>
      <c r="Q19" s="2">
        <v>1</v>
      </c>
      <c r="R19" s="2">
        <v>10</v>
      </c>
      <c r="S19" s="2">
        <v>4</v>
      </c>
      <c r="T19" s="2">
        <v>9</v>
      </c>
      <c r="U19" t="s">
        <v>16</v>
      </c>
      <c r="V19" s="66">
        <f t="shared" si="0"/>
        <v>5.833333333333333</v>
      </c>
    </row>
    <row r="20" spans="1:35" x14ac:dyDescent="0.25">
      <c r="B20" t="s">
        <v>10</v>
      </c>
      <c r="C20" s="2">
        <v>5</v>
      </c>
      <c r="D20" s="2">
        <v>2</v>
      </c>
      <c r="E20" s="2">
        <v>4</v>
      </c>
      <c r="F20" s="2">
        <v>10</v>
      </c>
      <c r="G20" s="2">
        <v>4</v>
      </c>
      <c r="H20" s="2">
        <v>6</v>
      </c>
      <c r="I20" s="2">
        <v>6</v>
      </c>
      <c r="J20" s="2">
        <v>6</v>
      </c>
      <c r="K20" s="2">
        <v>2</v>
      </c>
      <c r="L20" s="2">
        <v>8</v>
      </c>
      <c r="M20" s="2">
        <v>3</v>
      </c>
      <c r="N20" s="2">
        <v>7</v>
      </c>
      <c r="O20" s="2">
        <v>7</v>
      </c>
      <c r="P20" s="2">
        <v>2</v>
      </c>
      <c r="Q20" s="2">
        <v>3</v>
      </c>
      <c r="R20" s="2">
        <v>10</v>
      </c>
      <c r="S20" s="2">
        <v>4</v>
      </c>
      <c r="T20" s="2">
        <v>6</v>
      </c>
      <c r="U20" t="s">
        <v>16</v>
      </c>
      <c r="V20" s="66">
        <f t="shared" si="0"/>
        <v>5.2777777777777777</v>
      </c>
    </row>
    <row r="21" spans="1:35" x14ac:dyDescent="0.25">
      <c r="B21" t="s">
        <v>11</v>
      </c>
      <c r="C21" s="2">
        <v>9</v>
      </c>
      <c r="D21" s="2">
        <v>2</v>
      </c>
      <c r="E21" s="2">
        <v>2</v>
      </c>
      <c r="F21" s="2">
        <v>9</v>
      </c>
      <c r="G21" s="2">
        <v>2</v>
      </c>
      <c r="H21" s="2">
        <v>8</v>
      </c>
      <c r="I21" s="2">
        <v>8</v>
      </c>
      <c r="J21" s="2">
        <v>2</v>
      </c>
      <c r="K21" s="2">
        <v>3</v>
      </c>
      <c r="L21" s="2">
        <v>9</v>
      </c>
      <c r="M21" s="2">
        <v>6</v>
      </c>
      <c r="N21" s="2">
        <v>8</v>
      </c>
      <c r="O21" s="2">
        <v>7</v>
      </c>
      <c r="P21" s="2">
        <v>5</v>
      </c>
      <c r="Q21" s="2">
        <v>3</v>
      </c>
      <c r="R21" s="2">
        <v>7</v>
      </c>
      <c r="S21" s="2">
        <v>6</v>
      </c>
      <c r="T21" s="2">
        <v>8</v>
      </c>
      <c r="U21" t="s">
        <v>16</v>
      </c>
      <c r="V21" s="66">
        <f t="shared" si="0"/>
        <v>5.7777777777777777</v>
      </c>
    </row>
    <row r="22" spans="1:35" x14ac:dyDescent="0.25">
      <c r="B22" t="s">
        <v>12</v>
      </c>
      <c r="C22" s="2">
        <v>9</v>
      </c>
      <c r="D22" s="2">
        <v>3</v>
      </c>
      <c r="E22" s="2">
        <v>3</v>
      </c>
      <c r="F22" s="2">
        <v>6</v>
      </c>
      <c r="G22" s="2">
        <v>7</v>
      </c>
      <c r="H22" s="2">
        <v>8</v>
      </c>
      <c r="I22" s="2">
        <v>9</v>
      </c>
      <c r="J22" s="2">
        <v>2</v>
      </c>
      <c r="K22" s="2">
        <v>1</v>
      </c>
      <c r="L22" s="2">
        <v>5</v>
      </c>
      <c r="M22" s="2">
        <v>6</v>
      </c>
      <c r="N22" s="2">
        <v>8</v>
      </c>
      <c r="O22" s="2">
        <v>8</v>
      </c>
      <c r="P22" s="2">
        <v>6</v>
      </c>
      <c r="Q22" s="2">
        <v>3</v>
      </c>
      <c r="R22" s="2">
        <v>5</v>
      </c>
      <c r="S22" s="2">
        <v>7</v>
      </c>
      <c r="T22" s="2">
        <v>9</v>
      </c>
      <c r="U22" t="s">
        <v>16</v>
      </c>
      <c r="V22" s="66">
        <f t="shared" si="0"/>
        <v>5.833333333333333</v>
      </c>
    </row>
    <row r="23" spans="1:35" x14ac:dyDescent="0.25">
      <c r="B23" t="s">
        <v>13</v>
      </c>
      <c r="C23" s="2">
        <v>6</v>
      </c>
      <c r="D23" s="2">
        <v>3</v>
      </c>
      <c r="E23" s="2">
        <v>2</v>
      </c>
      <c r="F23" s="2">
        <v>6</v>
      </c>
      <c r="G23" s="2">
        <v>0</v>
      </c>
      <c r="H23" s="2">
        <v>7</v>
      </c>
      <c r="I23" s="2">
        <v>5</v>
      </c>
      <c r="J23" s="2">
        <v>1</v>
      </c>
      <c r="K23" s="2">
        <v>1</v>
      </c>
      <c r="L23" s="2">
        <v>6</v>
      </c>
      <c r="M23" s="2">
        <v>5</v>
      </c>
      <c r="N23" s="2">
        <v>5</v>
      </c>
      <c r="O23" s="2">
        <v>4</v>
      </c>
      <c r="P23" s="2">
        <v>4</v>
      </c>
      <c r="Q23" s="2">
        <v>4</v>
      </c>
      <c r="R23" s="2">
        <v>6</v>
      </c>
      <c r="S23" s="2">
        <v>5</v>
      </c>
      <c r="T23" s="2">
        <v>6</v>
      </c>
      <c r="U23" t="s">
        <v>16</v>
      </c>
      <c r="V23" s="66">
        <f t="shared" si="0"/>
        <v>4.2222222222222223</v>
      </c>
    </row>
    <row r="25" spans="1:35" x14ac:dyDescent="0.25">
      <c r="AC25" s="3" t="s">
        <v>75</v>
      </c>
      <c r="AD25" s="3" t="s">
        <v>15</v>
      </c>
      <c r="AE25" s="3" t="s">
        <v>16</v>
      </c>
      <c r="AH25" s="3" t="s">
        <v>19</v>
      </c>
    </row>
    <row r="26" spans="1:35" x14ac:dyDescent="0.25">
      <c r="AB26" s="12" t="s">
        <v>112</v>
      </c>
      <c r="AC26" s="61">
        <v>1.5379188712522047</v>
      </c>
      <c r="AD26" s="67">
        <v>6.2272927689594404</v>
      </c>
      <c r="AE26" s="65">
        <v>7.0092592592592604</v>
      </c>
      <c r="AG26" s="3" t="s">
        <v>112</v>
      </c>
      <c r="AH26" s="66">
        <f>AVERAGE(AC26:AE26)</f>
        <v>4.9248236331569686</v>
      </c>
      <c r="AI26" s="81"/>
    </row>
    <row r="27" spans="1:35" x14ac:dyDescent="0.25">
      <c r="Q27" t="s">
        <v>17</v>
      </c>
      <c r="AB27" s="12" t="s">
        <v>113</v>
      </c>
      <c r="AC27" s="61">
        <v>1.8410493827160492</v>
      </c>
      <c r="AD27" s="67">
        <v>3.7037037037037002</v>
      </c>
      <c r="AE27" s="65">
        <v>6.5374779541446202</v>
      </c>
      <c r="AG27" s="3" t="s">
        <v>113</v>
      </c>
      <c r="AH27" s="66">
        <f t="shared" ref="AH27:AH30" si="1">AVERAGE(AC27:AE27)</f>
        <v>4.0274103468547899</v>
      </c>
    </row>
    <row r="28" spans="1:35" x14ac:dyDescent="0.25">
      <c r="Q28" s="1"/>
      <c r="R28" t="s">
        <v>14</v>
      </c>
      <c r="AB28" s="12" t="s">
        <v>114</v>
      </c>
      <c r="AC28" s="61">
        <v>1.7442680776014108</v>
      </c>
      <c r="AD28" s="67">
        <v>6.1413139329805979</v>
      </c>
      <c r="AE28" s="65">
        <v>7.3650793650793638</v>
      </c>
      <c r="AG28" s="3" t="s">
        <v>114</v>
      </c>
      <c r="AH28" s="66">
        <f t="shared" si="1"/>
        <v>5.0835537918871241</v>
      </c>
    </row>
    <row r="29" spans="1:35" ht="17.25" customHeight="1" x14ac:dyDescent="0.35">
      <c r="A29" s="5" t="s">
        <v>20</v>
      </c>
      <c r="Q29" s="3"/>
      <c r="R29" t="s">
        <v>15</v>
      </c>
      <c r="AB29" s="12" t="s">
        <v>115</v>
      </c>
      <c r="AC29" s="61">
        <v>2.0650352733686068</v>
      </c>
      <c r="AD29" s="67">
        <v>6.8099647266313923</v>
      </c>
      <c r="AE29" s="65">
        <v>7.6227954144620815</v>
      </c>
      <c r="AG29" s="3" t="s">
        <v>115</v>
      </c>
      <c r="AH29" s="66">
        <f t="shared" si="1"/>
        <v>5.4992651381540272</v>
      </c>
    </row>
    <row r="30" spans="1:35" ht="15" customHeight="1" x14ac:dyDescent="0.25">
      <c r="Q30" s="2"/>
      <c r="R30" t="s">
        <v>16</v>
      </c>
      <c r="AB30" s="12" t="s">
        <v>116</v>
      </c>
      <c r="AC30" s="61">
        <v>3.1660052910052907</v>
      </c>
      <c r="AD30" s="67">
        <v>4.6261022927689588</v>
      </c>
      <c r="AE30" s="65">
        <v>5.2096560846560847</v>
      </c>
      <c r="AG30" s="3" t="s">
        <v>116</v>
      </c>
      <c r="AH30" s="66">
        <f t="shared" si="1"/>
        <v>4.3339212228101118</v>
      </c>
    </row>
    <row r="34" spans="2:32" x14ac:dyDescent="0.25">
      <c r="C34" s="91" t="s">
        <v>6</v>
      </c>
      <c r="D34" s="91"/>
      <c r="E34" s="91"/>
      <c r="F34" s="91"/>
      <c r="G34" s="91"/>
      <c r="H34" s="91"/>
      <c r="I34" s="92" t="s">
        <v>7</v>
      </c>
      <c r="J34" s="92"/>
      <c r="K34" s="92"/>
      <c r="L34" s="92"/>
      <c r="M34" s="92"/>
      <c r="N34" s="92"/>
      <c r="O34" s="93" t="s">
        <v>8</v>
      </c>
      <c r="P34" s="93"/>
      <c r="Q34" s="93"/>
      <c r="R34" s="93"/>
      <c r="S34" s="93"/>
      <c r="T34" s="93"/>
    </row>
    <row r="35" spans="2:32" x14ac:dyDescent="0.25">
      <c r="C35" s="91"/>
      <c r="D35" s="91"/>
      <c r="E35" s="91"/>
      <c r="F35" s="91"/>
      <c r="G35" s="91"/>
      <c r="H35" s="91"/>
      <c r="I35" s="92"/>
      <c r="J35" s="92"/>
      <c r="K35" s="92"/>
      <c r="L35" s="92"/>
      <c r="M35" s="92"/>
      <c r="N35" s="92"/>
      <c r="O35" s="93"/>
      <c r="P35" s="93"/>
      <c r="Q35" s="93"/>
      <c r="R35" s="93"/>
      <c r="S35" s="93"/>
      <c r="T35" s="93"/>
    </row>
    <row r="36" spans="2:32" x14ac:dyDescent="0.25">
      <c r="B36" s="22" t="s">
        <v>77</v>
      </c>
      <c r="C36" t="s">
        <v>0</v>
      </c>
      <c r="D36" t="s">
        <v>1</v>
      </c>
      <c r="E36" t="s">
        <v>2</v>
      </c>
      <c r="F36" t="s">
        <v>3</v>
      </c>
      <c r="G36" t="s">
        <v>4</v>
      </c>
      <c r="H36" t="s">
        <v>5</v>
      </c>
      <c r="I36" t="s">
        <v>0</v>
      </c>
      <c r="J36" t="s">
        <v>1</v>
      </c>
      <c r="K36" t="s">
        <v>2</v>
      </c>
      <c r="L36" t="s">
        <v>3</v>
      </c>
      <c r="M36" t="s">
        <v>4</v>
      </c>
      <c r="N36" t="s">
        <v>5</v>
      </c>
      <c r="O36" t="s">
        <v>0</v>
      </c>
      <c r="P36" t="s">
        <v>1</v>
      </c>
      <c r="Q36" t="s">
        <v>2</v>
      </c>
      <c r="R36" t="s">
        <v>3</v>
      </c>
      <c r="S36" t="s">
        <v>4</v>
      </c>
      <c r="T36" t="s">
        <v>5</v>
      </c>
      <c r="V36" s="77" t="s">
        <v>19</v>
      </c>
      <c r="W36" s="77" t="s">
        <v>117</v>
      </c>
      <c r="X36" s="77" t="s">
        <v>111</v>
      </c>
    </row>
    <row r="37" spans="2:32" x14ac:dyDescent="0.25">
      <c r="B37" t="s">
        <v>18</v>
      </c>
      <c r="C37" s="62">
        <f t="shared" ref="C37:T37" si="2">((C9-MIN(C$9:C$23))/(MAX(C$9:C$23)-MIN(C$9:C$23)))*10</f>
        <v>0</v>
      </c>
      <c r="D37" s="62">
        <f t="shared" si="2"/>
        <v>2.5</v>
      </c>
      <c r="E37" s="62">
        <f t="shared" si="2"/>
        <v>6.6666666666666661</v>
      </c>
      <c r="F37" s="62">
        <f t="shared" si="2"/>
        <v>2</v>
      </c>
      <c r="G37" s="62">
        <f t="shared" si="2"/>
        <v>1.4285714285714284</v>
      </c>
      <c r="H37" s="62">
        <f t="shared" si="2"/>
        <v>1.4285714285714284</v>
      </c>
      <c r="I37" s="62">
        <f t="shared" si="2"/>
        <v>0</v>
      </c>
      <c r="J37" s="62">
        <f t="shared" si="2"/>
        <v>2.5</v>
      </c>
      <c r="K37" s="62">
        <f t="shared" si="2"/>
        <v>3.333333333333333</v>
      </c>
      <c r="L37" s="62">
        <f t="shared" si="2"/>
        <v>1.1111111111111112</v>
      </c>
      <c r="M37" s="62">
        <f t="shared" si="2"/>
        <v>0</v>
      </c>
      <c r="N37" s="62">
        <f t="shared" si="2"/>
        <v>2.8571428571428568</v>
      </c>
      <c r="O37" s="62">
        <f t="shared" si="2"/>
        <v>0</v>
      </c>
      <c r="P37" s="62">
        <f t="shared" si="2"/>
        <v>0</v>
      </c>
      <c r="Q37" s="62">
        <f t="shared" si="2"/>
        <v>0</v>
      </c>
      <c r="R37" s="62">
        <f t="shared" si="2"/>
        <v>1</v>
      </c>
      <c r="S37" s="62">
        <f t="shared" si="2"/>
        <v>0</v>
      </c>
      <c r="T37" s="62">
        <f t="shared" si="2"/>
        <v>2.8571428571428568</v>
      </c>
      <c r="V37" s="68">
        <f>AVERAGE(C37:T37)</f>
        <v>1.5379188712522047</v>
      </c>
      <c r="W37" s="68">
        <f>_xlfn.STDEV.S(C37:T37) / SQRT(COUNT(C37:T37))</f>
        <v>0.41272562274909586</v>
      </c>
      <c r="X37" s="83">
        <f>AVERAGE(V37:V41)</f>
        <v>2.0708553791887123</v>
      </c>
    </row>
    <row r="38" spans="2:32" x14ac:dyDescent="0.25">
      <c r="B38" t="s">
        <v>10</v>
      </c>
      <c r="C38" s="62">
        <f t="shared" ref="C38:T38" si="3">((C10-MIN(C$9:C$23))/(MAX(C$9:C$23)-MIN(C$9:C$23)))*10</f>
        <v>1.25</v>
      </c>
      <c r="D38" s="62">
        <f t="shared" si="3"/>
        <v>10</v>
      </c>
      <c r="E38" s="62">
        <f t="shared" si="3"/>
        <v>3.333333333333333</v>
      </c>
      <c r="F38" s="62">
        <f t="shared" si="3"/>
        <v>1</v>
      </c>
      <c r="G38" s="62">
        <f t="shared" si="3"/>
        <v>0</v>
      </c>
      <c r="H38" s="62">
        <f t="shared" si="3"/>
        <v>0</v>
      </c>
      <c r="I38" s="62">
        <f t="shared" si="3"/>
        <v>0</v>
      </c>
      <c r="J38" s="62">
        <f t="shared" si="3"/>
        <v>7.5</v>
      </c>
      <c r="K38" s="62">
        <f t="shared" si="3"/>
        <v>3.333333333333333</v>
      </c>
      <c r="L38" s="62">
        <f t="shared" si="3"/>
        <v>2.2222222222222223</v>
      </c>
      <c r="M38" s="62">
        <f t="shared" si="3"/>
        <v>0</v>
      </c>
      <c r="N38" s="62">
        <f t="shared" si="3"/>
        <v>0</v>
      </c>
      <c r="O38" s="62">
        <f t="shared" si="3"/>
        <v>0</v>
      </c>
      <c r="P38" s="62">
        <f t="shared" si="3"/>
        <v>0</v>
      </c>
      <c r="Q38" s="62">
        <f t="shared" si="3"/>
        <v>2.5</v>
      </c>
      <c r="R38" s="62">
        <f t="shared" si="3"/>
        <v>2</v>
      </c>
      <c r="S38" s="62">
        <f t="shared" si="3"/>
        <v>0</v>
      </c>
      <c r="T38" s="62">
        <f t="shared" si="3"/>
        <v>0</v>
      </c>
      <c r="V38" s="68">
        <f t="shared" ref="V38:W51" si="4">AVERAGE(C38:T38)</f>
        <v>1.8410493827160492</v>
      </c>
      <c r="W38" s="68">
        <f t="shared" ref="W38:W51" si="5">_xlfn.STDEV.S(C38:T38) / SQRT(COUNT(C38:T38))</f>
        <v>0.66473411779992275</v>
      </c>
      <c r="X38" s="84"/>
    </row>
    <row r="39" spans="2:32" x14ac:dyDescent="0.25">
      <c r="B39" t="s">
        <v>11</v>
      </c>
      <c r="C39" s="62">
        <f t="shared" ref="C39:T39" si="6">((C11-MIN(C$9:C$23))/(MAX(C$9:C$23)-MIN(C$9:C$23)))*10</f>
        <v>3.75</v>
      </c>
      <c r="D39" s="62">
        <f t="shared" si="6"/>
        <v>0</v>
      </c>
      <c r="E39" s="62">
        <f t="shared" si="6"/>
        <v>3.333333333333333</v>
      </c>
      <c r="F39" s="62">
        <f t="shared" si="6"/>
        <v>1</v>
      </c>
      <c r="G39" s="62">
        <f t="shared" si="6"/>
        <v>0</v>
      </c>
      <c r="H39" s="62">
        <f t="shared" si="6"/>
        <v>2.8571428571428568</v>
      </c>
      <c r="I39" s="62">
        <f t="shared" si="6"/>
        <v>8.75</v>
      </c>
      <c r="J39" s="62">
        <f t="shared" si="6"/>
        <v>5</v>
      </c>
      <c r="K39" s="62">
        <f t="shared" si="6"/>
        <v>0</v>
      </c>
      <c r="L39" s="62">
        <f t="shared" si="6"/>
        <v>1.1111111111111112</v>
      </c>
      <c r="M39" s="62">
        <f t="shared" si="6"/>
        <v>1.6666666666666665</v>
      </c>
      <c r="N39" s="62">
        <f t="shared" si="6"/>
        <v>1.4285714285714284</v>
      </c>
      <c r="O39" s="62">
        <f t="shared" si="6"/>
        <v>0</v>
      </c>
      <c r="P39" s="62">
        <f t="shared" si="6"/>
        <v>0</v>
      </c>
      <c r="Q39" s="62">
        <f t="shared" si="6"/>
        <v>2.5</v>
      </c>
      <c r="R39" s="62">
        <f t="shared" si="6"/>
        <v>0</v>
      </c>
      <c r="S39" s="62">
        <f t="shared" si="6"/>
        <v>0</v>
      </c>
      <c r="T39" s="62">
        <f t="shared" si="6"/>
        <v>0</v>
      </c>
      <c r="V39" s="68">
        <f t="shared" si="4"/>
        <v>1.7442680776014108</v>
      </c>
      <c r="W39" s="68">
        <f t="shared" si="5"/>
        <v>0.55258766833239681</v>
      </c>
      <c r="X39" s="84"/>
    </row>
    <row r="40" spans="2:32" x14ac:dyDescent="0.25">
      <c r="B40" t="s">
        <v>12</v>
      </c>
      <c r="C40" s="62">
        <f t="shared" ref="C40:T40" si="7">((C12-MIN(C$9:C$23))/(MAX(C$9:C$23)-MIN(C$9:C$23)))*10</f>
        <v>1.25</v>
      </c>
      <c r="D40" s="62">
        <f t="shared" si="7"/>
        <v>7.5</v>
      </c>
      <c r="E40" s="62">
        <f t="shared" si="7"/>
        <v>6.6666666666666661</v>
      </c>
      <c r="F40" s="62">
        <f t="shared" si="7"/>
        <v>0</v>
      </c>
      <c r="G40" s="62">
        <f t="shared" si="7"/>
        <v>0</v>
      </c>
      <c r="H40" s="62">
        <f t="shared" si="7"/>
        <v>4.2857142857142856</v>
      </c>
      <c r="I40" s="62">
        <f t="shared" si="7"/>
        <v>1.25</v>
      </c>
      <c r="J40" s="62">
        <f t="shared" si="7"/>
        <v>8.75</v>
      </c>
      <c r="K40" s="62">
        <f t="shared" si="7"/>
        <v>0</v>
      </c>
      <c r="L40" s="62">
        <f t="shared" si="7"/>
        <v>1.1111111111111112</v>
      </c>
      <c r="M40" s="62">
        <f t="shared" si="7"/>
        <v>0</v>
      </c>
      <c r="N40" s="62">
        <f t="shared" si="7"/>
        <v>0</v>
      </c>
      <c r="O40" s="62">
        <f t="shared" si="7"/>
        <v>1.4285714285714284</v>
      </c>
      <c r="P40" s="62">
        <f t="shared" si="7"/>
        <v>0</v>
      </c>
      <c r="Q40" s="62">
        <f t="shared" si="7"/>
        <v>2.5</v>
      </c>
      <c r="R40" s="62">
        <f t="shared" si="7"/>
        <v>1</v>
      </c>
      <c r="S40" s="62">
        <f t="shared" si="7"/>
        <v>0</v>
      </c>
      <c r="T40" s="62">
        <f t="shared" si="7"/>
        <v>1.4285714285714284</v>
      </c>
      <c r="V40" s="68">
        <f t="shared" si="4"/>
        <v>2.0650352733686068</v>
      </c>
      <c r="W40" s="68">
        <f>_xlfn.STDEV.S(C40:T40) / SQRT(COUNT(C40:T40))</f>
        <v>0.66312002603679399</v>
      </c>
      <c r="X40" s="84"/>
    </row>
    <row r="41" spans="2:32" ht="21" x14ac:dyDescent="0.25">
      <c r="B41" t="s">
        <v>13</v>
      </c>
      <c r="C41" s="62">
        <f t="shared" ref="C41:T41" si="8">((C13-MIN(C$9:C$23))/(MAX(C$9:C$23)-MIN(C$9:C$23)))*10</f>
        <v>3.75</v>
      </c>
      <c r="D41" s="62">
        <f t="shared" si="8"/>
        <v>7.5</v>
      </c>
      <c r="E41" s="62">
        <f t="shared" si="8"/>
        <v>0</v>
      </c>
      <c r="F41" s="62">
        <f t="shared" si="8"/>
        <v>0</v>
      </c>
      <c r="G41" s="62">
        <f t="shared" si="8"/>
        <v>5.7142857142857135</v>
      </c>
      <c r="H41" s="62">
        <f t="shared" si="8"/>
        <v>2.8571428571428568</v>
      </c>
      <c r="I41" s="62">
        <f t="shared" si="8"/>
        <v>2.5</v>
      </c>
      <c r="J41" s="62">
        <f t="shared" si="8"/>
        <v>7.5</v>
      </c>
      <c r="K41" s="62">
        <f t="shared" si="8"/>
        <v>3.333333333333333</v>
      </c>
      <c r="L41" s="62">
        <f t="shared" si="8"/>
        <v>0</v>
      </c>
      <c r="M41" s="62">
        <f t="shared" si="8"/>
        <v>1.6666666666666665</v>
      </c>
      <c r="N41" s="62">
        <f t="shared" si="8"/>
        <v>1.4285714285714284</v>
      </c>
      <c r="O41" s="62">
        <f t="shared" si="8"/>
        <v>4.2857142857142856</v>
      </c>
      <c r="P41" s="62">
        <f t="shared" si="8"/>
        <v>2</v>
      </c>
      <c r="Q41" s="62">
        <f t="shared" si="8"/>
        <v>7.5</v>
      </c>
      <c r="R41" s="62">
        <f t="shared" si="8"/>
        <v>1</v>
      </c>
      <c r="S41" s="62">
        <f t="shared" si="8"/>
        <v>1.6666666666666665</v>
      </c>
      <c r="T41" s="62">
        <f t="shared" si="8"/>
        <v>4.2857142857142856</v>
      </c>
      <c r="V41" s="68">
        <f t="shared" si="4"/>
        <v>3.1660052910052907</v>
      </c>
      <c r="W41" s="68">
        <f t="shared" si="5"/>
        <v>0.59928168427049688</v>
      </c>
      <c r="X41" s="84"/>
      <c r="AB41" s="74"/>
      <c r="AC41" s="75" t="s">
        <v>64</v>
      </c>
      <c r="AD41" s="76" t="s">
        <v>109</v>
      </c>
      <c r="AE41" s="75" t="s">
        <v>63</v>
      </c>
      <c r="AF41" s="76" t="s">
        <v>109</v>
      </c>
    </row>
    <row r="42" spans="2:32" x14ac:dyDescent="0.25">
      <c r="B42" t="s">
        <v>9</v>
      </c>
      <c r="C42" s="63">
        <f t="shared" ref="C42:T42" si="9">((C14-MIN(C$9:C$23))/(MAX(C$9:C$23)-MIN(C$9:C$23)))*10</f>
        <v>7.5</v>
      </c>
      <c r="D42" s="63">
        <f t="shared" si="9"/>
        <v>0</v>
      </c>
      <c r="E42" s="63">
        <f t="shared" si="9"/>
        <v>0</v>
      </c>
      <c r="F42" s="63">
        <f t="shared" si="9"/>
        <v>7</v>
      </c>
      <c r="G42" s="63">
        <f t="shared" si="9"/>
        <v>7.1428571428571432</v>
      </c>
      <c r="H42" s="63">
        <f t="shared" si="9"/>
        <v>7.1428571428571432</v>
      </c>
      <c r="I42" s="63">
        <f t="shared" si="9"/>
        <v>6.25</v>
      </c>
      <c r="J42" s="63">
        <f t="shared" si="9"/>
        <v>10</v>
      </c>
      <c r="K42" s="63">
        <f t="shared" si="9"/>
        <v>10</v>
      </c>
      <c r="L42" s="63">
        <f t="shared" si="9"/>
        <v>8.8888888888888893</v>
      </c>
      <c r="M42" s="63">
        <f t="shared" si="9"/>
        <v>5</v>
      </c>
      <c r="N42" s="63">
        <f t="shared" si="9"/>
        <v>10</v>
      </c>
      <c r="O42" s="63">
        <f t="shared" si="9"/>
        <v>4.2857142857142856</v>
      </c>
      <c r="P42" s="63">
        <f t="shared" si="9"/>
        <v>6</v>
      </c>
      <c r="Q42" s="63">
        <f t="shared" si="9"/>
        <v>2.5</v>
      </c>
      <c r="R42" s="63">
        <f t="shared" si="9"/>
        <v>8</v>
      </c>
      <c r="S42" s="63">
        <f t="shared" si="9"/>
        <v>6.6666666666666661</v>
      </c>
      <c r="T42" s="63">
        <f t="shared" si="9"/>
        <v>5.7142857142857135</v>
      </c>
      <c r="V42" s="69">
        <f t="shared" si="4"/>
        <v>6.227292768959436</v>
      </c>
      <c r="W42" s="69">
        <f t="shared" si="5"/>
        <v>0.70954132396625857</v>
      </c>
      <c r="X42" s="85">
        <f>AVERAGE(V42:V46)</f>
        <v>5.5016754850088176</v>
      </c>
      <c r="AB42" s="77" t="s">
        <v>54</v>
      </c>
      <c r="AC42" s="78">
        <f>TTEST(C47:T47, C48:T48, 2, 2)</f>
        <v>0.61406057613414267</v>
      </c>
      <c r="AD42" s="79" t="s">
        <v>106</v>
      </c>
      <c r="AE42" s="80">
        <f>TTEST(C47:T47, C48:T48, 2, 1)</f>
        <v>0.62959333212182211</v>
      </c>
      <c r="AF42" s="79" t="s">
        <v>106</v>
      </c>
    </row>
    <row r="43" spans="2:32" x14ac:dyDescent="0.25">
      <c r="B43" t="s">
        <v>10</v>
      </c>
      <c r="C43" s="63">
        <f t="shared" ref="C43:T43" si="10">((C15-MIN(C$9:C$23))/(MAX(C$9:C$23)-MIN(C$9:C$23)))*10</f>
        <v>2.5</v>
      </c>
      <c r="D43" s="63">
        <f t="shared" si="10"/>
        <v>0</v>
      </c>
      <c r="E43" s="63">
        <f t="shared" si="10"/>
        <v>0</v>
      </c>
      <c r="F43" s="63">
        <f t="shared" si="10"/>
        <v>6</v>
      </c>
      <c r="G43" s="63">
        <f t="shared" si="10"/>
        <v>2.8571428571428568</v>
      </c>
      <c r="H43" s="63">
        <f t="shared" si="10"/>
        <v>4.2857142857142856</v>
      </c>
      <c r="I43" s="63">
        <f t="shared" si="10"/>
        <v>3.75</v>
      </c>
      <c r="J43" s="63">
        <f t="shared" si="10"/>
        <v>3.75</v>
      </c>
      <c r="K43" s="63">
        <f t="shared" si="10"/>
        <v>0</v>
      </c>
      <c r="L43" s="63">
        <f t="shared" si="10"/>
        <v>10</v>
      </c>
      <c r="M43" s="63">
        <f t="shared" si="10"/>
        <v>5</v>
      </c>
      <c r="N43" s="63">
        <f t="shared" si="10"/>
        <v>5.7142857142857135</v>
      </c>
      <c r="O43" s="63">
        <f t="shared" si="10"/>
        <v>5.7142857142857135</v>
      </c>
      <c r="P43" s="63">
        <f t="shared" si="10"/>
        <v>0</v>
      </c>
      <c r="Q43" s="63">
        <f t="shared" si="10"/>
        <v>5</v>
      </c>
      <c r="R43" s="63">
        <f t="shared" si="10"/>
        <v>9</v>
      </c>
      <c r="S43" s="63">
        <f t="shared" si="10"/>
        <v>1.6666666666666665</v>
      </c>
      <c r="T43" s="63">
        <f t="shared" si="10"/>
        <v>1.4285714285714284</v>
      </c>
      <c r="V43" s="69">
        <f t="shared" si="4"/>
        <v>3.7037037037037042</v>
      </c>
      <c r="W43" s="69">
        <f t="shared" si="5"/>
        <v>0.70274147700337841</v>
      </c>
      <c r="X43" s="86"/>
      <c r="AB43" s="77" t="s">
        <v>55</v>
      </c>
      <c r="AC43" s="78">
        <f>TTEST(C47:T47, C49:T49, 2, 2)</f>
        <v>0.72110269417464168</v>
      </c>
      <c r="AD43" s="79" t="s">
        <v>106</v>
      </c>
      <c r="AE43" s="80">
        <f>TTEST(D47:U47, D49:U49, 2, 1)</f>
        <v>0.61142854979962169</v>
      </c>
      <c r="AF43" s="79" t="s">
        <v>106</v>
      </c>
    </row>
    <row r="44" spans="2:32" x14ac:dyDescent="0.25">
      <c r="B44" t="s">
        <v>11</v>
      </c>
      <c r="C44" s="63">
        <f t="shared" ref="C44:T44" si="11">((C16-MIN(C$9:C$23))/(MAX(C$9:C$23)-MIN(C$9:C$23)))*10</f>
        <v>6.25</v>
      </c>
      <c r="D44" s="63">
        <f t="shared" si="11"/>
        <v>2.5</v>
      </c>
      <c r="E44" s="63">
        <f t="shared" si="11"/>
        <v>0</v>
      </c>
      <c r="F44" s="63">
        <f t="shared" si="11"/>
        <v>7</v>
      </c>
      <c r="G44" s="63">
        <f t="shared" si="11"/>
        <v>8.5714285714285712</v>
      </c>
      <c r="H44" s="63">
        <f t="shared" si="11"/>
        <v>8.5714285714285712</v>
      </c>
      <c r="I44" s="63">
        <f t="shared" si="11"/>
        <v>5</v>
      </c>
      <c r="J44" s="63">
        <f t="shared" si="11"/>
        <v>2.5</v>
      </c>
      <c r="K44" s="63">
        <f t="shared" si="11"/>
        <v>10</v>
      </c>
      <c r="L44" s="63">
        <f t="shared" si="11"/>
        <v>5.5555555555555554</v>
      </c>
      <c r="M44" s="63">
        <f t="shared" si="11"/>
        <v>8.3333333333333339</v>
      </c>
      <c r="N44" s="63">
        <f t="shared" si="11"/>
        <v>8.5714285714285712</v>
      </c>
      <c r="O44" s="63">
        <f t="shared" si="11"/>
        <v>7.1428571428571432</v>
      </c>
      <c r="P44" s="63">
        <f t="shared" si="11"/>
        <v>4</v>
      </c>
      <c r="Q44" s="63">
        <f t="shared" si="11"/>
        <v>7.5</v>
      </c>
      <c r="R44" s="63">
        <f t="shared" si="11"/>
        <v>5</v>
      </c>
      <c r="S44" s="63">
        <f t="shared" si="11"/>
        <v>8.3333333333333339</v>
      </c>
      <c r="T44" s="63">
        <f t="shared" si="11"/>
        <v>5.7142857142857135</v>
      </c>
      <c r="V44" s="69">
        <f t="shared" si="4"/>
        <v>6.1413139329805979</v>
      </c>
      <c r="W44" s="69">
        <f t="shared" si="5"/>
        <v>0.6203624184561487</v>
      </c>
      <c r="X44" s="86"/>
      <c r="AB44" s="77" t="s">
        <v>56</v>
      </c>
      <c r="AC44" s="78">
        <f>TTEST(C47:T47, C50:T50, 2, 2)</f>
        <v>0.53234871836862352</v>
      </c>
      <c r="AD44" s="79" t="s">
        <v>106</v>
      </c>
      <c r="AE44" s="80">
        <f>TTEST(D47:U47, D50:U50, 2, 1)</f>
        <v>0.45960253773306947</v>
      </c>
      <c r="AF44" s="79" t="s">
        <v>106</v>
      </c>
    </row>
    <row r="45" spans="2:32" x14ac:dyDescent="0.25">
      <c r="B45" t="s">
        <v>12</v>
      </c>
      <c r="C45" s="63">
        <f t="shared" ref="C45:T45" si="12">((C17-MIN(C$9:C$23))/(MAX(C$9:C$23)-MIN(C$9:C$23)))*10</f>
        <v>7.5</v>
      </c>
      <c r="D45" s="63">
        <f t="shared" si="12"/>
        <v>2.5</v>
      </c>
      <c r="E45" s="63">
        <f t="shared" si="12"/>
        <v>6.6666666666666661</v>
      </c>
      <c r="F45" s="63">
        <f t="shared" si="12"/>
        <v>8</v>
      </c>
      <c r="G45" s="63">
        <f t="shared" si="12"/>
        <v>5.7142857142857135</v>
      </c>
      <c r="H45" s="63">
        <f t="shared" si="12"/>
        <v>8.5714285714285712</v>
      </c>
      <c r="I45" s="63">
        <f t="shared" si="12"/>
        <v>7.5</v>
      </c>
      <c r="J45" s="63">
        <f t="shared" si="12"/>
        <v>5</v>
      </c>
      <c r="K45" s="63">
        <f t="shared" si="12"/>
        <v>3.333333333333333</v>
      </c>
      <c r="L45" s="63">
        <f t="shared" si="12"/>
        <v>8.8888888888888893</v>
      </c>
      <c r="M45" s="63">
        <f t="shared" si="12"/>
        <v>10</v>
      </c>
      <c r="N45" s="63">
        <f t="shared" si="12"/>
        <v>5.7142857142857135</v>
      </c>
      <c r="O45" s="63">
        <f t="shared" si="12"/>
        <v>5.7142857142857135</v>
      </c>
      <c r="P45" s="63">
        <f t="shared" si="12"/>
        <v>4</v>
      </c>
      <c r="Q45" s="63">
        <f t="shared" si="12"/>
        <v>10</v>
      </c>
      <c r="R45" s="63">
        <f t="shared" si="12"/>
        <v>8</v>
      </c>
      <c r="S45" s="63">
        <f t="shared" si="12"/>
        <v>8.3333333333333339</v>
      </c>
      <c r="T45" s="63">
        <f t="shared" si="12"/>
        <v>7.1428571428571432</v>
      </c>
      <c r="V45" s="69">
        <f t="shared" si="4"/>
        <v>6.8099647266313923</v>
      </c>
      <c r="W45" s="69">
        <f t="shared" si="5"/>
        <v>0.50954988745194651</v>
      </c>
      <c r="X45" s="86"/>
      <c r="AB45" s="77" t="s">
        <v>57</v>
      </c>
      <c r="AC45" s="78">
        <f>TTEST(C47:T47, C51:T51, 2, 2)</f>
        <v>6.342991383840639E-2</v>
      </c>
      <c r="AD45" s="79" t="s">
        <v>106</v>
      </c>
      <c r="AE45" s="80">
        <f>TTEST(C47:T47, C51:T51, 2, 1)</f>
        <v>3.6782236432984922E-2</v>
      </c>
      <c r="AF45" s="79" t="s">
        <v>107</v>
      </c>
    </row>
    <row r="46" spans="2:32" x14ac:dyDescent="0.25">
      <c r="B46" t="s">
        <v>13</v>
      </c>
      <c r="C46" s="63">
        <f t="shared" ref="C46:T46" si="13">((C18-MIN(C$9:C$23))/(MAX(C$9:C$23)-MIN(C$9:C$23)))*10</f>
        <v>8.75</v>
      </c>
      <c r="D46" s="63">
        <f t="shared" si="13"/>
        <v>7.5</v>
      </c>
      <c r="E46" s="63">
        <f t="shared" si="13"/>
        <v>6.6666666666666661</v>
      </c>
      <c r="F46" s="63">
        <f t="shared" si="13"/>
        <v>7</v>
      </c>
      <c r="G46" s="63">
        <f t="shared" si="13"/>
        <v>2.8571428571428568</v>
      </c>
      <c r="H46" s="63">
        <f t="shared" si="13"/>
        <v>5.7142857142857135</v>
      </c>
      <c r="I46" s="63">
        <f t="shared" si="13"/>
        <v>1.25</v>
      </c>
      <c r="J46" s="63">
        <f t="shared" si="13"/>
        <v>0</v>
      </c>
      <c r="K46" s="63">
        <f t="shared" si="13"/>
        <v>3.333333333333333</v>
      </c>
      <c r="L46" s="63">
        <f t="shared" si="13"/>
        <v>8.8888888888888893</v>
      </c>
      <c r="M46" s="63">
        <f t="shared" si="13"/>
        <v>3.333333333333333</v>
      </c>
      <c r="N46" s="63">
        <f t="shared" si="13"/>
        <v>2.8571428571428568</v>
      </c>
      <c r="O46" s="63">
        <f t="shared" si="13"/>
        <v>1.4285714285714284</v>
      </c>
      <c r="P46" s="63">
        <f t="shared" si="13"/>
        <v>2</v>
      </c>
      <c r="Q46" s="63">
        <f t="shared" si="13"/>
        <v>7.5</v>
      </c>
      <c r="R46" s="63">
        <f t="shared" si="13"/>
        <v>8</v>
      </c>
      <c r="S46" s="63">
        <f t="shared" si="13"/>
        <v>3.333333333333333</v>
      </c>
      <c r="T46" s="63">
        <f t="shared" si="13"/>
        <v>2.8571428571428568</v>
      </c>
      <c r="V46" s="69">
        <f t="shared" si="4"/>
        <v>4.6261022927689588</v>
      </c>
      <c r="W46" s="69">
        <f t="shared" si="5"/>
        <v>0.67248440298082501</v>
      </c>
      <c r="X46" s="86"/>
      <c r="AB46" s="77" t="s">
        <v>58</v>
      </c>
      <c r="AC46" s="78">
        <f>TTEST(C48:T48, C49:T49, 2, 2)</f>
        <v>0.35416359846353007</v>
      </c>
      <c r="AD46" s="79" t="s">
        <v>106</v>
      </c>
      <c r="AE46" s="80">
        <f>TTEST(C48:T48, C49:T49, 2, 1)</f>
        <v>0.33107070754215451</v>
      </c>
      <c r="AF46" s="79" t="s">
        <v>106</v>
      </c>
    </row>
    <row r="47" spans="2:32" x14ac:dyDescent="0.25">
      <c r="B47" t="s">
        <v>9</v>
      </c>
      <c r="C47" s="64">
        <f t="shared" ref="C47:T47" si="14">((C19-MIN(C$9:C$23))/(MAX(C$9:C$23)-MIN(C$9:C$23)))*10</f>
        <v>10</v>
      </c>
      <c r="D47" s="64">
        <f t="shared" si="14"/>
        <v>7.5</v>
      </c>
      <c r="E47" s="64">
        <f t="shared" si="14"/>
        <v>0</v>
      </c>
      <c r="F47" s="64">
        <f t="shared" si="14"/>
        <v>9</v>
      </c>
      <c r="G47" s="64">
        <f t="shared" si="14"/>
        <v>4.2857142857142856</v>
      </c>
      <c r="H47" s="64">
        <f t="shared" si="14"/>
        <v>7.1428571428571432</v>
      </c>
      <c r="I47" s="64">
        <f t="shared" si="14"/>
        <v>8.75</v>
      </c>
      <c r="J47" s="64">
        <f t="shared" si="14"/>
        <v>3.75</v>
      </c>
      <c r="K47" s="64">
        <f t="shared" si="14"/>
        <v>3.333333333333333</v>
      </c>
      <c r="L47" s="64">
        <f t="shared" si="14"/>
        <v>10</v>
      </c>
      <c r="M47" s="64">
        <f t="shared" si="14"/>
        <v>8.3333333333333339</v>
      </c>
      <c r="N47" s="64">
        <f t="shared" si="14"/>
        <v>8.5714285714285712</v>
      </c>
      <c r="O47" s="64">
        <f t="shared" si="14"/>
        <v>10</v>
      </c>
      <c r="P47" s="64">
        <f t="shared" si="14"/>
        <v>8</v>
      </c>
      <c r="Q47" s="64">
        <f t="shared" si="14"/>
        <v>2.5</v>
      </c>
      <c r="R47" s="64">
        <f t="shared" si="14"/>
        <v>10</v>
      </c>
      <c r="S47" s="64">
        <f t="shared" si="14"/>
        <v>5</v>
      </c>
      <c r="T47" s="64">
        <f t="shared" si="14"/>
        <v>10</v>
      </c>
      <c r="V47" s="70">
        <f t="shared" si="4"/>
        <v>7.0092592592592595</v>
      </c>
      <c r="W47" s="70">
        <f t="shared" si="5"/>
        <v>0.72806220975465963</v>
      </c>
      <c r="X47" s="87">
        <f>AVERAGE(V47:V51)</f>
        <v>6.7488536155202823</v>
      </c>
      <c r="AB47" s="77" t="s">
        <v>59</v>
      </c>
      <c r="AC47" s="78">
        <f>TTEST(C48:T48, C50:T50, 2, 2)</f>
        <v>0.21713661063383721</v>
      </c>
      <c r="AD47" s="79" t="s">
        <v>106</v>
      </c>
      <c r="AE47" s="80">
        <f>TTEST(C48:T48, C50:T50, 2, 1)</f>
        <v>0.27754529814939166</v>
      </c>
      <c r="AF47" s="79" t="s">
        <v>106</v>
      </c>
    </row>
    <row r="48" spans="2:32" x14ac:dyDescent="0.25">
      <c r="B48" t="s">
        <v>10</v>
      </c>
      <c r="C48" s="64">
        <f t="shared" ref="C48:T48" si="15">((C20-MIN(C$9:C$23))/(MAX(C$9:C$23)-MIN(C$9:C$23)))*10</f>
        <v>5</v>
      </c>
      <c r="D48" s="64">
        <f t="shared" si="15"/>
        <v>2.5</v>
      </c>
      <c r="E48" s="64">
        <f t="shared" si="15"/>
        <v>10</v>
      </c>
      <c r="F48" s="64">
        <f t="shared" si="15"/>
        <v>10</v>
      </c>
      <c r="G48" s="64">
        <f t="shared" si="15"/>
        <v>5.7142857142857135</v>
      </c>
      <c r="H48" s="64">
        <f t="shared" si="15"/>
        <v>7.1428571428571432</v>
      </c>
      <c r="I48" s="64">
        <f t="shared" si="15"/>
        <v>6.25</v>
      </c>
      <c r="J48" s="64">
        <f t="shared" si="15"/>
        <v>6.25</v>
      </c>
      <c r="K48" s="64">
        <f t="shared" si="15"/>
        <v>6.6666666666666661</v>
      </c>
      <c r="L48" s="64">
        <f t="shared" si="15"/>
        <v>8.8888888888888893</v>
      </c>
      <c r="M48" s="64">
        <f t="shared" si="15"/>
        <v>3.333333333333333</v>
      </c>
      <c r="N48" s="64">
        <f t="shared" si="15"/>
        <v>7.1428571428571432</v>
      </c>
      <c r="O48" s="64">
        <f t="shared" si="15"/>
        <v>8.5714285714285712</v>
      </c>
      <c r="P48" s="64">
        <f t="shared" si="15"/>
        <v>2</v>
      </c>
      <c r="Q48" s="64">
        <f t="shared" si="15"/>
        <v>7.5</v>
      </c>
      <c r="R48" s="64">
        <f t="shared" si="15"/>
        <v>10</v>
      </c>
      <c r="S48" s="64">
        <f t="shared" si="15"/>
        <v>5</v>
      </c>
      <c r="T48" s="64">
        <f t="shared" si="15"/>
        <v>5.7142857142857135</v>
      </c>
      <c r="V48" s="70">
        <f t="shared" si="4"/>
        <v>6.5374779541446202</v>
      </c>
      <c r="W48" s="70">
        <f t="shared" si="5"/>
        <v>0.57369944919061844</v>
      </c>
      <c r="X48" s="88"/>
      <c r="AB48" s="77" t="s">
        <v>60</v>
      </c>
      <c r="AC48" s="78">
        <f>TTEST(C48:T48, C51:T51, 2, 2)</f>
        <v>0.11624056327932458</v>
      </c>
      <c r="AD48" s="79" t="s">
        <v>106</v>
      </c>
      <c r="AE48" s="80">
        <f>TTEST(C48:T48, C51:T51, 2, 2)</f>
        <v>0.11624056327932458</v>
      </c>
      <c r="AF48" s="79" t="s">
        <v>106</v>
      </c>
    </row>
    <row r="49" spans="1:32" x14ac:dyDescent="0.25">
      <c r="B49" t="s">
        <v>11</v>
      </c>
      <c r="C49" s="64">
        <f t="shared" ref="C49:T49" si="16">((C21-MIN(C$9:C$23))/(MAX(C$9:C$23)-MIN(C$9:C$23)))*10</f>
        <v>10</v>
      </c>
      <c r="D49" s="64">
        <f t="shared" si="16"/>
        <v>2.5</v>
      </c>
      <c r="E49" s="64">
        <f t="shared" si="16"/>
        <v>3.333333333333333</v>
      </c>
      <c r="F49" s="64">
        <f t="shared" si="16"/>
        <v>9</v>
      </c>
      <c r="G49" s="64">
        <f t="shared" si="16"/>
        <v>2.8571428571428568</v>
      </c>
      <c r="H49" s="64">
        <f t="shared" si="16"/>
        <v>10</v>
      </c>
      <c r="I49" s="64">
        <f t="shared" si="16"/>
        <v>8.75</v>
      </c>
      <c r="J49" s="64">
        <f t="shared" si="16"/>
        <v>1.25</v>
      </c>
      <c r="K49" s="64">
        <f t="shared" si="16"/>
        <v>10</v>
      </c>
      <c r="L49" s="64">
        <f t="shared" si="16"/>
        <v>10</v>
      </c>
      <c r="M49" s="64">
        <f t="shared" si="16"/>
        <v>8.3333333333333339</v>
      </c>
      <c r="N49" s="64">
        <f t="shared" si="16"/>
        <v>8.5714285714285712</v>
      </c>
      <c r="O49" s="64">
        <f t="shared" si="16"/>
        <v>8.5714285714285712</v>
      </c>
      <c r="P49" s="64">
        <f t="shared" si="16"/>
        <v>8</v>
      </c>
      <c r="Q49" s="64">
        <f t="shared" si="16"/>
        <v>7.5</v>
      </c>
      <c r="R49" s="64">
        <f t="shared" si="16"/>
        <v>7</v>
      </c>
      <c r="S49" s="64">
        <f t="shared" si="16"/>
        <v>8.3333333333333339</v>
      </c>
      <c r="T49" s="64">
        <f t="shared" si="16"/>
        <v>8.5714285714285712</v>
      </c>
      <c r="V49" s="70">
        <f t="shared" si="4"/>
        <v>7.3650793650793638</v>
      </c>
      <c r="W49" s="70">
        <f t="shared" si="5"/>
        <v>0.6686180646249652</v>
      </c>
      <c r="X49" s="88"/>
      <c r="AB49" s="77" t="s">
        <v>61</v>
      </c>
      <c r="AC49" s="78">
        <f>TTEST(C49:T49, C50:T50, 2, 2)</f>
        <v>0.78311402557737697</v>
      </c>
      <c r="AD49" s="79" t="s">
        <v>106</v>
      </c>
      <c r="AE49" s="80">
        <f>TTEST(C49:T49, C50:T50, 2, 1)</f>
        <v>0.72326904144571746</v>
      </c>
      <c r="AF49" s="79" t="s">
        <v>106</v>
      </c>
    </row>
    <row r="50" spans="1:32" x14ac:dyDescent="0.25">
      <c r="B50" t="s">
        <v>12</v>
      </c>
      <c r="C50" s="64">
        <f t="shared" ref="C50:T50" si="17">((C22-MIN(C$9:C$23))/(MAX(C$9:C$23)-MIN(C$9:C$23)))*10</f>
        <v>10</v>
      </c>
      <c r="D50" s="64">
        <f t="shared" si="17"/>
        <v>5</v>
      </c>
      <c r="E50" s="64">
        <f t="shared" si="17"/>
        <v>6.6666666666666661</v>
      </c>
      <c r="F50" s="64">
        <f t="shared" si="17"/>
        <v>6</v>
      </c>
      <c r="G50" s="64">
        <f t="shared" si="17"/>
        <v>10</v>
      </c>
      <c r="H50" s="64">
        <f t="shared" si="17"/>
        <v>10</v>
      </c>
      <c r="I50" s="64">
        <f t="shared" si="17"/>
        <v>10</v>
      </c>
      <c r="J50" s="64">
        <f t="shared" si="17"/>
        <v>1.25</v>
      </c>
      <c r="K50" s="64">
        <f t="shared" si="17"/>
        <v>3.333333333333333</v>
      </c>
      <c r="L50" s="64">
        <f t="shared" si="17"/>
        <v>5.5555555555555554</v>
      </c>
      <c r="M50" s="64">
        <f t="shared" si="17"/>
        <v>8.3333333333333339</v>
      </c>
      <c r="N50" s="64">
        <f t="shared" si="17"/>
        <v>8.5714285714285712</v>
      </c>
      <c r="O50" s="64">
        <f t="shared" si="17"/>
        <v>10</v>
      </c>
      <c r="P50" s="64">
        <f t="shared" si="17"/>
        <v>10</v>
      </c>
      <c r="Q50" s="64">
        <f t="shared" si="17"/>
        <v>7.5</v>
      </c>
      <c r="R50" s="64">
        <f t="shared" si="17"/>
        <v>5</v>
      </c>
      <c r="S50" s="64">
        <f t="shared" si="17"/>
        <v>10</v>
      </c>
      <c r="T50" s="64">
        <f t="shared" si="17"/>
        <v>10</v>
      </c>
      <c r="V50" s="70">
        <f t="shared" si="4"/>
        <v>7.6227954144620815</v>
      </c>
      <c r="W50" s="70">
        <f t="shared" si="5"/>
        <v>0.64478781667911256</v>
      </c>
      <c r="X50" s="88"/>
      <c r="AB50" s="77" t="s">
        <v>62</v>
      </c>
      <c r="AC50" s="78">
        <f>TTEST(C49:T49, C51:T51, 2, 2)</f>
        <v>2.125900534940877E-2</v>
      </c>
      <c r="AD50" s="79" t="s">
        <v>107</v>
      </c>
      <c r="AE50" s="80">
        <f>TTEST(C49:T49, C51:T51, 2, 1)</f>
        <v>9.2375035322753239E-4</v>
      </c>
      <c r="AF50" s="79" t="s">
        <v>110</v>
      </c>
    </row>
    <row r="51" spans="1:32" x14ac:dyDescent="0.25">
      <c r="B51" t="s">
        <v>13</v>
      </c>
      <c r="C51" s="64">
        <f t="shared" ref="C51:T51" si="18">((C23-MIN(C$9:C$23))/(MAX(C$9:C$23)-MIN(C$9:C$23)))*10</f>
        <v>6.25</v>
      </c>
      <c r="D51" s="64">
        <f t="shared" si="18"/>
        <v>5</v>
      </c>
      <c r="E51" s="64">
        <f t="shared" si="18"/>
        <v>3.333333333333333</v>
      </c>
      <c r="F51" s="64">
        <f t="shared" si="18"/>
        <v>6</v>
      </c>
      <c r="G51" s="64">
        <f t="shared" si="18"/>
        <v>0</v>
      </c>
      <c r="H51" s="64">
        <f t="shared" si="18"/>
        <v>8.5714285714285712</v>
      </c>
      <c r="I51" s="64">
        <f t="shared" si="18"/>
        <v>5</v>
      </c>
      <c r="J51" s="64">
        <f t="shared" si="18"/>
        <v>0</v>
      </c>
      <c r="K51" s="64">
        <f t="shared" si="18"/>
        <v>3.333333333333333</v>
      </c>
      <c r="L51" s="64">
        <f t="shared" si="18"/>
        <v>6.6666666666666661</v>
      </c>
      <c r="M51" s="64">
        <f t="shared" si="18"/>
        <v>6.6666666666666661</v>
      </c>
      <c r="N51" s="64">
        <f t="shared" si="18"/>
        <v>4.2857142857142856</v>
      </c>
      <c r="O51" s="64">
        <f t="shared" si="18"/>
        <v>4.2857142857142856</v>
      </c>
      <c r="P51" s="64">
        <f t="shared" si="18"/>
        <v>6</v>
      </c>
      <c r="Q51" s="64">
        <f t="shared" si="18"/>
        <v>10</v>
      </c>
      <c r="R51" s="64">
        <f t="shared" si="18"/>
        <v>6</v>
      </c>
      <c r="S51" s="64">
        <f t="shared" si="18"/>
        <v>6.6666666666666661</v>
      </c>
      <c r="T51" s="64">
        <f t="shared" si="18"/>
        <v>5.7142857142857135</v>
      </c>
      <c r="V51" s="70">
        <f t="shared" si="4"/>
        <v>5.2096560846560847</v>
      </c>
      <c r="W51" s="70">
        <f t="shared" si="5"/>
        <v>0.59118221272782101</v>
      </c>
      <c r="X51" s="88"/>
      <c r="AB51" s="77" t="s">
        <v>73</v>
      </c>
      <c r="AC51" s="78">
        <f>TTEST(C50:T50, C51:T51, 2, 2)</f>
        <v>9.2782245440343018E-3</v>
      </c>
      <c r="AD51" s="79" t="s">
        <v>108</v>
      </c>
      <c r="AE51" s="80">
        <f>TTEST(C50:T50, C51:T51, 2, 1)</f>
        <v>3.6209898539157999E-3</v>
      </c>
      <c r="AF51" s="79" t="s">
        <v>108</v>
      </c>
    </row>
    <row r="52" spans="1:32" ht="45" x14ac:dyDescent="0.25">
      <c r="AB52" s="71" t="s">
        <v>96</v>
      </c>
      <c r="AC52" s="71" t="s">
        <v>97</v>
      </c>
    </row>
    <row r="53" spans="1:32" ht="30" x14ac:dyDescent="0.25">
      <c r="AB53" s="71" t="s">
        <v>98</v>
      </c>
      <c r="AC53" s="71" t="s">
        <v>99</v>
      </c>
    </row>
    <row r="54" spans="1:32" ht="30.75" thickBot="1" x14ac:dyDescent="0.3">
      <c r="AB54" s="71" t="s">
        <v>100</v>
      </c>
      <c r="AC54" s="71" t="s">
        <v>101</v>
      </c>
    </row>
    <row r="55" spans="1:32" ht="95.25" hidden="1" customHeight="1" x14ac:dyDescent="0.25">
      <c r="AB55" s="71" t="s">
        <v>102</v>
      </c>
      <c r="AC55" s="71" t="s">
        <v>103</v>
      </c>
    </row>
    <row r="56" spans="1:32" ht="17.25" customHeight="1" thickBot="1" x14ac:dyDescent="0.3">
      <c r="AB56" s="72" t="s">
        <v>102</v>
      </c>
      <c r="AC56" s="73" t="s">
        <v>103</v>
      </c>
    </row>
    <row r="57" spans="1:32" ht="30" x14ac:dyDescent="0.25">
      <c r="AB57" s="71" t="s">
        <v>104</v>
      </c>
      <c r="AC57" s="71" t="s">
        <v>105</v>
      </c>
    </row>
    <row r="58" spans="1:32" ht="14.25" customHeight="1" x14ac:dyDescent="0.25"/>
    <row r="59" spans="1:32" ht="23.25" x14ac:dyDescent="0.35">
      <c r="A59" s="5" t="s">
        <v>24</v>
      </c>
      <c r="C59" s="94" t="s">
        <v>25</v>
      </c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</row>
    <row r="60" spans="1:32" x14ac:dyDescent="0.25">
      <c r="A60" s="8"/>
      <c r="W60" s="8"/>
      <c r="X60" s="8"/>
      <c r="Y60" s="8"/>
      <c r="Z60" s="8"/>
    </row>
    <row r="61" spans="1:32" x14ac:dyDescent="0.25">
      <c r="A61" s="8"/>
      <c r="C61" s="91" t="s">
        <v>6</v>
      </c>
      <c r="D61" s="91"/>
      <c r="E61" s="91"/>
      <c r="F61" s="91"/>
      <c r="G61" s="91"/>
      <c r="H61" s="91"/>
      <c r="I61" s="92" t="s">
        <v>7</v>
      </c>
      <c r="J61" s="92"/>
      <c r="K61" s="92"/>
      <c r="L61" s="92"/>
      <c r="M61" s="92"/>
      <c r="N61" s="92"/>
      <c r="O61" s="93" t="s">
        <v>8</v>
      </c>
      <c r="P61" s="93"/>
      <c r="Q61" s="93"/>
      <c r="R61" s="93"/>
      <c r="S61" s="93"/>
      <c r="T61" s="93"/>
      <c r="W61" s="8"/>
      <c r="X61" s="8"/>
      <c r="Y61" s="8"/>
      <c r="Z61" s="8"/>
    </row>
    <row r="62" spans="1:32" x14ac:dyDescent="0.25">
      <c r="A62" s="8"/>
      <c r="C62" s="91"/>
      <c r="D62" s="91"/>
      <c r="E62" s="91"/>
      <c r="F62" s="91"/>
      <c r="G62" s="91"/>
      <c r="H62" s="91"/>
      <c r="I62" s="92"/>
      <c r="J62" s="92"/>
      <c r="K62" s="92"/>
      <c r="L62" s="92"/>
      <c r="M62" s="92"/>
      <c r="N62" s="92"/>
      <c r="O62" s="93"/>
      <c r="P62" s="93"/>
      <c r="Q62" s="93"/>
      <c r="R62" s="93"/>
      <c r="S62" s="93"/>
      <c r="T62" s="93"/>
      <c r="W62" s="8"/>
      <c r="X62" s="8"/>
      <c r="Y62" s="8"/>
      <c r="Z62" s="8"/>
    </row>
    <row r="63" spans="1:32" x14ac:dyDescent="0.25">
      <c r="A63" s="8"/>
      <c r="B63" s="23"/>
      <c r="C63" t="s">
        <v>0</v>
      </c>
      <c r="D63" t="s">
        <v>1</v>
      </c>
      <c r="E63" t="s">
        <v>2</v>
      </c>
      <c r="F63" t="s">
        <v>3</v>
      </c>
      <c r="G63" t="s">
        <v>4</v>
      </c>
      <c r="H63" t="s">
        <v>5</v>
      </c>
      <c r="I63" t="s">
        <v>0</v>
      </c>
      <c r="J63" t="s">
        <v>1</v>
      </c>
      <c r="K63" t="s">
        <v>2</v>
      </c>
      <c r="L63" t="s">
        <v>3</v>
      </c>
      <c r="M63" t="s">
        <v>4</v>
      </c>
      <c r="N63" t="s">
        <v>5</v>
      </c>
      <c r="O63" t="s">
        <v>0</v>
      </c>
      <c r="P63" t="s">
        <v>1</v>
      </c>
      <c r="Q63" t="s">
        <v>2</v>
      </c>
      <c r="R63" t="s">
        <v>3</v>
      </c>
      <c r="S63" t="s">
        <v>4</v>
      </c>
      <c r="T63" t="s">
        <v>5</v>
      </c>
      <c r="W63" s="8"/>
      <c r="X63" s="8"/>
      <c r="Y63" s="8"/>
      <c r="Z63" s="8"/>
    </row>
    <row r="64" spans="1:32" x14ac:dyDescent="0.25">
      <c r="A64" s="8"/>
      <c r="B64">
        <v>1</v>
      </c>
      <c r="C64" s="13">
        <v>8</v>
      </c>
      <c r="D64" s="13">
        <v>4</v>
      </c>
      <c r="E64" s="13">
        <v>2</v>
      </c>
      <c r="F64" s="13">
        <v>6</v>
      </c>
      <c r="G64" s="13">
        <v>2</v>
      </c>
      <c r="H64" s="13">
        <v>2</v>
      </c>
      <c r="I64" s="13">
        <v>2</v>
      </c>
      <c r="J64" s="13">
        <v>2</v>
      </c>
      <c r="K64" s="13">
        <v>1</v>
      </c>
      <c r="L64" s="13">
        <v>1</v>
      </c>
      <c r="M64" s="13">
        <v>1</v>
      </c>
      <c r="N64" s="13">
        <v>7</v>
      </c>
      <c r="O64" s="13">
        <v>2</v>
      </c>
      <c r="P64" s="13">
        <v>5</v>
      </c>
      <c r="Q64" s="13">
        <v>2</v>
      </c>
      <c r="R64" s="13">
        <v>9</v>
      </c>
      <c r="S64" s="13">
        <v>1</v>
      </c>
      <c r="T64" s="13">
        <v>4</v>
      </c>
      <c r="W64" s="8"/>
      <c r="X64" s="8"/>
      <c r="Y64" s="8"/>
      <c r="Z64" s="8"/>
    </row>
    <row r="65" spans="1:26" x14ac:dyDescent="0.25">
      <c r="A65" s="8"/>
      <c r="B65">
        <v>2</v>
      </c>
      <c r="C65" s="13">
        <v>9</v>
      </c>
      <c r="D65" s="13">
        <v>4</v>
      </c>
      <c r="E65" s="13">
        <v>3</v>
      </c>
      <c r="F65" s="13">
        <v>6</v>
      </c>
      <c r="G65" s="13">
        <v>0</v>
      </c>
      <c r="H65" s="13">
        <v>4</v>
      </c>
      <c r="I65" s="13">
        <v>8</v>
      </c>
      <c r="J65" s="13">
        <v>5</v>
      </c>
      <c r="K65" s="13">
        <v>1</v>
      </c>
      <c r="L65" s="13">
        <v>2</v>
      </c>
      <c r="M65" s="13">
        <v>6</v>
      </c>
      <c r="N65" s="13">
        <v>8</v>
      </c>
      <c r="O65" s="13">
        <v>8</v>
      </c>
      <c r="P65" s="13">
        <v>1</v>
      </c>
      <c r="Q65" s="13">
        <v>1</v>
      </c>
      <c r="R65" s="13">
        <v>1</v>
      </c>
      <c r="S65" s="13">
        <v>4</v>
      </c>
      <c r="T65" s="13">
        <v>6</v>
      </c>
      <c r="W65" s="8"/>
      <c r="X65" s="8"/>
      <c r="Y65" s="8"/>
      <c r="Z65" s="8"/>
    </row>
    <row r="66" spans="1:26" x14ac:dyDescent="0.25">
      <c r="A66" s="8"/>
      <c r="B66">
        <v>3</v>
      </c>
      <c r="C66" s="13">
        <v>4</v>
      </c>
      <c r="D66" s="13">
        <v>1</v>
      </c>
      <c r="E66" s="13">
        <v>2</v>
      </c>
      <c r="F66" s="13">
        <v>7</v>
      </c>
      <c r="G66" s="13">
        <v>0</v>
      </c>
      <c r="H66" s="13">
        <v>6</v>
      </c>
      <c r="I66" s="13">
        <v>2</v>
      </c>
      <c r="J66" s="13">
        <v>7</v>
      </c>
      <c r="K66" s="13">
        <v>1</v>
      </c>
      <c r="L66" s="13">
        <v>1</v>
      </c>
      <c r="M66" s="13">
        <v>3</v>
      </c>
      <c r="N66" s="13">
        <v>8</v>
      </c>
      <c r="O66" s="13">
        <v>1</v>
      </c>
      <c r="P66" s="13">
        <v>6</v>
      </c>
      <c r="Q66" s="13">
        <v>1</v>
      </c>
      <c r="R66" s="13">
        <v>10</v>
      </c>
      <c r="S66" s="13">
        <v>6</v>
      </c>
      <c r="T66" s="13">
        <v>6</v>
      </c>
    </row>
    <row r="67" spans="1:26" x14ac:dyDescent="0.25">
      <c r="A67" s="8"/>
      <c r="B67">
        <v>4</v>
      </c>
      <c r="C67" s="13">
        <v>9</v>
      </c>
      <c r="D67" s="13">
        <v>5</v>
      </c>
      <c r="E67" s="13">
        <v>1</v>
      </c>
      <c r="F67" s="13">
        <v>2</v>
      </c>
      <c r="G67" s="13">
        <v>3</v>
      </c>
      <c r="H67" s="13">
        <v>3</v>
      </c>
      <c r="I67" s="13">
        <v>9</v>
      </c>
      <c r="J67" s="13">
        <v>2</v>
      </c>
      <c r="K67" s="13">
        <v>3</v>
      </c>
      <c r="L67" s="13">
        <v>1</v>
      </c>
      <c r="M67" s="13">
        <v>2</v>
      </c>
      <c r="N67" s="13">
        <v>4</v>
      </c>
      <c r="O67" s="13">
        <v>8</v>
      </c>
      <c r="P67" s="13">
        <v>2</v>
      </c>
      <c r="Q67" s="13">
        <v>3</v>
      </c>
      <c r="R67" s="13">
        <v>5</v>
      </c>
      <c r="S67" s="13">
        <v>1</v>
      </c>
      <c r="T67" s="13">
        <v>6</v>
      </c>
    </row>
    <row r="68" spans="1:26" x14ac:dyDescent="0.25">
      <c r="A68" s="8"/>
      <c r="B68">
        <v>5</v>
      </c>
      <c r="C68" s="13">
        <v>2</v>
      </c>
      <c r="D68" s="13">
        <v>2</v>
      </c>
      <c r="E68" s="13">
        <v>1</v>
      </c>
      <c r="F68" s="13">
        <v>1</v>
      </c>
      <c r="G68" s="13">
        <v>4</v>
      </c>
      <c r="H68" s="13">
        <v>7</v>
      </c>
      <c r="I68" s="13">
        <v>1</v>
      </c>
      <c r="J68" s="13">
        <v>8</v>
      </c>
      <c r="K68" s="13">
        <v>1</v>
      </c>
      <c r="L68" s="13">
        <v>0</v>
      </c>
      <c r="M68" s="13">
        <v>6</v>
      </c>
      <c r="N68" s="13">
        <v>8</v>
      </c>
      <c r="O68" s="13">
        <v>1</v>
      </c>
      <c r="P68" s="13">
        <v>1</v>
      </c>
      <c r="Q68" s="13">
        <v>1</v>
      </c>
      <c r="R68" s="13">
        <v>10</v>
      </c>
      <c r="S68" s="13">
        <v>2</v>
      </c>
      <c r="T68" s="13">
        <v>5</v>
      </c>
    </row>
    <row r="69" spans="1:26" x14ac:dyDescent="0.25">
      <c r="A69" s="8"/>
      <c r="B69">
        <v>6</v>
      </c>
      <c r="C69" s="13">
        <v>4</v>
      </c>
      <c r="D69" s="13">
        <v>3</v>
      </c>
      <c r="E69" s="13">
        <v>2</v>
      </c>
      <c r="F69" s="13">
        <v>9</v>
      </c>
      <c r="G69" s="13">
        <v>4</v>
      </c>
      <c r="H69" s="13">
        <v>6</v>
      </c>
      <c r="I69" s="13">
        <v>3</v>
      </c>
      <c r="J69" s="13">
        <v>7</v>
      </c>
      <c r="K69" s="13">
        <v>3</v>
      </c>
      <c r="L69" s="13">
        <v>8</v>
      </c>
      <c r="M69" s="13">
        <v>5</v>
      </c>
      <c r="N69" s="13">
        <v>8</v>
      </c>
      <c r="O69" s="13">
        <v>4</v>
      </c>
      <c r="P69" s="13">
        <v>3</v>
      </c>
      <c r="Q69" s="13">
        <v>3</v>
      </c>
      <c r="R69" s="13">
        <v>8</v>
      </c>
      <c r="S69" s="13">
        <v>3</v>
      </c>
      <c r="T69" s="13">
        <v>7</v>
      </c>
    </row>
    <row r="70" spans="1:26" x14ac:dyDescent="0.25">
      <c r="A70" s="8"/>
      <c r="B70">
        <v>7</v>
      </c>
      <c r="C70" s="13">
        <v>3</v>
      </c>
      <c r="D70" s="13">
        <v>4</v>
      </c>
      <c r="E70" s="13">
        <v>1</v>
      </c>
      <c r="F70" s="13">
        <v>0</v>
      </c>
      <c r="G70" s="13">
        <v>1</v>
      </c>
      <c r="H70" s="13">
        <v>4</v>
      </c>
      <c r="I70" s="13">
        <v>4</v>
      </c>
      <c r="J70" s="13">
        <v>9</v>
      </c>
      <c r="K70" s="13">
        <v>1</v>
      </c>
      <c r="L70" s="13">
        <v>9</v>
      </c>
      <c r="M70" s="13">
        <v>6</v>
      </c>
      <c r="N70" s="13">
        <v>9</v>
      </c>
      <c r="O70" s="13">
        <v>5</v>
      </c>
      <c r="P70" s="13">
        <v>2</v>
      </c>
      <c r="Q70" s="13">
        <v>3</v>
      </c>
      <c r="R70" s="13">
        <v>5</v>
      </c>
      <c r="S70" s="13">
        <v>4</v>
      </c>
      <c r="T70" s="13">
        <v>9</v>
      </c>
    </row>
    <row r="71" spans="1:26" x14ac:dyDescent="0.25">
      <c r="A71" s="8"/>
      <c r="B71">
        <v>8</v>
      </c>
      <c r="C71" s="13">
        <v>5</v>
      </c>
      <c r="D71" s="13">
        <v>5</v>
      </c>
      <c r="E71" s="13">
        <v>2</v>
      </c>
      <c r="F71" s="13">
        <v>7</v>
      </c>
      <c r="G71" s="13">
        <v>5</v>
      </c>
      <c r="H71" s="13">
        <v>5</v>
      </c>
      <c r="I71" s="13">
        <v>6</v>
      </c>
      <c r="J71" s="13">
        <v>6</v>
      </c>
      <c r="K71" s="13">
        <v>2</v>
      </c>
      <c r="L71" s="13">
        <v>5</v>
      </c>
      <c r="M71" s="13">
        <v>7</v>
      </c>
      <c r="N71" s="13">
        <v>2</v>
      </c>
      <c r="O71" s="13">
        <v>7</v>
      </c>
      <c r="P71" s="13">
        <v>1</v>
      </c>
      <c r="Q71" s="13">
        <v>2</v>
      </c>
      <c r="R71" s="13">
        <v>1</v>
      </c>
      <c r="S71" s="13">
        <v>1</v>
      </c>
      <c r="T71" s="13">
        <v>3</v>
      </c>
    </row>
    <row r="72" spans="1:26" x14ac:dyDescent="0.25">
      <c r="A72" s="8"/>
      <c r="B72">
        <v>9</v>
      </c>
      <c r="C72" s="13">
        <v>6</v>
      </c>
      <c r="D72" s="13">
        <v>2</v>
      </c>
      <c r="E72" s="13">
        <v>2</v>
      </c>
      <c r="F72" s="13">
        <v>10</v>
      </c>
      <c r="G72" s="13">
        <v>7</v>
      </c>
      <c r="H72" s="13">
        <v>7</v>
      </c>
      <c r="I72" s="13">
        <v>5</v>
      </c>
      <c r="J72" s="13">
        <v>1</v>
      </c>
      <c r="K72" s="13">
        <v>1</v>
      </c>
      <c r="L72" s="13">
        <v>8</v>
      </c>
      <c r="M72" s="13">
        <v>4</v>
      </c>
      <c r="N72" s="13">
        <v>2</v>
      </c>
      <c r="O72" s="13">
        <v>6</v>
      </c>
      <c r="P72" s="13">
        <v>1</v>
      </c>
      <c r="Q72" s="13">
        <v>4</v>
      </c>
      <c r="R72" s="13">
        <v>8</v>
      </c>
      <c r="S72" s="13">
        <v>6</v>
      </c>
      <c r="T72" s="13">
        <v>9</v>
      </c>
    </row>
    <row r="73" spans="1:26" x14ac:dyDescent="0.25">
      <c r="A73" s="8"/>
      <c r="B73">
        <v>10</v>
      </c>
      <c r="C73" s="13">
        <v>6</v>
      </c>
      <c r="D73" s="13">
        <v>2</v>
      </c>
      <c r="E73" s="13">
        <v>1</v>
      </c>
      <c r="F73" s="13">
        <v>1</v>
      </c>
      <c r="G73" s="13">
        <v>6</v>
      </c>
      <c r="H73" s="13">
        <v>8</v>
      </c>
      <c r="I73" s="13">
        <v>5</v>
      </c>
      <c r="J73" s="13">
        <v>1</v>
      </c>
      <c r="K73" s="13">
        <v>0</v>
      </c>
      <c r="L73" s="13">
        <v>8</v>
      </c>
      <c r="M73" s="13">
        <v>1</v>
      </c>
      <c r="N73" s="13">
        <v>6</v>
      </c>
      <c r="O73" s="13">
        <v>4</v>
      </c>
      <c r="P73" s="13">
        <v>1</v>
      </c>
      <c r="Q73" s="13">
        <v>1</v>
      </c>
      <c r="R73" s="13">
        <v>6</v>
      </c>
      <c r="S73" s="13">
        <v>5</v>
      </c>
      <c r="T73" s="13">
        <v>2</v>
      </c>
    </row>
    <row r="74" spans="1:26" ht="13.5" customHeight="1" x14ac:dyDescent="0.25">
      <c r="B74">
        <v>11</v>
      </c>
      <c r="C74" s="13">
        <v>7</v>
      </c>
      <c r="D74" s="13">
        <v>1</v>
      </c>
      <c r="E74" s="13">
        <v>3</v>
      </c>
      <c r="F74" s="13">
        <v>0</v>
      </c>
      <c r="G74" s="13">
        <v>2</v>
      </c>
      <c r="H74" s="13">
        <v>3</v>
      </c>
      <c r="I74" s="13">
        <v>7</v>
      </c>
      <c r="J74" s="13">
        <v>3</v>
      </c>
      <c r="K74" s="13">
        <v>1</v>
      </c>
      <c r="L74" s="13">
        <v>9</v>
      </c>
      <c r="M74" s="13">
        <v>2</v>
      </c>
      <c r="N74" s="13">
        <v>6</v>
      </c>
      <c r="O74" s="13">
        <v>5</v>
      </c>
      <c r="P74" s="13">
        <v>3</v>
      </c>
      <c r="Q74" s="13">
        <v>1</v>
      </c>
      <c r="R74" s="13">
        <v>8</v>
      </c>
      <c r="S74" s="13">
        <v>1</v>
      </c>
      <c r="T74" s="13">
        <v>8</v>
      </c>
    </row>
    <row r="75" spans="1:26" s="7" customFormat="1" ht="195.75" hidden="1" customHeight="1" x14ac:dyDescent="0.25">
      <c r="B75">
        <v>11</v>
      </c>
      <c r="C75" s="13">
        <v>7</v>
      </c>
      <c r="D75" s="13">
        <v>3</v>
      </c>
      <c r="E75" s="13">
        <v>4</v>
      </c>
      <c r="F75" s="13">
        <v>7</v>
      </c>
      <c r="G75" s="13"/>
      <c r="H75" s="13"/>
      <c r="I75" s="13">
        <v>6</v>
      </c>
      <c r="J75" s="13">
        <v>3</v>
      </c>
      <c r="K75" s="13">
        <v>3</v>
      </c>
      <c r="L75" s="13">
        <v>8</v>
      </c>
      <c r="M75" s="13"/>
      <c r="N75" s="13"/>
      <c r="O75" s="13">
        <v>4</v>
      </c>
      <c r="P75" s="13">
        <v>5</v>
      </c>
      <c r="Q75" s="13">
        <v>4</v>
      </c>
      <c r="R75" s="13">
        <v>10</v>
      </c>
      <c r="S75" s="13"/>
      <c r="T75" s="13"/>
      <c r="U75"/>
      <c r="V75"/>
    </row>
    <row r="76" spans="1:26" x14ac:dyDescent="0.25">
      <c r="B76">
        <v>12</v>
      </c>
      <c r="C76" s="13">
        <v>2</v>
      </c>
      <c r="D76" s="13">
        <v>1</v>
      </c>
      <c r="E76" s="13">
        <v>3</v>
      </c>
      <c r="F76" s="13">
        <v>9</v>
      </c>
      <c r="G76" s="13">
        <v>4</v>
      </c>
      <c r="H76" s="13">
        <v>1</v>
      </c>
      <c r="I76" s="13">
        <v>2</v>
      </c>
      <c r="J76" s="13">
        <v>5</v>
      </c>
      <c r="K76" s="13">
        <v>2</v>
      </c>
      <c r="L76" s="13">
        <v>9</v>
      </c>
      <c r="M76" s="13">
        <v>1</v>
      </c>
      <c r="N76" s="13">
        <v>5</v>
      </c>
      <c r="O76" s="13">
        <v>2</v>
      </c>
      <c r="P76" s="13">
        <v>4</v>
      </c>
      <c r="Q76" s="13">
        <v>1</v>
      </c>
      <c r="R76" s="13">
        <v>7</v>
      </c>
      <c r="S76" s="13">
        <v>5</v>
      </c>
      <c r="T76" s="13">
        <v>2</v>
      </c>
    </row>
    <row r="77" spans="1:26" x14ac:dyDescent="0.25">
      <c r="B77">
        <v>13</v>
      </c>
      <c r="C77" s="13">
        <v>9</v>
      </c>
      <c r="D77" s="13">
        <v>2</v>
      </c>
      <c r="E77" s="13">
        <v>3</v>
      </c>
      <c r="F77" s="13">
        <v>7</v>
      </c>
      <c r="G77" s="13">
        <v>2</v>
      </c>
      <c r="H77" s="13">
        <v>8</v>
      </c>
      <c r="I77" s="13">
        <v>8</v>
      </c>
      <c r="J77" s="13">
        <v>4</v>
      </c>
      <c r="K77" s="13">
        <v>3</v>
      </c>
      <c r="L77" s="13">
        <v>5</v>
      </c>
      <c r="M77" s="13">
        <v>3</v>
      </c>
      <c r="N77" s="13">
        <v>3</v>
      </c>
      <c r="O77" s="13">
        <v>7</v>
      </c>
      <c r="P77" s="13">
        <v>2</v>
      </c>
      <c r="Q77" s="13">
        <v>3</v>
      </c>
      <c r="R77" s="13">
        <v>0</v>
      </c>
      <c r="S77" s="13">
        <v>7</v>
      </c>
      <c r="T77" s="13">
        <v>3</v>
      </c>
    </row>
    <row r="78" spans="1:26" x14ac:dyDescent="0.25">
      <c r="B78">
        <v>14</v>
      </c>
      <c r="C78" s="13">
        <v>1</v>
      </c>
      <c r="D78" s="13">
        <v>4</v>
      </c>
      <c r="E78" s="13">
        <v>3</v>
      </c>
      <c r="F78" s="13">
        <v>8</v>
      </c>
      <c r="G78" s="13">
        <v>0</v>
      </c>
      <c r="H78" s="13">
        <v>6</v>
      </c>
      <c r="I78" s="13">
        <v>1</v>
      </c>
      <c r="J78" s="13">
        <v>4</v>
      </c>
      <c r="K78" s="13">
        <v>1</v>
      </c>
      <c r="L78" s="13">
        <v>6</v>
      </c>
      <c r="M78" s="13">
        <v>4</v>
      </c>
      <c r="N78" s="13">
        <v>3</v>
      </c>
      <c r="O78" s="13">
        <v>1</v>
      </c>
      <c r="P78" s="13">
        <v>4</v>
      </c>
      <c r="Q78" s="13">
        <v>3</v>
      </c>
      <c r="R78" s="13">
        <v>9</v>
      </c>
      <c r="S78" s="13">
        <v>2</v>
      </c>
      <c r="T78" s="13">
        <v>4</v>
      </c>
    </row>
    <row r="79" spans="1:26" x14ac:dyDescent="0.25">
      <c r="B79">
        <v>15</v>
      </c>
      <c r="C79" s="13">
        <v>1</v>
      </c>
      <c r="D79" s="13">
        <v>4</v>
      </c>
      <c r="E79" s="13">
        <v>3</v>
      </c>
      <c r="F79" s="13">
        <v>8</v>
      </c>
      <c r="G79" s="13">
        <v>0</v>
      </c>
      <c r="H79" s="13">
        <v>7</v>
      </c>
      <c r="I79" s="13">
        <v>1</v>
      </c>
      <c r="J79" s="13">
        <v>4</v>
      </c>
      <c r="K79" s="13">
        <v>1</v>
      </c>
      <c r="L79" s="13">
        <v>6</v>
      </c>
      <c r="M79" s="13">
        <v>6</v>
      </c>
      <c r="N79" s="13">
        <v>4</v>
      </c>
      <c r="O79" s="13">
        <v>1</v>
      </c>
      <c r="P79" s="13">
        <v>4</v>
      </c>
      <c r="Q79" s="13">
        <v>3</v>
      </c>
      <c r="R79" s="13">
        <v>2</v>
      </c>
      <c r="S79" s="13">
        <v>6</v>
      </c>
      <c r="T79" s="13">
        <v>6</v>
      </c>
    </row>
  </sheetData>
  <mergeCells count="16">
    <mergeCell ref="AL1:AU4"/>
    <mergeCell ref="C61:H62"/>
    <mergeCell ref="I61:N62"/>
    <mergeCell ref="O61:T62"/>
    <mergeCell ref="C59:O59"/>
    <mergeCell ref="C34:H35"/>
    <mergeCell ref="I34:N35"/>
    <mergeCell ref="O34:T35"/>
    <mergeCell ref="AB1:AK4"/>
    <mergeCell ref="X37:X41"/>
    <mergeCell ref="X42:X46"/>
    <mergeCell ref="X47:X51"/>
    <mergeCell ref="A1:V2"/>
    <mergeCell ref="C6:H7"/>
    <mergeCell ref="I6:N7"/>
    <mergeCell ref="O6:T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DDD2C-5F6F-4535-B27A-F7D9991F7FC9}">
  <dimension ref="A1:AF50"/>
  <sheetViews>
    <sheetView topLeftCell="A36" zoomScale="115" zoomScaleNormal="115" workbookViewId="0">
      <selection activeCell="K45" sqref="K45:P50"/>
    </sheetView>
  </sheetViews>
  <sheetFormatPr baseColWidth="10" defaultRowHeight="15" x14ac:dyDescent="0.25"/>
  <cols>
    <col min="2" max="2" width="16.85546875" customWidth="1"/>
    <col min="3" max="3" width="11.85546875" bestFit="1" customWidth="1"/>
    <col min="10" max="10" width="8" customWidth="1"/>
    <col min="11" max="11" width="18.5703125" customWidth="1"/>
    <col min="12" max="12" width="19.42578125" customWidth="1"/>
    <col min="13" max="13" width="21.85546875" customWidth="1"/>
    <col min="14" max="15" width="19.42578125" customWidth="1"/>
    <col min="16" max="16" width="18.5703125" customWidth="1"/>
    <col min="17" max="17" width="20.85546875" customWidth="1"/>
    <col min="18" max="18" width="24.85546875" customWidth="1"/>
  </cols>
  <sheetData>
    <row r="1" spans="1:32" ht="15" customHeight="1" x14ac:dyDescent="0.5">
      <c r="A1" s="89" t="s">
        <v>27</v>
      </c>
      <c r="B1" s="89"/>
      <c r="C1" s="89"/>
      <c r="D1" s="89"/>
      <c r="E1" s="89"/>
      <c r="F1" s="89"/>
      <c r="G1" s="89"/>
      <c r="H1" s="89"/>
      <c r="I1" s="89"/>
      <c r="J1" s="16"/>
      <c r="K1" s="89" t="s">
        <v>28</v>
      </c>
      <c r="L1" s="89"/>
      <c r="M1" s="89"/>
      <c r="N1" s="89"/>
      <c r="O1" s="89"/>
      <c r="P1" s="89"/>
      <c r="Q1" s="89"/>
      <c r="R1" s="89"/>
      <c r="S1" s="89"/>
      <c r="T1" s="89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</row>
    <row r="2" spans="1:32" ht="15" customHeight="1" x14ac:dyDescent="0.5">
      <c r="A2" s="89"/>
      <c r="B2" s="89"/>
      <c r="C2" s="89"/>
      <c r="D2" s="89"/>
      <c r="E2" s="89"/>
      <c r="F2" s="89"/>
      <c r="G2" s="89"/>
      <c r="H2" s="89"/>
      <c r="I2" s="89"/>
      <c r="J2" s="16"/>
      <c r="K2" s="89"/>
      <c r="L2" s="89"/>
      <c r="M2" s="89"/>
      <c r="N2" s="89"/>
      <c r="O2" s="89"/>
      <c r="P2" s="89"/>
      <c r="Q2" s="89"/>
      <c r="R2" s="89"/>
      <c r="S2" s="89"/>
      <c r="T2" s="89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</row>
    <row r="6" spans="1:32" x14ac:dyDescent="0.25">
      <c r="C6" s="96" t="s">
        <v>22</v>
      </c>
      <c r="D6" s="91"/>
      <c r="E6" s="91"/>
      <c r="F6" s="91"/>
      <c r="G6" s="91"/>
      <c r="H6" s="91"/>
      <c r="K6" s="97" t="s">
        <v>23</v>
      </c>
      <c r="L6" s="91"/>
      <c r="M6" s="91"/>
      <c r="N6" s="91"/>
      <c r="O6" s="91"/>
      <c r="P6" s="91"/>
      <c r="Q6" s="91"/>
    </row>
    <row r="7" spans="1:32" x14ac:dyDescent="0.25">
      <c r="C7" s="91"/>
      <c r="D7" s="91"/>
      <c r="E7" s="91"/>
      <c r="F7" s="91"/>
      <c r="G7" s="91"/>
      <c r="H7" s="91"/>
      <c r="K7" s="91"/>
      <c r="L7" s="91"/>
      <c r="M7" s="91"/>
      <c r="N7" s="91"/>
      <c r="O7" s="91"/>
      <c r="P7" s="91"/>
      <c r="Q7" s="91"/>
    </row>
    <row r="8" spans="1:32" ht="15.75" x14ac:dyDescent="0.25">
      <c r="B8" s="12" t="s">
        <v>21</v>
      </c>
      <c r="C8" t="s">
        <v>0</v>
      </c>
      <c r="D8" t="s">
        <v>1</v>
      </c>
      <c r="E8" t="s">
        <v>2</v>
      </c>
      <c r="F8" t="s">
        <v>3</v>
      </c>
      <c r="G8" t="s">
        <v>4</v>
      </c>
      <c r="H8" t="s">
        <v>5</v>
      </c>
      <c r="J8" s="14"/>
      <c r="K8" s="12" t="s">
        <v>21</v>
      </c>
      <c r="L8" t="s">
        <v>0</v>
      </c>
      <c r="M8" t="s">
        <v>1</v>
      </c>
      <c r="N8" t="s">
        <v>2</v>
      </c>
      <c r="O8" t="s">
        <v>3</v>
      </c>
      <c r="P8" t="s">
        <v>4</v>
      </c>
      <c r="Q8" t="s">
        <v>5</v>
      </c>
    </row>
    <row r="9" spans="1:32" ht="15.75" x14ac:dyDescent="0.25">
      <c r="B9" s="18" t="s">
        <v>31</v>
      </c>
      <c r="C9" s="19" t="s">
        <v>68</v>
      </c>
      <c r="D9" s="9" t="s">
        <v>67</v>
      </c>
      <c r="E9" s="9" t="s">
        <v>65</v>
      </c>
      <c r="F9" s="9" t="s">
        <v>66</v>
      </c>
      <c r="G9" s="9" t="s">
        <v>68</v>
      </c>
      <c r="H9" s="9" t="s">
        <v>66</v>
      </c>
      <c r="J9" s="14"/>
      <c r="K9" s="18" t="s">
        <v>42</v>
      </c>
      <c r="L9" s="9" t="s">
        <v>71</v>
      </c>
      <c r="M9" s="9" t="s">
        <v>71</v>
      </c>
      <c r="N9" s="9" t="s">
        <v>72</v>
      </c>
      <c r="O9" s="9" t="s">
        <v>70</v>
      </c>
      <c r="P9" s="9" t="s">
        <v>71</v>
      </c>
      <c r="Q9" s="9" t="s">
        <v>71</v>
      </c>
    </row>
    <row r="10" spans="1:32" ht="15.75" x14ac:dyDescent="0.25">
      <c r="B10" s="18" t="s">
        <v>30</v>
      </c>
      <c r="C10" s="19" t="s">
        <v>68</v>
      </c>
      <c r="D10" s="9" t="s">
        <v>68</v>
      </c>
      <c r="E10" s="9" t="s">
        <v>68</v>
      </c>
      <c r="F10" s="9" t="s">
        <v>66</v>
      </c>
      <c r="G10" s="9" t="s">
        <v>65</v>
      </c>
      <c r="H10" s="9" t="s">
        <v>65</v>
      </c>
      <c r="J10" s="14"/>
      <c r="K10" s="18" t="s">
        <v>43</v>
      </c>
      <c r="L10" s="9" t="s">
        <v>69</v>
      </c>
      <c r="M10" s="9" t="s">
        <v>72</v>
      </c>
      <c r="N10" s="9" t="s">
        <v>71</v>
      </c>
      <c r="O10" s="9" t="s">
        <v>70</v>
      </c>
      <c r="P10" s="9" t="s">
        <v>69</v>
      </c>
      <c r="Q10" s="9" t="s">
        <v>71</v>
      </c>
    </row>
    <row r="11" spans="1:32" ht="15.75" x14ac:dyDescent="0.25">
      <c r="B11" s="18" t="s">
        <v>32</v>
      </c>
      <c r="C11" s="19" t="s">
        <v>66</v>
      </c>
      <c r="D11" s="9" t="s">
        <v>67</v>
      </c>
      <c r="E11" s="9" t="s">
        <v>65</v>
      </c>
      <c r="F11" s="9" t="s">
        <v>65</v>
      </c>
      <c r="G11" s="9" t="s">
        <v>65</v>
      </c>
      <c r="H11" s="9" t="s">
        <v>67</v>
      </c>
      <c r="J11" s="14"/>
      <c r="K11" s="18" t="s">
        <v>46</v>
      </c>
      <c r="L11" s="9" t="s">
        <v>71</v>
      </c>
      <c r="M11" s="9" t="s">
        <v>69</v>
      </c>
      <c r="N11" s="9" t="s">
        <v>70</v>
      </c>
      <c r="O11" s="9" t="s">
        <v>69</v>
      </c>
      <c r="P11" s="9" t="s">
        <v>72</v>
      </c>
      <c r="Q11" s="9" t="s">
        <v>69</v>
      </c>
    </row>
    <row r="12" spans="1:32" ht="15.75" x14ac:dyDescent="0.25">
      <c r="B12" s="18" t="s">
        <v>33</v>
      </c>
      <c r="C12" s="19" t="s">
        <v>65</v>
      </c>
      <c r="D12" s="9" t="s">
        <v>67</v>
      </c>
      <c r="E12" s="9" t="s">
        <v>67</v>
      </c>
      <c r="F12" s="9" t="s">
        <v>67</v>
      </c>
      <c r="G12" s="9" t="s">
        <v>67</v>
      </c>
      <c r="H12" s="9" t="s">
        <v>67</v>
      </c>
      <c r="J12" s="14"/>
      <c r="K12" s="18" t="s">
        <v>44</v>
      </c>
      <c r="L12" s="9" t="s">
        <v>71</v>
      </c>
      <c r="M12" s="9" t="s">
        <v>69</v>
      </c>
      <c r="N12" s="9" t="s">
        <v>69</v>
      </c>
      <c r="O12" s="9" t="s">
        <v>69</v>
      </c>
      <c r="P12" s="9" t="s">
        <v>71</v>
      </c>
      <c r="Q12" s="9" t="s">
        <v>69</v>
      </c>
    </row>
    <row r="13" spans="1:32" ht="15.75" x14ac:dyDescent="0.25">
      <c r="B13" s="18" t="s">
        <v>34</v>
      </c>
      <c r="C13" s="20" t="s">
        <v>66</v>
      </c>
      <c r="D13" s="10" t="s">
        <v>66</v>
      </c>
      <c r="E13" s="10" t="s">
        <v>65</v>
      </c>
      <c r="F13" s="10" t="s">
        <v>66</v>
      </c>
      <c r="G13" s="10" t="s">
        <v>68</v>
      </c>
      <c r="H13" s="10" t="s">
        <v>66</v>
      </c>
      <c r="J13" s="14"/>
      <c r="K13" s="18" t="s">
        <v>45</v>
      </c>
      <c r="L13" s="10" t="s">
        <v>72</v>
      </c>
      <c r="M13" s="10" t="s">
        <v>71</v>
      </c>
      <c r="N13" s="10" t="s">
        <v>72</v>
      </c>
      <c r="O13" s="10" t="s">
        <v>71</v>
      </c>
      <c r="P13" s="10" t="s">
        <v>70</v>
      </c>
      <c r="Q13" s="10" t="s">
        <v>71</v>
      </c>
    </row>
    <row r="14" spans="1:32" ht="15.75" x14ac:dyDescent="0.25">
      <c r="B14" s="18" t="s">
        <v>36</v>
      </c>
      <c r="C14" s="20" t="s">
        <v>66</v>
      </c>
      <c r="D14" s="10" t="s">
        <v>68</v>
      </c>
      <c r="E14" s="10" t="s">
        <v>68</v>
      </c>
      <c r="F14" s="10" t="s">
        <v>65</v>
      </c>
      <c r="G14" s="10" t="s">
        <v>66</v>
      </c>
      <c r="H14" s="10" t="s">
        <v>65</v>
      </c>
      <c r="J14" s="14"/>
      <c r="K14" s="18" t="s">
        <v>47</v>
      </c>
      <c r="L14" s="10" t="s">
        <v>69</v>
      </c>
      <c r="M14" s="10" t="s">
        <v>71</v>
      </c>
      <c r="N14" s="10" t="s">
        <v>71</v>
      </c>
      <c r="O14" s="10" t="s">
        <v>69</v>
      </c>
      <c r="P14" s="10" t="s">
        <v>71</v>
      </c>
      <c r="Q14" s="10" t="s">
        <v>71</v>
      </c>
    </row>
    <row r="15" spans="1:32" ht="15.75" x14ac:dyDescent="0.25">
      <c r="B15" s="18" t="s">
        <v>40</v>
      </c>
      <c r="C15" s="20" t="s">
        <v>65</v>
      </c>
      <c r="D15" s="10" t="s">
        <v>65</v>
      </c>
      <c r="E15" s="10" t="s">
        <v>67</v>
      </c>
      <c r="F15" s="10" t="s">
        <v>65</v>
      </c>
      <c r="G15" s="10" t="s">
        <v>66</v>
      </c>
      <c r="H15" s="10" t="s">
        <v>65</v>
      </c>
      <c r="J15" s="14"/>
      <c r="K15" s="18" t="s">
        <v>48</v>
      </c>
      <c r="L15" s="10" t="s">
        <v>72</v>
      </c>
      <c r="M15" s="10" t="s">
        <v>69</v>
      </c>
      <c r="N15" s="10" t="s">
        <v>72</v>
      </c>
      <c r="O15" s="10" t="s">
        <v>69</v>
      </c>
      <c r="P15" s="10" t="s">
        <v>72</v>
      </c>
      <c r="Q15" s="10" t="s">
        <v>71</v>
      </c>
    </row>
    <row r="16" spans="1:32" ht="15.75" x14ac:dyDescent="0.25">
      <c r="B16" s="18" t="s">
        <v>41</v>
      </c>
      <c r="C16" s="20" t="s">
        <v>68</v>
      </c>
      <c r="D16" s="10" t="s">
        <v>67</v>
      </c>
      <c r="E16" s="10" t="s">
        <v>65</v>
      </c>
      <c r="F16" s="10" t="s">
        <v>67</v>
      </c>
      <c r="G16" s="10" t="s">
        <v>68</v>
      </c>
      <c r="H16" s="10" t="s">
        <v>67</v>
      </c>
      <c r="J16" s="14"/>
      <c r="K16" s="18" t="s">
        <v>49</v>
      </c>
      <c r="L16" s="10" t="s">
        <v>72</v>
      </c>
      <c r="M16" s="10" t="s">
        <v>70</v>
      </c>
      <c r="N16" s="10" t="s">
        <v>69</v>
      </c>
      <c r="O16" s="10" t="s">
        <v>69</v>
      </c>
      <c r="P16" s="10" t="s">
        <v>72</v>
      </c>
      <c r="Q16" s="10" t="s">
        <v>72</v>
      </c>
    </row>
    <row r="17" spans="2:17" ht="15.75" x14ac:dyDescent="0.25">
      <c r="B17" s="18" t="s">
        <v>35</v>
      </c>
      <c r="C17" s="21" t="s">
        <v>67</v>
      </c>
      <c r="D17" s="11" t="s">
        <v>66</v>
      </c>
      <c r="E17" s="11" t="s">
        <v>68</v>
      </c>
      <c r="F17" s="11" t="s">
        <v>66</v>
      </c>
      <c r="G17" s="11" t="s">
        <v>65</v>
      </c>
      <c r="H17" s="11" t="s">
        <v>68</v>
      </c>
      <c r="J17" s="14"/>
      <c r="K17" s="18" t="s">
        <v>50</v>
      </c>
      <c r="L17" s="11" t="s">
        <v>70</v>
      </c>
      <c r="M17" s="11" t="s">
        <v>69</v>
      </c>
      <c r="N17" s="11" t="s">
        <v>69</v>
      </c>
      <c r="O17" s="11" t="s">
        <v>70</v>
      </c>
      <c r="P17" s="11" t="s">
        <v>70</v>
      </c>
      <c r="Q17" s="11" t="s">
        <v>69</v>
      </c>
    </row>
    <row r="18" spans="2:17" ht="15.75" x14ac:dyDescent="0.25">
      <c r="B18" s="18" t="s">
        <v>37</v>
      </c>
      <c r="C18" s="21" t="s">
        <v>68</v>
      </c>
      <c r="D18" s="11" t="s">
        <v>68</v>
      </c>
      <c r="E18" s="11" t="s">
        <v>66</v>
      </c>
      <c r="F18" s="11" t="s">
        <v>68</v>
      </c>
      <c r="G18" s="11" t="s">
        <v>66</v>
      </c>
      <c r="H18" s="11" t="s">
        <v>65</v>
      </c>
      <c r="J18" s="14"/>
      <c r="K18" s="18" t="s">
        <v>51</v>
      </c>
      <c r="L18" s="11" t="s">
        <v>69</v>
      </c>
      <c r="M18" s="11" t="s">
        <v>71</v>
      </c>
      <c r="N18" s="11" t="s">
        <v>70</v>
      </c>
      <c r="O18" s="11" t="s">
        <v>70</v>
      </c>
      <c r="P18" s="11" t="s">
        <v>69</v>
      </c>
      <c r="Q18" s="11" t="s">
        <v>71</v>
      </c>
    </row>
    <row r="19" spans="2:17" ht="15.75" x14ac:dyDescent="0.25">
      <c r="B19" s="18" t="s">
        <v>38</v>
      </c>
      <c r="C19" s="21" t="s">
        <v>66</v>
      </c>
      <c r="D19" s="11" t="s">
        <v>68</v>
      </c>
      <c r="E19" s="11" t="s">
        <v>67</v>
      </c>
      <c r="F19" s="11" t="s">
        <v>65</v>
      </c>
      <c r="G19" s="11" t="s">
        <v>66</v>
      </c>
      <c r="H19" s="11" t="s">
        <v>66</v>
      </c>
      <c r="J19" s="14"/>
      <c r="K19" s="18" t="s">
        <v>52</v>
      </c>
      <c r="L19" s="11" t="s">
        <v>72</v>
      </c>
      <c r="M19" s="11" t="s">
        <v>70</v>
      </c>
      <c r="N19" s="11" t="s">
        <v>69</v>
      </c>
      <c r="O19" s="11" t="s">
        <v>72</v>
      </c>
      <c r="P19" s="11" t="s">
        <v>71</v>
      </c>
      <c r="Q19" s="11" t="s">
        <v>72</v>
      </c>
    </row>
    <row r="20" spans="2:17" ht="15.75" x14ac:dyDescent="0.25">
      <c r="B20" s="18" t="s">
        <v>39</v>
      </c>
      <c r="C20" s="21" t="s">
        <v>68</v>
      </c>
      <c r="D20" s="11" t="s">
        <v>67</v>
      </c>
      <c r="E20" s="11" t="s">
        <v>65</v>
      </c>
      <c r="F20" s="11" t="s">
        <v>67</v>
      </c>
      <c r="G20" s="11" t="s">
        <v>67</v>
      </c>
      <c r="H20" s="11" t="s">
        <v>67</v>
      </c>
      <c r="J20" s="15"/>
      <c r="K20" s="18" t="s">
        <v>53</v>
      </c>
      <c r="L20" s="11" t="s">
        <v>69</v>
      </c>
      <c r="M20" s="11" t="s">
        <v>69</v>
      </c>
      <c r="N20" s="11" t="s">
        <v>72</v>
      </c>
      <c r="O20" s="11" t="s">
        <v>69</v>
      </c>
      <c r="P20" s="11" t="s">
        <v>69</v>
      </c>
      <c r="Q20" s="11" t="s">
        <v>72</v>
      </c>
    </row>
    <row r="24" spans="2:17" x14ac:dyDescent="0.25">
      <c r="B24" s="24" t="s">
        <v>78</v>
      </c>
      <c r="K24" s="24" t="s">
        <v>78</v>
      </c>
    </row>
    <row r="25" spans="2:17" x14ac:dyDescent="0.25">
      <c r="C25" s="34" t="s">
        <v>66</v>
      </c>
      <c r="D25" s="34" t="s">
        <v>68</v>
      </c>
      <c r="E25" s="34" t="s">
        <v>65</v>
      </c>
      <c r="F25" s="34" t="s">
        <v>67</v>
      </c>
      <c r="L25" s="26" t="s">
        <v>71</v>
      </c>
      <c r="M25" s="26" t="s">
        <v>70</v>
      </c>
      <c r="N25" s="26" t="s">
        <v>72</v>
      </c>
      <c r="O25" s="26" t="s">
        <v>69</v>
      </c>
    </row>
    <row r="26" spans="2:17" x14ac:dyDescent="0.25">
      <c r="B26" s="35" t="s">
        <v>66</v>
      </c>
      <c r="C26" s="27">
        <f>COUNTIFS(C9:H9,"adelante")+COUNTIFS(C13:H13,"adelante")+COUNTIFS(C17:H17,"adelante")</f>
        <v>8</v>
      </c>
      <c r="D26" s="6">
        <f>COUNTIFS(C9:H9,"atrás")+COUNTIFS(C13:H13,"atrás")+COUNTIFS(C17:H17,"atrás")</f>
        <v>5</v>
      </c>
      <c r="E26" s="6">
        <f>COUNTIFS(C9:H9,"abajo")+COUNTIFS(C13:H13,"abajo")+COUNTIFS(C17:H17,"abajo")</f>
        <v>3</v>
      </c>
      <c r="F26" s="6">
        <f>COUNTIFS(C9:H9,"arriba")+COUNTIFS(C13:H13,"arriba")+COUNTIFS(C17:H17,"arriba")</f>
        <v>2</v>
      </c>
      <c r="K26" s="25" t="s">
        <v>71</v>
      </c>
      <c r="L26" s="27">
        <f>COUNTIFS(L9:Q9,"arriba-adelante")+COUNTIFS(L13:Q13,"arriba-adelante")+COUNTIFS(L17:Q17,"arriba-adelante")</f>
        <v>7</v>
      </c>
      <c r="M26" s="6">
        <f>COUNTIFS(L9:Q9,"arriba-atrás")+COUNTIFS(L13:Q13,"arriba-atrás")+COUNTIFS(L17:Q17,"arriba-atrás")</f>
        <v>5</v>
      </c>
      <c r="N26" s="6">
        <f>COUNTIFS(L9:Q9,"abajo-adelante")+COUNTIFS(L13:Q13,"abajo-adelante")+COUNTIFS(L17:Q17,"abajo-adelante")</f>
        <v>3</v>
      </c>
      <c r="O26" s="6">
        <f>COUNTIFS(L9:Q9,"abajo-atrás")+COUNTIFS(L13:Q13,"abajo-atrás")+COUNTIFS(L17:Q17,"abajo-atrás")</f>
        <v>3</v>
      </c>
    </row>
    <row r="27" spans="2:17" x14ac:dyDescent="0.25">
      <c r="B27" s="35" t="s">
        <v>68</v>
      </c>
      <c r="C27" s="6">
        <f>COUNTIFS(C10:H10,"adelante")+COUNTIFS(C14:H14,"adelante")+COUNTIFS(C18:H18,"adelante")</f>
        <v>5</v>
      </c>
      <c r="D27" s="27">
        <f>COUNTIFS(C10:H10,"atrás")+COUNTIFS(C14:H14,"atrás")+COUNTIFS(C18:H18,"atrás")</f>
        <v>8</v>
      </c>
      <c r="E27" s="6">
        <f>COUNTIFS(C10:H10,"abajo")+COUNTIFS(C14:H14,"abajo")+COUNTIFS(C18:H18,"abajo")</f>
        <v>5</v>
      </c>
      <c r="F27" s="6">
        <f t="shared" ref="F27" si="0">COUNTIFS(C10:H10,"arriba")+COUNTIFS(C14:H14,"arriba")+COUNTIFS(C18:H18,"arriba")</f>
        <v>0</v>
      </c>
      <c r="K27" s="25" t="s">
        <v>70</v>
      </c>
      <c r="L27" s="13">
        <f>COUNTIFS(L10:Q10,"arriba-adelante")+COUNTIFS(L14:Q14,"arriba-adelante")+COUNTIFS(L18:Q18,"arriba-adelante")</f>
        <v>8</v>
      </c>
      <c r="M27" s="27">
        <f>COUNTIFS(L10:Q10,"arriba-atrás")+COUNTIFS(L14:Q14,"arriba-atrás")+COUNTIFS(L18:Q18,"arriba-atrás")</f>
        <v>3</v>
      </c>
      <c r="N27" s="6">
        <f>COUNTIFS(L10:Q10,"abajo-adelante")+COUNTIFS(L14:Q14,"abajo-adelante")+COUNTIFS(L18:Q18,"abajo-adelante")</f>
        <v>1</v>
      </c>
      <c r="O27" s="6">
        <f t="shared" ref="O27:O29" si="1">COUNTIFS(L10:Q10,"abajo-atrás")+COUNTIFS(L14:Q14,"abajo-atrás")+COUNTIFS(L18:Q18,"abajo-atrás")</f>
        <v>6</v>
      </c>
    </row>
    <row r="28" spans="2:17" x14ac:dyDescent="0.25">
      <c r="B28" s="35" t="s">
        <v>65</v>
      </c>
      <c r="C28" s="6">
        <f>COUNTIFS(C11:H11,"adelante")+COUNTIFS(C15:H15,"adelante")+COUNTIFS(C19:H19,"adelante")</f>
        <v>5</v>
      </c>
      <c r="D28" s="6">
        <f>COUNTIFS(C11:H11,"atrás")+COUNTIFS(C15:H15,"atrás")+COUNTIFS(C19:H19,"atrás")</f>
        <v>1</v>
      </c>
      <c r="E28" s="27">
        <f>COUNTIFS(C11:H11,"abajo")+COUNTIFS(C15:H15,"abajo")+COUNTIFS(C19:H19,"abajo")</f>
        <v>8</v>
      </c>
      <c r="F28" s="6">
        <f>COUNTIFS(C11:H11,"arriba")+COUNTIFS(C15:H15,"arriba")+COUNTIFS(C19:H19,"arriba")</f>
        <v>4</v>
      </c>
      <c r="K28" s="25" t="s">
        <v>72</v>
      </c>
      <c r="L28" s="13">
        <f t="shared" ref="L28" si="2">COUNTIFS(L11:Q11,"arriba-adelante")+COUNTIFS(L15:Q15,"arriba-adelante")+COUNTIFS(L19:Q19,"arriba-adelante")</f>
        <v>3</v>
      </c>
      <c r="M28" s="6">
        <f t="shared" ref="M28:M29" si="3">COUNTIFS(L11:Q11,"arriba-atrás")+COUNTIFS(L15:Q15,"arriba-atrás")+COUNTIFS(L19:Q19,"arriba-atrás")</f>
        <v>2</v>
      </c>
      <c r="N28" s="27">
        <f t="shared" ref="N28:N29" si="4">COUNTIFS(L11:Q11,"abajo-adelante")+COUNTIFS(L15:Q15,"abajo-adelante")+COUNTIFS(L19:Q19,"abajo-adelante")</f>
        <v>7</v>
      </c>
      <c r="O28" s="6">
        <f t="shared" si="1"/>
        <v>6</v>
      </c>
    </row>
    <row r="29" spans="2:17" x14ac:dyDescent="0.25">
      <c r="B29" s="35" t="s">
        <v>67</v>
      </c>
      <c r="C29" s="6">
        <f t="shared" ref="C29" si="5">COUNTIFS(C12:H12,"adelante")+COUNTIFS(C16:H16,"adelante")+COUNTIFS(C20:H20,"adelante")</f>
        <v>0</v>
      </c>
      <c r="D29" s="6">
        <f>COUNTIFS(C12:H12,"atrás")+COUNTIFS(C16:H16,"atrás")+COUNTIFS(C20:H20,"atrás")</f>
        <v>3</v>
      </c>
      <c r="E29" s="6">
        <f>COUNTIFS(C12:H12,"abajo")+COUNTIFS(C16:H16,"abajo")+COUNTIFS(C20:H20,"abajo")</f>
        <v>3</v>
      </c>
      <c r="F29" s="27">
        <f>COUNTIFS(C12:H12,"arriba")+COUNTIFS(C16:H16,"arriba")+COUNTIFS(C20:H20,"arriba")</f>
        <v>12</v>
      </c>
      <c r="K29" s="25" t="s">
        <v>69</v>
      </c>
      <c r="L29" s="13">
        <f>COUNTIFS(L12:Q12,"arriba-adelante")+COUNTIFS(L16:Q16,"arriba-adelante")+COUNTIFS(L20:Q20,"arriba-adelante")</f>
        <v>2</v>
      </c>
      <c r="M29" s="6">
        <f t="shared" si="3"/>
        <v>1</v>
      </c>
      <c r="N29" s="6">
        <f t="shared" si="4"/>
        <v>5</v>
      </c>
      <c r="O29" s="27">
        <f t="shared" si="1"/>
        <v>10</v>
      </c>
    </row>
    <row r="33" spans="2:16" x14ac:dyDescent="0.25">
      <c r="B33" s="24" t="s">
        <v>79</v>
      </c>
      <c r="K33" s="24" t="s">
        <v>79</v>
      </c>
    </row>
    <row r="34" spans="2:16" x14ac:dyDescent="0.25">
      <c r="C34" s="18" t="s">
        <v>66</v>
      </c>
      <c r="D34" s="18" t="s">
        <v>68</v>
      </c>
      <c r="E34" s="18" t="s">
        <v>65</v>
      </c>
      <c r="F34" s="18" t="s">
        <v>67</v>
      </c>
      <c r="L34" s="36" t="s">
        <v>71</v>
      </c>
      <c r="M34" s="36" t="s">
        <v>70</v>
      </c>
      <c r="N34" s="36" t="s">
        <v>72</v>
      </c>
      <c r="O34" s="36" t="s">
        <v>69</v>
      </c>
    </row>
    <row r="35" spans="2:16" x14ac:dyDescent="0.25">
      <c r="B35" s="28" t="s">
        <v>66</v>
      </c>
      <c r="C35" s="27">
        <f>(C26*100)/18</f>
        <v>44.444444444444443</v>
      </c>
      <c r="D35" s="27">
        <f>(D26*100)/18</f>
        <v>27.777777777777779</v>
      </c>
      <c r="E35" s="27">
        <f>(E26*100)/18</f>
        <v>16.666666666666668</v>
      </c>
      <c r="F35" s="27">
        <f>(F26*100)/18</f>
        <v>11.111111111111111</v>
      </c>
      <c r="K35" s="37" t="s">
        <v>71</v>
      </c>
      <c r="L35" s="38">
        <f>(L26*100)/18</f>
        <v>38.888888888888886</v>
      </c>
      <c r="M35" s="38">
        <f>(M26*100)/18</f>
        <v>27.777777777777779</v>
      </c>
      <c r="N35" s="38">
        <f>(N26*100)/18</f>
        <v>16.666666666666668</v>
      </c>
      <c r="O35" s="38">
        <f>(O26*100)/18</f>
        <v>16.666666666666668</v>
      </c>
    </row>
    <row r="36" spans="2:16" x14ac:dyDescent="0.25">
      <c r="B36" s="28" t="s">
        <v>68</v>
      </c>
      <c r="C36" s="27">
        <f t="shared" ref="C36:F36" si="6">(C27*100)/18</f>
        <v>27.777777777777779</v>
      </c>
      <c r="D36" s="27">
        <f t="shared" si="6"/>
        <v>44.444444444444443</v>
      </c>
      <c r="E36" s="27">
        <f t="shared" si="6"/>
        <v>27.777777777777779</v>
      </c>
      <c r="F36" s="27">
        <f t="shared" si="6"/>
        <v>0</v>
      </c>
      <c r="K36" s="37" t="s">
        <v>70</v>
      </c>
      <c r="L36" s="38">
        <f t="shared" ref="L36:O36" si="7">(L27*100)/18</f>
        <v>44.444444444444443</v>
      </c>
      <c r="M36" s="38">
        <f t="shared" si="7"/>
        <v>16.666666666666668</v>
      </c>
      <c r="N36" s="38">
        <f t="shared" si="7"/>
        <v>5.5555555555555554</v>
      </c>
      <c r="O36" s="38">
        <f t="shared" si="7"/>
        <v>33.333333333333336</v>
      </c>
    </row>
    <row r="37" spans="2:16" x14ac:dyDescent="0.25">
      <c r="B37" s="28" t="s">
        <v>65</v>
      </c>
      <c r="C37" s="27">
        <f t="shared" ref="C37:F37" si="8">(C28*100)/18</f>
        <v>27.777777777777779</v>
      </c>
      <c r="D37" s="27">
        <f t="shared" si="8"/>
        <v>5.5555555555555554</v>
      </c>
      <c r="E37" s="27">
        <f t="shared" si="8"/>
        <v>44.444444444444443</v>
      </c>
      <c r="F37" s="27">
        <f t="shared" si="8"/>
        <v>22.222222222222221</v>
      </c>
      <c r="K37" s="37" t="s">
        <v>72</v>
      </c>
      <c r="L37" s="38">
        <f t="shared" ref="L37:O37" si="9">(L28*100)/18</f>
        <v>16.666666666666668</v>
      </c>
      <c r="M37" s="38">
        <f t="shared" si="9"/>
        <v>11.111111111111111</v>
      </c>
      <c r="N37" s="38">
        <f t="shared" si="9"/>
        <v>38.888888888888886</v>
      </c>
      <c r="O37" s="38">
        <f t="shared" si="9"/>
        <v>33.333333333333336</v>
      </c>
    </row>
    <row r="38" spans="2:16" x14ac:dyDescent="0.25">
      <c r="B38" s="28" t="s">
        <v>67</v>
      </c>
      <c r="C38" s="27">
        <f t="shared" ref="C38:F38" si="10">(C29*100)/18</f>
        <v>0</v>
      </c>
      <c r="D38" s="27">
        <f>(D29*100)/18</f>
        <v>16.666666666666668</v>
      </c>
      <c r="E38" s="27">
        <f t="shared" si="10"/>
        <v>16.666666666666668</v>
      </c>
      <c r="F38" s="27">
        <f t="shared" si="10"/>
        <v>66.666666666666671</v>
      </c>
      <c r="K38" s="37" t="s">
        <v>69</v>
      </c>
      <c r="L38" s="38">
        <f t="shared" ref="L38:O38" si="11">(L29*100)/18</f>
        <v>11.111111111111111</v>
      </c>
      <c r="M38" s="38">
        <f t="shared" si="11"/>
        <v>5.5555555555555554</v>
      </c>
      <c r="N38" s="38">
        <f t="shared" si="11"/>
        <v>27.777777777777779</v>
      </c>
      <c r="O38" s="38">
        <f t="shared" si="11"/>
        <v>55.555555555555557</v>
      </c>
    </row>
    <row r="44" spans="2:16" ht="15.75" thickBot="1" x14ac:dyDescent="0.3"/>
    <row r="45" spans="2:16" ht="16.5" thickBot="1" x14ac:dyDescent="0.3">
      <c r="B45" s="15"/>
      <c r="C45" s="32" t="s">
        <v>66</v>
      </c>
      <c r="D45" s="33" t="s">
        <v>68</v>
      </c>
      <c r="E45" s="33" t="s">
        <v>65</v>
      </c>
      <c r="F45" s="43" t="s">
        <v>67</v>
      </c>
      <c r="G45" s="47" t="s">
        <v>81</v>
      </c>
      <c r="K45" s="15"/>
      <c r="L45" s="32" t="s">
        <v>71</v>
      </c>
      <c r="M45" s="33" t="s">
        <v>70</v>
      </c>
      <c r="N45" s="33" t="s">
        <v>72</v>
      </c>
      <c r="O45" s="33" t="s">
        <v>69</v>
      </c>
      <c r="P45" s="56" t="s">
        <v>81</v>
      </c>
    </row>
    <row r="46" spans="2:16" ht="15.75" thickBot="1" x14ac:dyDescent="0.3">
      <c r="B46" s="30" t="s">
        <v>66</v>
      </c>
      <c r="C46" s="39" t="s">
        <v>80</v>
      </c>
      <c r="D46" s="40">
        <v>0.2777</v>
      </c>
      <c r="E46" s="41">
        <v>0.1666</v>
      </c>
      <c r="F46" s="44">
        <v>0.1111</v>
      </c>
      <c r="G46" s="6" t="s">
        <v>83</v>
      </c>
      <c r="K46" s="30" t="s">
        <v>71</v>
      </c>
      <c r="L46" s="52">
        <v>0.38879999999999998</v>
      </c>
      <c r="M46" s="53">
        <v>0.2777</v>
      </c>
      <c r="N46" s="54">
        <v>0.1666</v>
      </c>
      <c r="O46" s="54">
        <v>0.1666</v>
      </c>
      <c r="P46" s="58" t="s">
        <v>89</v>
      </c>
    </row>
    <row r="47" spans="2:16" ht="15.75" thickBot="1" x14ac:dyDescent="0.3">
      <c r="B47" s="31" t="s">
        <v>68</v>
      </c>
      <c r="C47" s="40">
        <v>0.2777</v>
      </c>
      <c r="D47" s="42">
        <v>0.44440000000000002</v>
      </c>
      <c r="E47" s="40">
        <v>0.2777</v>
      </c>
      <c r="F47" s="45">
        <v>0</v>
      </c>
      <c r="G47" s="6" t="s">
        <v>83</v>
      </c>
      <c r="K47" s="31" t="s">
        <v>70</v>
      </c>
      <c r="L47" s="55">
        <v>0.44440000000000002</v>
      </c>
      <c r="M47" s="54">
        <v>0.1666</v>
      </c>
      <c r="N47" s="54">
        <v>5.5500000000000001E-2</v>
      </c>
      <c r="O47" s="52">
        <v>0.33329999999999999</v>
      </c>
      <c r="P47" s="58" t="s">
        <v>90</v>
      </c>
    </row>
    <row r="48" spans="2:16" ht="15.75" thickBot="1" x14ac:dyDescent="0.3">
      <c r="B48" s="31" t="s">
        <v>65</v>
      </c>
      <c r="C48" s="40">
        <v>0.2777</v>
      </c>
      <c r="D48" s="29">
        <v>5.5500000000000001E-2</v>
      </c>
      <c r="E48" s="42">
        <v>0.44440000000000002</v>
      </c>
      <c r="F48" s="46">
        <v>0.22220000000000001</v>
      </c>
      <c r="G48" s="6" t="s">
        <v>83</v>
      </c>
      <c r="K48" s="31" t="s">
        <v>72</v>
      </c>
      <c r="L48" s="54">
        <v>0.1666</v>
      </c>
      <c r="M48" s="54">
        <v>0.1111</v>
      </c>
      <c r="N48" s="52">
        <v>0.38879999999999998</v>
      </c>
      <c r="O48" s="52">
        <v>0.33329999999999999</v>
      </c>
      <c r="P48" s="58" t="s">
        <v>89</v>
      </c>
    </row>
    <row r="49" spans="2:16" ht="15.75" thickBot="1" x14ac:dyDescent="0.3">
      <c r="B49" s="48" t="s">
        <v>67</v>
      </c>
      <c r="C49" s="49">
        <v>0</v>
      </c>
      <c r="D49" s="50">
        <v>0.1666</v>
      </c>
      <c r="E49" s="50">
        <v>0.1666</v>
      </c>
      <c r="F49" s="51">
        <v>0.66659999999999997</v>
      </c>
      <c r="G49" s="6" t="s">
        <v>82</v>
      </c>
      <c r="K49" s="31" t="s">
        <v>69</v>
      </c>
      <c r="L49" s="54">
        <v>0.1111</v>
      </c>
      <c r="M49" s="60">
        <v>5.5500000000000001E-2</v>
      </c>
      <c r="N49" s="53">
        <v>0.2777</v>
      </c>
      <c r="O49" s="55">
        <v>0.55549999999999999</v>
      </c>
      <c r="P49" s="58" t="s">
        <v>91</v>
      </c>
    </row>
    <row r="50" spans="2:16" ht="15.75" thickBot="1" x14ac:dyDescent="0.3">
      <c r="B50" s="47" t="s">
        <v>81</v>
      </c>
      <c r="C50" s="6" t="s">
        <v>83</v>
      </c>
      <c r="D50" s="6" t="s">
        <v>85</v>
      </c>
      <c r="E50" s="6" t="s">
        <v>86</v>
      </c>
      <c r="F50" s="6" t="s">
        <v>84</v>
      </c>
      <c r="G50" s="6" t="s">
        <v>87</v>
      </c>
      <c r="K50" s="56" t="s">
        <v>81</v>
      </c>
      <c r="L50" s="57" t="s">
        <v>95</v>
      </c>
      <c r="M50" s="57" t="s">
        <v>93</v>
      </c>
      <c r="N50" s="57" t="s">
        <v>94</v>
      </c>
      <c r="O50" s="57" t="s">
        <v>88</v>
      </c>
      <c r="P50" s="59" t="s">
        <v>92</v>
      </c>
    </row>
  </sheetData>
  <mergeCells count="4">
    <mergeCell ref="C6:H7"/>
    <mergeCell ref="A1:I2"/>
    <mergeCell ref="K1:T2"/>
    <mergeCell ref="K6:Q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Percepción de fuerza</vt:lpstr>
      <vt:lpstr>Direccionalidad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fermin</dc:creator>
  <cp:lastModifiedBy>Fermin Elcano Barbero</cp:lastModifiedBy>
  <dcterms:created xsi:type="dcterms:W3CDTF">2015-06-05T18:19:34Z</dcterms:created>
  <dcterms:modified xsi:type="dcterms:W3CDTF">2024-08-31T11:31:02Z</dcterms:modified>
</cp:coreProperties>
</file>