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Meine_Daten\Wissenschaft\Projekte\Itemanalyse_Standardabweichungen\"/>
    </mc:Choice>
  </mc:AlternateContent>
  <xr:revisionPtr revIDLastSave="0" documentId="13_ncr:1_{1E9D4330-80F8-44DC-A117-B61F765A942C}" xr6:coauthVersionLast="47" xr6:coauthVersionMax="47" xr10:uidLastSave="{00000000-0000-0000-0000-000000000000}"/>
  <bookViews>
    <workbookView xWindow="-130" yWindow="30" windowWidth="25570" windowHeight="12210" xr2:uid="{7C9EDA8A-31EC-45C3-819E-EB6E2697CF8C}"/>
  </bookViews>
  <sheets>
    <sheet name="Info" sheetId="1" r:id="rId1"/>
    <sheet name="Direct_STD_Entry" sheetId="2" r:id="rId2"/>
    <sheet name="Level_of_Agreemen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 i="4" l="1"/>
  <c r="F30" i="4"/>
  <c r="G29" i="4"/>
  <c r="F29" i="4"/>
  <c r="G28" i="4"/>
  <c r="F28" i="4"/>
  <c r="G27" i="4"/>
  <c r="F27" i="4"/>
  <c r="G26" i="4"/>
  <c r="F26" i="4"/>
  <c r="G25" i="4"/>
  <c r="F25" i="4"/>
  <c r="G24" i="4"/>
  <c r="F24" i="4"/>
  <c r="G23" i="4"/>
  <c r="F23" i="4"/>
  <c r="G22" i="4"/>
  <c r="F22" i="4"/>
  <c r="G21" i="4"/>
  <c r="F21" i="4"/>
  <c r="G20" i="4"/>
  <c r="F20" i="4"/>
  <c r="G19" i="4"/>
  <c r="F19" i="4"/>
  <c r="G18" i="4"/>
  <c r="F18" i="4"/>
  <c r="G17" i="4"/>
  <c r="F17" i="4"/>
  <c r="G16" i="4"/>
  <c r="F16" i="4"/>
  <c r="G15" i="4"/>
  <c r="F15" i="4"/>
  <c r="G14" i="4"/>
  <c r="F14" i="4"/>
  <c r="G13" i="4"/>
  <c r="F13" i="4"/>
  <c r="G12" i="4"/>
  <c r="F12" i="4"/>
  <c r="G11" i="4"/>
  <c r="F11" i="4"/>
  <c r="G10" i="4"/>
  <c r="F10" i="4"/>
  <c r="G9" i="4"/>
  <c r="F9" i="4"/>
  <c r="G8" i="4"/>
  <c r="F8" i="4"/>
  <c r="G7" i="4"/>
  <c r="F7" i="4"/>
  <c r="G6" i="4"/>
  <c r="F6" i="4"/>
  <c r="E30" i="4"/>
  <c r="E29" i="4"/>
  <c r="E28" i="4"/>
  <c r="E27" i="4"/>
  <c r="E26" i="4"/>
  <c r="E25" i="4"/>
  <c r="E24" i="4"/>
  <c r="E23" i="4"/>
  <c r="E22" i="4"/>
  <c r="E21" i="4"/>
  <c r="E20" i="4"/>
  <c r="E19" i="4"/>
  <c r="E18" i="4"/>
  <c r="E17" i="4"/>
  <c r="E16" i="4"/>
  <c r="E15" i="4"/>
  <c r="E14" i="4"/>
  <c r="E13" i="4"/>
  <c r="E12" i="4"/>
  <c r="E11" i="4"/>
  <c r="E10" i="4"/>
  <c r="E9" i="4"/>
  <c r="E8" i="4"/>
  <c r="E7" i="4"/>
  <c r="E6" i="4"/>
  <c r="D30" i="4"/>
  <c r="D29" i="4"/>
  <c r="D28" i="4"/>
  <c r="D27" i="4"/>
  <c r="D26" i="4"/>
  <c r="D25" i="4"/>
  <c r="D24" i="4"/>
  <c r="D23" i="4"/>
  <c r="D22" i="4"/>
  <c r="D21" i="4"/>
  <c r="D20" i="4"/>
  <c r="D19" i="4"/>
  <c r="D18" i="4"/>
  <c r="D17" i="4"/>
  <c r="D16" i="4"/>
  <c r="D15" i="4"/>
  <c r="D14" i="4"/>
  <c r="D13" i="4"/>
  <c r="D12" i="4"/>
  <c r="D11" i="4"/>
  <c r="D10" i="4"/>
  <c r="D9" i="4"/>
  <c r="D8" i="4"/>
  <c r="D7" i="4"/>
  <c r="D6" i="4"/>
  <c r="B6" i="4"/>
  <c r="C30" i="4"/>
  <c r="C29" i="4"/>
  <c r="C28" i="4"/>
  <c r="C27" i="4"/>
  <c r="C26" i="4"/>
  <c r="C25" i="4"/>
  <c r="C24" i="4"/>
  <c r="C23" i="4"/>
  <c r="C22" i="4"/>
  <c r="C21" i="4"/>
  <c r="C20" i="4"/>
  <c r="C19" i="4"/>
  <c r="C18" i="4"/>
  <c r="C17" i="4"/>
  <c r="C16" i="4"/>
  <c r="C15" i="4"/>
  <c r="C14" i="4"/>
  <c r="C13" i="4"/>
  <c r="C12" i="4"/>
  <c r="C11" i="4"/>
  <c r="C10" i="4"/>
  <c r="C9" i="4"/>
  <c r="C8" i="4"/>
  <c r="C7" i="4"/>
  <c r="C6" i="4"/>
  <c r="D6" i="2"/>
  <c r="B30" i="4"/>
  <c r="B29" i="4"/>
  <c r="B28" i="4"/>
  <c r="B27" i="4"/>
  <c r="B26" i="4"/>
  <c r="B25" i="4"/>
  <c r="B24" i="4"/>
  <c r="B23" i="4"/>
  <c r="B22" i="4"/>
  <c r="B21" i="4"/>
  <c r="B20" i="4"/>
  <c r="B19" i="4"/>
  <c r="B18" i="4"/>
  <c r="B17" i="4"/>
  <c r="B16" i="4"/>
  <c r="B15" i="4"/>
  <c r="B14" i="4"/>
  <c r="B13" i="4"/>
  <c r="B12" i="4"/>
  <c r="B11" i="4"/>
  <c r="B10" i="4"/>
  <c r="B9" i="4"/>
  <c r="B8" i="4"/>
  <c r="B7" i="4"/>
  <c r="C6" i="2" l="1"/>
  <c r="A7" i="4"/>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B30" i="2"/>
  <c r="D30" i="2" s="1"/>
  <c r="B29" i="2"/>
  <c r="D29" i="2" s="1"/>
  <c r="B28" i="2"/>
  <c r="D28" i="2" s="1"/>
  <c r="B27" i="2"/>
  <c r="D27" i="2" s="1"/>
  <c r="B26" i="2"/>
  <c r="C26" i="2" s="1"/>
  <c r="B25" i="2"/>
  <c r="C25" i="2" s="1"/>
  <c r="B24" i="2"/>
  <c r="C24" i="2" s="1"/>
  <c r="B23" i="2"/>
  <c r="C23" i="2" s="1"/>
  <c r="B22" i="2"/>
  <c r="D22" i="2" s="1"/>
  <c r="B21" i="2"/>
  <c r="D21" i="2" s="1"/>
  <c r="B20" i="2"/>
  <c r="C20" i="2" s="1"/>
  <c r="B19" i="2"/>
  <c r="D19" i="2" s="1"/>
  <c r="B18" i="2"/>
  <c r="D18" i="2" s="1"/>
  <c r="B17" i="2"/>
  <c r="C17" i="2" s="1"/>
  <c r="B16" i="2"/>
  <c r="C16" i="2" s="1"/>
  <c r="B15" i="2"/>
  <c r="C15" i="2" s="1"/>
  <c r="B14" i="2"/>
  <c r="D14" i="2" s="1"/>
  <c r="B13" i="2"/>
  <c r="D13" i="2" s="1"/>
  <c r="B12" i="2"/>
  <c r="D12" i="2" s="1"/>
  <c r="B11" i="2"/>
  <c r="C11" i="2" s="1"/>
  <c r="B10" i="2"/>
  <c r="D10" i="2" s="1"/>
  <c r="B9" i="2"/>
  <c r="D9" i="2" s="1"/>
  <c r="B8" i="2"/>
  <c r="C8" i="2" s="1"/>
  <c r="B7" i="2"/>
  <c r="C7" i="2" s="1"/>
  <c r="B6" i="2"/>
  <c r="A8" i="2"/>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7" i="2"/>
  <c r="D24" i="2" l="1"/>
  <c r="C9" i="2"/>
  <c r="D8" i="2"/>
  <c r="D17" i="2"/>
  <c r="D25" i="2"/>
  <c r="D16" i="2"/>
  <c r="C10" i="2"/>
  <c r="C18" i="2"/>
  <c r="C27" i="2"/>
  <c r="D26" i="2"/>
  <c r="C12" i="2"/>
  <c r="C28" i="2"/>
  <c r="C21" i="2"/>
  <c r="D20" i="2"/>
  <c r="D7" i="2"/>
  <c r="D15" i="2"/>
  <c r="D23" i="2"/>
  <c r="C19" i="2"/>
  <c r="D11" i="2"/>
  <c r="C13" i="2"/>
  <c r="C29" i="2"/>
  <c r="C14" i="2"/>
  <c r="C22" i="2"/>
  <c r="C30" i="2"/>
</calcChain>
</file>

<file path=xl/sharedStrings.xml><?xml version="1.0" encoding="utf-8"?>
<sst xmlns="http://schemas.openxmlformats.org/spreadsheetml/2006/main" count="18" uniqueCount="13">
  <si>
    <t>N</t>
  </si>
  <si>
    <t>Standard Error</t>
  </si>
  <si>
    <t>Standard deviation:</t>
  </si>
  <si>
    <t>Width of 95% Confidence Interval</t>
  </si>
  <si>
    <t>Width of 90% Confidence Interval</t>
  </si>
  <si>
    <t>Width 95% Conf.  Interval</t>
  </si>
  <si>
    <t>Width 90% Conf. Interval</t>
  </si>
  <si>
    <t>Low Agreement
Std.Dev. = 1.17</t>
  </si>
  <si>
    <t>Medium Agreement
Std.Dev. = 0.93</t>
  </si>
  <si>
    <t>High Agreement
Std.Dev. = 0.66</t>
  </si>
  <si>
    <r>
      <rPr>
        <b/>
        <sz val="16"/>
        <color theme="1"/>
        <rFont val="Calibri"/>
        <family val="2"/>
        <scheme val="minor"/>
      </rPr>
      <t>Sample Size Estimator for the UEQ</t>
    </r>
    <r>
      <rPr>
        <b/>
        <sz val="11"/>
        <color theme="1"/>
        <rFont val="Calibri"/>
        <family val="2"/>
        <scheme val="minor"/>
      </rPr>
      <t xml:space="preserve">
</t>
    </r>
    <r>
      <rPr>
        <sz val="11"/>
        <color theme="1"/>
        <rFont val="Calibri"/>
        <family val="2"/>
        <scheme val="minor"/>
      </rPr>
      <t>This Excel file tries to provide some assistance in the planning of studies based on the UEQ. A typical and critical question in the planning phase is how many participants are required to reach a certain accuracy of the measured scale values. 
This sheet provides two methods to get some insights concerning the number of participants you need to recruit for your study. The first (Worksheet "Direct_STD_Entry") requires that you have done a similar study in the past (similar or same product, same way to recruit participants, same user group, sufficient sample size). In this case the standard deviations from this previous study is a good basis to estimate the required sample size for a required accuracy (this is measured by the width of the confidence interval). Since the UEQ has six scales use the highest standard deviation of a scale from this previous study to be on the save side for the estimation.</t>
    </r>
    <r>
      <rPr>
        <b/>
        <sz val="11"/>
        <color theme="1"/>
        <rFont val="Calibri"/>
        <family val="2"/>
        <scheme val="minor"/>
      </rPr>
      <t xml:space="preserve">
</t>
    </r>
    <r>
      <rPr>
        <sz val="11"/>
        <color theme="1"/>
        <rFont val="Calibri"/>
        <family val="2"/>
        <scheme val="minor"/>
      </rPr>
      <t xml:space="preserve">If you do not have access to results from a previous study, the second method (Worksheet "Level_of_Agreement") allows you to get a rough idea based on the level of agreement you assume (do you expect that your participants differ strongly in their opinion concerning the product or do you expect that they more or less share the same opinion). Of course, this method is less reliable and has a higher risk to result in an over- or underestimation of the required sample size.
More background information concerning these methods can be found in the UEQ Handbook.
</t>
    </r>
    <r>
      <rPr>
        <b/>
        <sz val="11"/>
        <color rgb="FFFF0000"/>
        <rFont val="Calibri"/>
        <family val="2"/>
        <scheme val="minor"/>
      </rPr>
      <t>Be careful, the methods provided in this Excel are just heuristics that should help to make an educated guess about the required sample size. The estimation is based on several assumptions that can be wrong in some circumstances.</t>
    </r>
    <r>
      <rPr>
        <b/>
        <sz val="11"/>
        <color theme="1"/>
        <rFont val="Calibri"/>
        <family val="2"/>
        <scheme val="minor"/>
      </rPr>
      <t xml:space="preserve">
</t>
    </r>
  </si>
  <si>
    <r>
      <rPr>
        <b/>
        <sz val="14"/>
        <color theme="1"/>
        <rFont val="Calibri"/>
        <family val="2"/>
        <scheme val="minor"/>
      </rPr>
      <t>Use standard deviation measured in a previous study</t>
    </r>
    <r>
      <rPr>
        <sz val="11"/>
        <color theme="1"/>
        <rFont val="Calibri"/>
        <family val="2"/>
        <scheme val="minor"/>
      </rPr>
      <t xml:space="preserve">
Use this worksheet if you have data from a previous study concerning the product with a sufficient sample size and a similar target group. In this case simply pick the highest standard deviation observed for the six UEQ scales and use this as a best guess to estimat the required number of participants.
Enter this value in the cell highlighted in yellow below. The table will then show the widths of the 95% and 90% confidence interval for typical values of the sample size. Choose the sample size that matches your target width for the confidence interval. </t>
    </r>
  </si>
  <si>
    <r>
      <rPr>
        <b/>
        <sz val="14"/>
        <color theme="1"/>
        <rFont val="Calibri"/>
        <family val="2"/>
        <scheme val="minor"/>
      </rPr>
      <t>Base the estimation on the expected level of agreement</t>
    </r>
    <r>
      <rPr>
        <sz val="11"/>
        <color theme="1"/>
        <rFont val="Calibri"/>
        <family val="2"/>
        <scheme val="minor"/>
      </rPr>
      <t xml:space="preserve">
Use this worksheet if you do not have data from a previous study. Below you can see estimations for the width of the confidence interval that are based on a larger set of 123 analysed UEQ studies. For each of these studies the standard deviation of all the UEQ scales was calculated. This data set was then split into three equally sized subsets based on the size of the standard deviation. The means over these subsets are used for the estimation below. The size of a standard deviation of a scale mean can be interpreted as level of disagreement. The higher the standard deviation is, the more participants disagree concerning their UX impression.
If you have some idea about the level of disagreement you can expect, then choose the corresponding level. If not, then it is best to orient your estimation on the medium level of agreement.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</si>
</sst>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2" fontId="0" fillId="0" borderId="0" xfId="0" applyNumberFormat="1"/>
    <xf numFmtId="0" fontId="1" fillId="0" borderId="0" xfId="0" applyFont="1" applyAlignment="1">
      <alignment horizontal="center" vertical="center"/>
    </xf>
    <xf numFmtId="0" fontId="1" fillId="0" borderId="0" xfId="0" applyFont="1" applyAlignment="1">
      <alignment horizontal="center" vertical="center" wrapText="1"/>
    </xf>
    <xf numFmtId="2" fontId="0" fillId="2" borderId="1" xfId="0" applyNumberFormat="1" applyFill="1" applyBorder="1"/>
    <xf numFmtId="0" fontId="1" fillId="0" borderId="2" xfId="0" applyFont="1" applyBorder="1" applyAlignment="1">
      <alignment horizontal="center" vertical="center" wrapText="1"/>
    </xf>
    <xf numFmtId="0" fontId="0" fillId="0" borderId="2" xfId="0" applyBorder="1"/>
    <xf numFmtId="2" fontId="0" fillId="0" borderId="2" xfId="0" applyNumberFormat="1" applyBorder="1"/>
    <xf numFmtId="0" fontId="1" fillId="0" borderId="0" xfId="0" applyFont="1" applyAlignment="1">
      <alignment horizontal="left" vertical="top" wrapText="1"/>
    </xf>
    <xf numFmtId="0" fontId="0" fillId="0" borderId="0" xfId="0" applyAlignment="1">
      <alignment horizontal="left" vertical="top"/>
    </xf>
    <xf numFmtId="0" fontId="1" fillId="0" borderId="0" xfId="0" applyFont="1" applyAlignment="1">
      <alignment horizontal="center"/>
    </xf>
    <xf numFmtId="0" fontId="0" fillId="0" borderId="0" xfId="0" applyAlignment="1">
      <alignment horizontal="left" vertical="top" wrapText="1"/>
    </xf>
    <xf numFmtId="0" fontId="1" fillId="0" borderId="2" xfId="0" applyFont="1" applyBorder="1" applyAlignment="1">
      <alignment horizontal="center" wrapText="1"/>
    </xf>
    <xf numFmtId="0" fontId="1" fillId="0" borderId="2" xfId="0" applyFont="1" applyBorder="1" applyAlignment="1">
      <alignment horizontal="center"/>
    </xf>
    <xf numFmtId="0" fontId="1" fillId="0" borderId="2" xfId="0" applyFont="1" applyBorder="1" applyAlignment="1">
      <alignment horizontal="center" vertical="center"/>
    </xf>
    <xf numFmtId="49"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Standard error</a:t>
            </a:r>
            <a:r>
              <a:rPr lang="de-DE" baseline="0">
                <a:solidFill>
                  <a:sysClr val="windowText" lastClr="000000"/>
                </a:solidFill>
              </a:rPr>
              <a:t> and</a:t>
            </a:r>
            <a:r>
              <a:rPr lang="de-DE">
                <a:solidFill>
                  <a:sysClr val="windowText" lastClr="000000"/>
                </a:solidFill>
              </a:rPr>
              <a:t> width of confidence interval</a:t>
            </a:r>
            <a:r>
              <a:rPr lang="de-DE" baseline="0">
                <a:solidFill>
                  <a:sysClr val="windowText" lastClr="000000"/>
                </a:solidFill>
              </a:rPr>
              <a:t> for confidence levels 95% and 90%</a:t>
            </a:r>
            <a:endParaRPr lang="de-DE">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de-DE"/>
        </a:p>
      </c:txPr>
    </c:title>
    <c:autoTitleDeleted val="0"/>
    <c:plotArea>
      <c:layout/>
      <c:lineChart>
        <c:grouping val="standard"/>
        <c:varyColors val="0"/>
        <c:ser>
          <c:idx val="0"/>
          <c:order val="0"/>
          <c:tx>
            <c:v>Standard Error</c:v>
          </c:tx>
          <c:spPr>
            <a:ln w="19050" cap="rnd">
              <a:solidFill>
                <a:schemeClr val="accent1"/>
              </a:solidFill>
              <a:round/>
            </a:ln>
            <a:effectLst/>
          </c:spPr>
          <c:marker>
            <c:symbol val="circle"/>
            <c:size val="5"/>
            <c:spPr>
              <a:solidFill>
                <a:schemeClr val="accent1"/>
              </a:solidFill>
              <a:ln w="6350">
                <a:solidFill>
                  <a:schemeClr val="accent1"/>
                </a:solidFill>
              </a:ln>
              <a:effectLst/>
            </c:spPr>
          </c:marker>
          <c:cat>
            <c:numRef>
              <c:f>Direct_STD_Entry!$A$6:$A$30</c:f>
              <c:numCache>
                <c:formatCode>General</c:formatCode>
                <c:ptCount val="25"/>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numCache>
            </c:numRef>
          </c:cat>
          <c:val>
            <c:numRef>
              <c:f>Direct_STD_Entry!$B$6:$B$30</c:f>
              <c:numCache>
                <c:formatCode>0.00</c:formatCode>
                <c:ptCount val="25"/>
                <c:pt idx="0">
                  <c:v>0.29092954473549087</c:v>
                </c:pt>
                <c:pt idx="1">
                  <c:v>0.20571825392998064</c:v>
                </c:pt>
                <c:pt idx="2">
                  <c:v>0.16796825096825094</c:v>
                </c:pt>
                <c:pt idx="3">
                  <c:v>0.14546477236774544</c:v>
                </c:pt>
                <c:pt idx="4">
                  <c:v>0.13010764773832476</c:v>
                </c:pt>
                <c:pt idx="5">
                  <c:v>0.11877148928369412</c:v>
                </c:pt>
                <c:pt idx="6">
                  <c:v>0.10996103205876422</c:v>
                </c:pt>
                <c:pt idx="7">
                  <c:v>0.10285912696499032</c:v>
                </c:pt>
                <c:pt idx="8">
                  <c:v>9.6976514911830305E-2</c:v>
                </c:pt>
                <c:pt idx="9">
                  <c:v>9.1999999999999998E-2</c:v>
                </c:pt>
                <c:pt idx="10">
                  <c:v>8.7718558210594502E-2</c:v>
                </c:pt>
                <c:pt idx="11">
                  <c:v>8.3984125484125469E-2</c:v>
                </c:pt>
                <c:pt idx="12">
                  <c:v>8.0689337776246692E-2</c:v>
                </c:pt>
                <c:pt idx="13">
                  <c:v>7.7754191435023531E-2</c:v>
                </c:pt>
                <c:pt idx="14">
                  <c:v>7.5117685445350801E-2</c:v>
                </c:pt>
                <c:pt idx="15">
                  <c:v>7.2732386183872719E-2</c:v>
                </c:pt>
                <c:pt idx="16">
                  <c:v>7.0560778973958085E-2</c:v>
                </c:pt>
                <c:pt idx="17">
                  <c:v>6.8572751309993546E-2</c:v>
                </c:pt>
                <c:pt idx="18">
                  <c:v>6.6743815010121083E-2</c:v>
                </c:pt>
                <c:pt idx="19">
                  <c:v>6.5053823869162378E-2</c:v>
                </c:pt>
                <c:pt idx="20">
                  <c:v>6.3486031459496592E-2</c:v>
                </c:pt>
                <c:pt idx="21">
                  <c:v>6.2026387346618271E-2</c:v>
                </c:pt>
                <c:pt idx="22">
                  <c:v>6.0663003552412408E-2</c:v>
                </c:pt>
                <c:pt idx="23">
                  <c:v>5.9385744641847059E-2</c:v>
                </c:pt>
                <c:pt idx="24">
                  <c:v>5.8185908947098186E-2</c:v>
                </c:pt>
              </c:numCache>
            </c:numRef>
          </c:val>
          <c:smooth val="0"/>
          <c:extLst>
            <c:ext xmlns:c16="http://schemas.microsoft.com/office/drawing/2014/chart" uri="{C3380CC4-5D6E-409C-BE32-E72D297353CC}">
              <c16:uniqueId val="{00000000-133C-44B8-9246-31775D0441BF}"/>
            </c:ext>
          </c:extLst>
        </c:ser>
        <c:ser>
          <c:idx val="1"/>
          <c:order val="1"/>
          <c:tx>
            <c:v>Confidence level 95%</c:v>
          </c:tx>
          <c:spPr>
            <a:ln w="19050" cap="rnd">
              <a:solidFill>
                <a:srgbClr val="0070C0"/>
              </a:solidFill>
              <a:round/>
            </a:ln>
            <a:effectLst/>
          </c:spPr>
          <c:marker>
            <c:symbol val="triangle"/>
            <c:size val="5"/>
            <c:spPr>
              <a:solidFill>
                <a:srgbClr val="0070C0"/>
              </a:solidFill>
              <a:ln w="6350">
                <a:solidFill>
                  <a:srgbClr val="0070C0"/>
                </a:solidFill>
              </a:ln>
              <a:effectLst/>
            </c:spPr>
          </c:marker>
          <c:cat>
            <c:numRef>
              <c:f>Direct_STD_Entry!$A$6:$A$30</c:f>
              <c:numCache>
                <c:formatCode>General</c:formatCode>
                <c:ptCount val="25"/>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numCache>
            </c:numRef>
          </c:cat>
          <c:val>
            <c:numRef>
              <c:f>Direct_STD_Entry!$C$6:$C$30</c:f>
              <c:numCache>
                <c:formatCode>0.00</c:formatCode>
                <c:ptCount val="25"/>
                <c:pt idx="0">
                  <c:v>1.1404228684359032</c:v>
                </c:pt>
                <c:pt idx="1">
                  <c:v>0.80640074369124115</c:v>
                </c:pt>
                <c:pt idx="2">
                  <c:v>0.65842345008147396</c:v>
                </c:pt>
                <c:pt idx="3">
                  <c:v>0.57021143421795162</c:v>
                </c:pt>
                <c:pt idx="4">
                  <c:v>0.51001261138359588</c:v>
                </c:pt>
                <c:pt idx="5">
                  <c:v>0.46557568644485253</c:v>
                </c:pt>
                <c:pt idx="6">
                  <c:v>0.43103932847604748</c:v>
                </c:pt>
                <c:pt idx="7">
                  <c:v>0.40320037184562058</c:v>
                </c:pt>
                <c:pt idx="8">
                  <c:v>0.38014095614530113</c:v>
                </c:pt>
                <c:pt idx="9">
                  <c:v>0.36063337600000001</c:v>
                </c:pt>
                <c:pt idx="10">
                  <c:v>0.34385043244933927</c:v>
                </c:pt>
                <c:pt idx="11">
                  <c:v>0.32921172504073698</c:v>
                </c:pt>
                <c:pt idx="12">
                  <c:v>0.31629639445056718</c:v>
                </c:pt>
                <c:pt idx="13">
                  <c:v>0.30479083212350894</c:v>
                </c:pt>
                <c:pt idx="14">
                  <c:v>0.29445591847242308</c:v>
                </c:pt>
                <c:pt idx="15">
                  <c:v>0.28510571710897581</c:v>
                </c:pt>
                <c:pt idx="16">
                  <c:v>0.27659317320182958</c:v>
                </c:pt>
                <c:pt idx="17">
                  <c:v>0.2688002478970804</c:v>
                </c:pt>
                <c:pt idx="18">
                  <c:v>0.26163094928499392</c:v>
                </c:pt>
                <c:pt idx="19">
                  <c:v>0.25500630569179794</c:v>
                </c:pt>
                <c:pt idx="20">
                  <c:v>0.24886067232696157</c:v>
                </c:pt>
                <c:pt idx="21">
                  <c:v>0.24313897249885466</c:v>
                </c:pt>
                <c:pt idx="22">
                  <c:v>0.23779460618920087</c:v>
                </c:pt>
                <c:pt idx="23">
                  <c:v>0.23278784322242627</c:v>
                </c:pt>
                <c:pt idx="24">
                  <c:v>0.22808457368718071</c:v>
                </c:pt>
              </c:numCache>
            </c:numRef>
          </c:val>
          <c:smooth val="0"/>
          <c:extLst>
            <c:ext xmlns:c16="http://schemas.microsoft.com/office/drawing/2014/chart" uri="{C3380CC4-5D6E-409C-BE32-E72D297353CC}">
              <c16:uniqueId val="{00000001-133C-44B8-9246-31775D0441BF}"/>
            </c:ext>
          </c:extLst>
        </c:ser>
        <c:ser>
          <c:idx val="2"/>
          <c:order val="2"/>
          <c:tx>
            <c:v>Confidence level 90%</c:v>
          </c:tx>
          <c:spPr>
            <a:ln w="19050" cap="rnd">
              <a:solidFill>
                <a:srgbClr val="0070C0"/>
              </a:solidFill>
              <a:round/>
            </a:ln>
            <a:effectLst/>
          </c:spPr>
          <c:marker>
            <c:symbol val="square"/>
            <c:size val="5"/>
            <c:spPr>
              <a:solidFill>
                <a:srgbClr val="0070C0"/>
              </a:solidFill>
              <a:ln w="6350">
                <a:solidFill>
                  <a:schemeClr val="accent3"/>
                </a:solidFill>
              </a:ln>
              <a:effectLst/>
            </c:spPr>
          </c:marker>
          <c:cat>
            <c:numRef>
              <c:f>Direct_STD_Entry!$A$6:$A$30</c:f>
              <c:numCache>
                <c:formatCode>General</c:formatCode>
                <c:ptCount val="25"/>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numCache>
            </c:numRef>
          </c:cat>
          <c:val>
            <c:numRef>
              <c:f>Direct_STD_Entry!$D$6:$D$30</c:f>
              <c:numCache>
                <c:formatCode>0.00</c:formatCode>
                <c:ptCount val="25"/>
                <c:pt idx="0">
                  <c:v>0.95707325075270222</c:v>
                </c:pt>
                <c:pt idx="1">
                  <c:v>0.67675298569948872</c:v>
                </c:pt>
                <c:pt idx="2">
                  <c:v>0.55256649895626286</c:v>
                </c:pt>
                <c:pt idx="3">
                  <c:v>0.47853662537635111</c:v>
                </c:pt>
                <c:pt idx="4">
                  <c:v>0.42801616962594885</c:v>
                </c:pt>
                <c:pt idx="5">
                  <c:v>0.3907235184684828</c:v>
                </c:pt>
                <c:pt idx="6">
                  <c:v>0.36173968685197311</c:v>
                </c:pt>
                <c:pt idx="7">
                  <c:v>0.33837649284974436</c:v>
                </c:pt>
                <c:pt idx="8">
                  <c:v>0.31902441691756744</c:v>
                </c:pt>
                <c:pt idx="9">
                  <c:v>0.30265313599999999</c:v>
                </c:pt>
                <c:pt idx="10">
                  <c:v>0.28856844269385845</c:v>
                </c:pt>
                <c:pt idx="11">
                  <c:v>0.27628324947813143</c:v>
                </c:pt>
                <c:pt idx="12">
                  <c:v>0.26544435999722094</c:v>
                </c:pt>
                <c:pt idx="13">
                  <c:v>0.25578858559732842</c:v>
                </c:pt>
                <c:pt idx="14">
                  <c:v>0.24711525075105409</c:v>
                </c:pt>
                <c:pt idx="15">
                  <c:v>0.23926831268817556</c:v>
                </c:pt>
                <c:pt idx="16">
                  <c:v>0.23212435907686171</c:v>
                </c:pt>
                <c:pt idx="17">
                  <c:v>0.22558432856649627</c:v>
                </c:pt>
                <c:pt idx="18">
                  <c:v>0.21956766218931542</c:v>
                </c:pt>
                <c:pt idx="19">
                  <c:v>0.21400808481297443</c:v>
                </c:pt>
                <c:pt idx="20">
                  <c:v>0.20885050558055762</c:v>
                </c:pt>
                <c:pt idx="21">
                  <c:v>0.20404870266526889</c:v>
                </c:pt>
                <c:pt idx="22">
                  <c:v>0.19956356809039952</c:v>
                </c:pt>
                <c:pt idx="23">
                  <c:v>0.1953617592342414</c:v>
                </c:pt>
                <c:pt idx="24">
                  <c:v>0.19141465015054049</c:v>
                </c:pt>
              </c:numCache>
            </c:numRef>
          </c:val>
          <c:smooth val="0"/>
          <c:extLst>
            <c:ext xmlns:c16="http://schemas.microsoft.com/office/drawing/2014/chart" uri="{C3380CC4-5D6E-409C-BE32-E72D297353CC}">
              <c16:uniqueId val="{00000002-133C-44B8-9246-31775D0441BF}"/>
            </c:ext>
          </c:extLst>
        </c:ser>
        <c:dLbls>
          <c:showLegendKey val="0"/>
          <c:showVal val="0"/>
          <c:showCatName val="0"/>
          <c:showSerName val="0"/>
          <c:showPercent val="0"/>
          <c:showBubbleSize val="0"/>
        </c:dLbls>
        <c:marker val="1"/>
        <c:smooth val="0"/>
        <c:axId val="462337448"/>
        <c:axId val="462341056"/>
      </c:lineChart>
      <c:catAx>
        <c:axId val="462337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462341056"/>
        <c:crosses val="autoZero"/>
        <c:auto val="1"/>
        <c:lblAlgn val="ctr"/>
        <c:lblOffset val="100"/>
        <c:noMultiLvlLbl val="0"/>
      </c:catAx>
      <c:valAx>
        <c:axId val="462341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462337448"/>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Width of the 95% and 90% confidence intervals for different levels of agreement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de-DE"/>
        </a:p>
      </c:txPr>
    </c:title>
    <c:autoTitleDeleted val="0"/>
    <c:plotArea>
      <c:layout/>
      <c:lineChart>
        <c:grouping val="standard"/>
        <c:varyColors val="0"/>
        <c:ser>
          <c:idx val="0"/>
          <c:order val="0"/>
          <c:tx>
            <c:v>95% CI Low Agreement</c:v>
          </c:tx>
          <c:spPr>
            <a:ln w="28575" cap="rnd">
              <a:solidFill>
                <a:schemeClr val="accent1"/>
              </a:solidFill>
              <a:round/>
            </a:ln>
            <a:effectLst/>
          </c:spPr>
          <c:marker>
            <c:symbol val="square"/>
            <c:size val="5"/>
            <c:spPr>
              <a:solidFill>
                <a:schemeClr val="accent1"/>
              </a:solidFill>
              <a:ln w="9525">
                <a:noFill/>
              </a:ln>
              <a:effectLst/>
            </c:spPr>
          </c:marker>
          <c:cat>
            <c:numRef>
              <c:f>Level_of_Agreement!$A$6:$A$30</c:f>
              <c:numCache>
                <c:formatCode>General</c:formatCode>
                <c:ptCount val="25"/>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numCache>
            </c:numRef>
          </c:cat>
          <c:val>
            <c:numRef>
              <c:f>Level_of_Agreement!$B$6:$B$30</c:f>
              <c:numCache>
                <c:formatCode>0.00</c:formatCode>
                <c:ptCount val="25"/>
                <c:pt idx="0">
                  <c:v>1.450320387032616</c:v>
                </c:pt>
                <c:pt idx="1">
                  <c:v>1.0255313805638608</c:v>
                </c:pt>
                <c:pt idx="2">
                  <c:v>0.83734286586448314</c:v>
                </c:pt>
                <c:pt idx="3">
                  <c:v>0.725160193516308</c:v>
                </c:pt>
                <c:pt idx="4">
                  <c:v>0.64860299491174689</c:v>
                </c:pt>
                <c:pt idx="5">
                  <c:v>0.5920908186309537</c:v>
                </c:pt>
                <c:pt idx="6">
                  <c:v>0.54816958077932121</c:v>
                </c:pt>
                <c:pt idx="7">
                  <c:v>0.51276569028193042</c:v>
                </c:pt>
                <c:pt idx="8">
                  <c:v>0.48344012901087202</c:v>
                </c:pt>
                <c:pt idx="9">
                  <c:v>0.45863157599999999</c:v>
                </c:pt>
                <c:pt idx="10">
                  <c:v>0.43728804996274662</c:v>
                </c:pt>
                <c:pt idx="11">
                  <c:v>0.41867143293224157</c:v>
                </c:pt>
                <c:pt idx="12">
                  <c:v>0.40224650163822123</c:v>
                </c:pt>
                <c:pt idx="13">
                  <c:v>0.38761442780924499</c:v>
                </c:pt>
                <c:pt idx="14">
                  <c:v>0.37447111370949454</c:v>
                </c:pt>
                <c:pt idx="15">
                  <c:v>0.362580096758154</c:v>
                </c:pt>
                <c:pt idx="16">
                  <c:v>0.35175436157189188</c:v>
                </c:pt>
                <c:pt idx="17">
                  <c:v>0.34184379352128702</c:v>
                </c:pt>
                <c:pt idx="18">
                  <c:v>0.33272631593852481</c:v>
                </c:pt>
                <c:pt idx="19">
                  <c:v>0.32430149745587344</c:v>
                </c:pt>
                <c:pt idx="20">
                  <c:v>0.31648585502450544</c:v>
                </c:pt>
                <c:pt idx="21">
                  <c:v>0.30920934546049994</c:v>
                </c:pt>
                <c:pt idx="22">
                  <c:v>0.30241270569713585</c:v>
                </c:pt>
                <c:pt idx="23">
                  <c:v>0.29604540931547685</c:v>
                </c:pt>
                <c:pt idx="24">
                  <c:v>0.29006407740652324</c:v>
                </c:pt>
              </c:numCache>
            </c:numRef>
          </c:val>
          <c:smooth val="0"/>
          <c:extLst>
            <c:ext xmlns:c16="http://schemas.microsoft.com/office/drawing/2014/chart" uri="{C3380CC4-5D6E-409C-BE32-E72D297353CC}">
              <c16:uniqueId val="{00000000-C055-438C-902C-1847EFD1C179}"/>
            </c:ext>
          </c:extLst>
        </c:ser>
        <c:ser>
          <c:idx val="1"/>
          <c:order val="1"/>
          <c:tx>
            <c:v>90% CI Low Agreement</c:v>
          </c:tx>
          <c:spPr>
            <a:ln w="28575" cap="rnd">
              <a:solidFill>
                <a:srgbClr val="FF0000"/>
              </a:solidFill>
              <a:round/>
            </a:ln>
            <a:effectLst/>
          </c:spPr>
          <c:marker>
            <c:symbol val="square"/>
            <c:size val="5"/>
            <c:spPr>
              <a:solidFill>
                <a:srgbClr val="FF0000"/>
              </a:solidFill>
              <a:ln w="9525">
                <a:noFill/>
              </a:ln>
              <a:effectLst/>
            </c:spPr>
          </c:marker>
          <c:cat>
            <c:numRef>
              <c:f>Level_of_Agreement!$A$6:$A$30</c:f>
              <c:numCache>
                <c:formatCode>General</c:formatCode>
                <c:ptCount val="25"/>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numCache>
            </c:numRef>
          </c:cat>
          <c:val>
            <c:numRef>
              <c:f>Level_of_Agreement!$C$6:$C$30</c:f>
              <c:numCache>
                <c:formatCode>0.00</c:formatCode>
                <c:ptCount val="25"/>
                <c:pt idx="0">
                  <c:v>1.217147503674632</c:v>
                </c:pt>
                <c:pt idx="1">
                  <c:v>0.86065325355261058</c:v>
                </c:pt>
                <c:pt idx="2">
                  <c:v>0.70272043889003</c:v>
                </c:pt>
                <c:pt idx="3">
                  <c:v>0.60857375183731599</c:v>
                </c:pt>
                <c:pt idx="4">
                  <c:v>0.54432491137213057</c:v>
                </c:pt>
                <c:pt idx="5">
                  <c:v>0.49689838761752703</c:v>
                </c:pt>
                <c:pt idx="6">
                  <c:v>0.46003851480087876</c:v>
                </c:pt>
                <c:pt idx="7">
                  <c:v>0.43032662677630529</c:v>
                </c:pt>
                <c:pt idx="8">
                  <c:v>0.4057158345582107</c:v>
                </c:pt>
                <c:pt idx="9">
                  <c:v>0.38489583599999999</c:v>
                </c:pt>
                <c:pt idx="10">
                  <c:v>0.36698378038240687</c:v>
                </c:pt>
                <c:pt idx="11">
                  <c:v>0.351360219445015</c:v>
                </c:pt>
                <c:pt idx="12">
                  <c:v>0.33757597956168311</c:v>
                </c:pt>
                <c:pt idx="13">
                  <c:v>0.32529635342268937</c:v>
                </c:pt>
                <c:pt idx="14">
                  <c:v>0.3142661341073188</c:v>
                </c:pt>
                <c:pt idx="15">
                  <c:v>0.304286875918658</c:v>
                </c:pt>
                <c:pt idx="16">
                  <c:v>0.29520163056513926</c:v>
                </c:pt>
                <c:pt idx="17">
                  <c:v>0.28688441785087021</c:v>
                </c:pt>
                <c:pt idx="18">
                  <c:v>0.27923278778423799</c:v>
                </c:pt>
                <c:pt idx="19">
                  <c:v>0.27216245568606529</c:v>
                </c:pt>
                <c:pt idx="20">
                  <c:v>0.26560336035788301</c:v>
                </c:pt>
                <c:pt idx="21">
                  <c:v>0.25949671969387456</c:v>
                </c:pt>
                <c:pt idx="22">
                  <c:v>0.25379279854974718</c:v>
                </c:pt>
                <c:pt idx="23">
                  <c:v>0.24844919380876351</c:v>
                </c:pt>
                <c:pt idx="24">
                  <c:v>0.24342950073492645</c:v>
                </c:pt>
              </c:numCache>
            </c:numRef>
          </c:val>
          <c:smooth val="0"/>
          <c:extLst>
            <c:ext xmlns:c16="http://schemas.microsoft.com/office/drawing/2014/chart" uri="{C3380CC4-5D6E-409C-BE32-E72D297353CC}">
              <c16:uniqueId val="{00000001-C055-438C-902C-1847EFD1C179}"/>
            </c:ext>
          </c:extLst>
        </c:ser>
        <c:ser>
          <c:idx val="2"/>
          <c:order val="2"/>
          <c:tx>
            <c:v>95% CI Medium Agreement</c:v>
          </c:tx>
          <c:spPr>
            <a:ln w="28575" cap="rnd">
              <a:solidFill>
                <a:schemeClr val="accent1"/>
              </a:solidFill>
              <a:round/>
            </a:ln>
            <a:effectLst/>
          </c:spPr>
          <c:marker>
            <c:symbol val="triangle"/>
            <c:size val="6"/>
            <c:spPr>
              <a:solidFill>
                <a:schemeClr val="accent1"/>
              </a:solidFill>
              <a:ln w="9525">
                <a:noFill/>
              </a:ln>
              <a:effectLst/>
            </c:spPr>
          </c:marker>
          <c:cat>
            <c:numRef>
              <c:f>Level_of_Agreement!$A$6:$A$30</c:f>
              <c:numCache>
                <c:formatCode>General</c:formatCode>
                <c:ptCount val="25"/>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numCache>
            </c:numRef>
          </c:cat>
          <c:val>
            <c:numRef>
              <c:f>Level_of_Agreement!$D$6:$D$30</c:f>
              <c:numCache>
                <c:formatCode>0.00</c:formatCode>
                <c:ptCount val="25"/>
                <c:pt idx="0">
                  <c:v>1.152818769179772</c:v>
                </c:pt>
                <c:pt idx="1">
                  <c:v>0.81516596916614603</c:v>
                </c:pt>
                <c:pt idx="2">
                  <c:v>0.66558022671279449</c:v>
                </c:pt>
                <c:pt idx="3">
                  <c:v>0.576409384589886</c:v>
                </c:pt>
                <c:pt idx="4">
                  <c:v>0.5155562267247219</c:v>
                </c:pt>
                <c:pt idx="5">
                  <c:v>0.47063629173229654</c:v>
                </c:pt>
                <c:pt idx="6">
                  <c:v>0.43572453856817844</c:v>
                </c:pt>
                <c:pt idx="7">
                  <c:v>0.40758298458307302</c:v>
                </c:pt>
                <c:pt idx="8">
                  <c:v>0.38427292305992394</c:v>
                </c:pt>
                <c:pt idx="9">
                  <c:v>0.36455330400000002</c:v>
                </c:pt>
                <c:pt idx="10">
                  <c:v>0.34758793714987557</c:v>
                </c:pt>
                <c:pt idx="11">
                  <c:v>0.33279011335639724</c:v>
                </c:pt>
                <c:pt idx="12">
                  <c:v>0.3197343987380733</c:v>
                </c:pt>
                <c:pt idx="13">
                  <c:v>0.30810377595093835</c:v>
                </c:pt>
                <c:pt idx="14">
                  <c:v>0.29765652628190592</c:v>
                </c:pt>
                <c:pt idx="15">
                  <c:v>0.288204692294943</c:v>
                </c:pt>
                <c:pt idx="16">
                  <c:v>0.27959962073663203</c:v>
                </c:pt>
                <c:pt idx="17">
                  <c:v>0.27172198972204864</c:v>
                </c:pt>
                <c:pt idx="18">
                  <c:v>0.26447476395113512</c:v>
                </c:pt>
                <c:pt idx="19">
                  <c:v>0.25777811336236095</c:v>
                </c:pt>
                <c:pt idx="20">
                  <c:v>0.25156567963486332</c:v>
                </c:pt>
                <c:pt idx="21">
                  <c:v>0.24578178741732051</c:v>
                </c:pt>
                <c:pt idx="22">
                  <c:v>0.24037933016951829</c:v>
                </c:pt>
                <c:pt idx="23">
                  <c:v>0.23531814586614827</c:v>
                </c:pt>
                <c:pt idx="24">
                  <c:v>0.2305637538359544</c:v>
                </c:pt>
              </c:numCache>
            </c:numRef>
          </c:val>
          <c:smooth val="0"/>
          <c:extLst>
            <c:ext xmlns:c16="http://schemas.microsoft.com/office/drawing/2014/chart" uri="{C3380CC4-5D6E-409C-BE32-E72D297353CC}">
              <c16:uniqueId val="{00000002-C055-438C-902C-1847EFD1C179}"/>
            </c:ext>
          </c:extLst>
        </c:ser>
        <c:ser>
          <c:idx val="3"/>
          <c:order val="3"/>
          <c:tx>
            <c:v>90% CI Medium Agreement</c:v>
          </c:tx>
          <c:spPr>
            <a:ln w="28575" cap="rnd">
              <a:solidFill>
                <a:srgbClr val="FF0000"/>
              </a:solidFill>
              <a:round/>
            </a:ln>
            <a:effectLst/>
          </c:spPr>
          <c:marker>
            <c:symbol val="triangle"/>
            <c:size val="6"/>
            <c:spPr>
              <a:solidFill>
                <a:srgbClr val="FF0000"/>
              </a:solidFill>
              <a:ln w="9525">
                <a:noFill/>
              </a:ln>
              <a:effectLst/>
            </c:spPr>
          </c:marker>
          <c:cat>
            <c:numRef>
              <c:f>Level_of_Agreement!$A$6:$A$30</c:f>
              <c:numCache>
                <c:formatCode>General</c:formatCode>
                <c:ptCount val="25"/>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numCache>
            </c:numRef>
          </c:cat>
          <c:val>
            <c:numRef>
              <c:f>Level_of_Agreement!$E$6:$E$30</c:f>
              <c:numCache>
                <c:formatCode>0.00</c:formatCode>
                <c:ptCount val="25"/>
                <c:pt idx="0">
                  <c:v>0.96747622086957952</c:v>
                </c:pt>
                <c:pt idx="1">
                  <c:v>0.68410899641361367</c:v>
                </c:pt>
                <c:pt idx="2">
                  <c:v>0.55857265655361366</c:v>
                </c:pt>
                <c:pt idx="3">
                  <c:v>0.48373811043478976</c:v>
                </c:pt>
                <c:pt idx="4">
                  <c:v>0.43266851929579614</c:v>
                </c:pt>
                <c:pt idx="5">
                  <c:v>0.3949705132344446</c:v>
                </c:pt>
                <c:pt idx="6">
                  <c:v>0.36567163996992935</c:v>
                </c:pt>
                <c:pt idx="7">
                  <c:v>0.34205449820680683</c:v>
                </c:pt>
                <c:pt idx="8">
                  <c:v>0.32249207362319315</c:v>
                </c:pt>
                <c:pt idx="9">
                  <c:v>0.30594284399999999</c:v>
                </c:pt>
                <c:pt idx="10">
                  <c:v>0.29170505620140036</c:v>
                </c:pt>
                <c:pt idx="11">
                  <c:v>0.27928632827680683</c:v>
                </c:pt>
                <c:pt idx="12">
                  <c:v>0.26832962477979944</c:v>
                </c:pt>
                <c:pt idx="13">
                  <c:v>0.25856889631034286</c:v>
                </c:pt>
                <c:pt idx="14">
                  <c:v>0.24980128608530466</c:v>
                </c:pt>
                <c:pt idx="15">
                  <c:v>0.24186905521739488</c:v>
                </c:pt>
                <c:pt idx="16">
                  <c:v>0.23464744993639278</c:v>
                </c:pt>
                <c:pt idx="17">
                  <c:v>0.22803633213787122</c:v>
                </c:pt>
                <c:pt idx="18">
                  <c:v>0.22195426721311229</c:v>
                </c:pt>
                <c:pt idx="19">
                  <c:v>0.21633425964789807</c:v>
                </c:pt>
                <c:pt idx="20">
                  <c:v>0.21112061977165064</c:v>
                </c:pt>
                <c:pt idx="21">
                  <c:v>0.20626662334641316</c:v>
                </c:pt>
                <c:pt idx="22">
                  <c:v>0.20173273730877345</c:v>
                </c:pt>
                <c:pt idx="23">
                  <c:v>0.1974852566172223</c:v>
                </c:pt>
                <c:pt idx="24">
                  <c:v>0.19349524417391592</c:v>
                </c:pt>
              </c:numCache>
            </c:numRef>
          </c:val>
          <c:smooth val="0"/>
          <c:extLst>
            <c:ext xmlns:c16="http://schemas.microsoft.com/office/drawing/2014/chart" uri="{C3380CC4-5D6E-409C-BE32-E72D297353CC}">
              <c16:uniqueId val="{00000003-C055-438C-902C-1847EFD1C179}"/>
            </c:ext>
          </c:extLst>
        </c:ser>
        <c:ser>
          <c:idx val="4"/>
          <c:order val="4"/>
          <c:tx>
            <c:v>95% CI High Agreement</c:v>
          </c:tx>
          <c:spPr>
            <a:ln w="28575" cap="rnd">
              <a:solidFill>
                <a:schemeClr val="accent1"/>
              </a:solidFill>
              <a:round/>
            </a:ln>
            <a:effectLst/>
          </c:spPr>
          <c:marker>
            <c:symbol val="diamond"/>
            <c:size val="6"/>
            <c:spPr>
              <a:solidFill>
                <a:schemeClr val="accent1"/>
              </a:solidFill>
              <a:ln w="9525">
                <a:noFill/>
              </a:ln>
              <a:effectLst/>
            </c:spPr>
          </c:marker>
          <c:cat>
            <c:numRef>
              <c:f>Level_of_Agreement!$A$6:$A$30</c:f>
              <c:numCache>
                <c:formatCode>General</c:formatCode>
                <c:ptCount val="25"/>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numCache>
            </c:numRef>
          </c:cat>
          <c:val>
            <c:numRef>
              <c:f>Level_of_Agreement!$F$6:$F$30</c:f>
              <c:numCache>
                <c:formatCode>0.00</c:formatCode>
                <c:ptCount val="25"/>
                <c:pt idx="0">
                  <c:v>0.81812944909532193</c:v>
                </c:pt>
                <c:pt idx="1">
                  <c:v>0.57850488134371647</c:v>
                </c:pt>
                <c:pt idx="2">
                  <c:v>0.47234725766714442</c:v>
                </c:pt>
                <c:pt idx="3">
                  <c:v>0.40906472454766096</c:v>
                </c:pt>
                <c:pt idx="4">
                  <c:v>0.36587861251431875</c:v>
                </c:pt>
                <c:pt idx="5">
                  <c:v>0.33399994897130725</c:v>
                </c:pt>
                <c:pt idx="6">
                  <c:v>0.30922386608064278</c:v>
                </c:pt>
                <c:pt idx="7">
                  <c:v>0.28925244067185824</c:v>
                </c:pt>
                <c:pt idx="8">
                  <c:v>0.27270981636510733</c:v>
                </c:pt>
                <c:pt idx="9">
                  <c:v>0.25871524800000001</c:v>
                </c:pt>
                <c:pt idx="10">
                  <c:v>0.24667531023539557</c:v>
                </c:pt>
                <c:pt idx="11">
                  <c:v>0.23617362883357221</c:v>
                </c:pt>
                <c:pt idx="12">
                  <c:v>0.22690828297540686</c:v>
                </c:pt>
                <c:pt idx="13">
                  <c:v>0.21865429261034336</c:v>
                </c:pt>
                <c:pt idx="14">
                  <c:v>0.21124011542586871</c:v>
                </c:pt>
                <c:pt idx="15">
                  <c:v>0.20453236227383048</c:v>
                </c:pt>
                <c:pt idx="16">
                  <c:v>0.19842553729696466</c:v>
                </c:pt>
                <c:pt idx="17">
                  <c:v>0.19283496044790552</c:v>
                </c:pt>
                <c:pt idx="18">
                  <c:v>0.18769176796532172</c:v>
                </c:pt>
                <c:pt idx="19">
                  <c:v>0.18293930625715937</c:v>
                </c:pt>
                <c:pt idx="20">
                  <c:v>0.17853048232151589</c:v>
                </c:pt>
                <c:pt idx="21">
                  <c:v>0.17442578461874358</c:v>
                </c:pt>
                <c:pt idx="22">
                  <c:v>0.17059178270094844</c:v>
                </c:pt>
                <c:pt idx="23">
                  <c:v>0.16699997448565362</c:v>
                </c:pt>
                <c:pt idx="24">
                  <c:v>0.16362588981906442</c:v>
                </c:pt>
              </c:numCache>
            </c:numRef>
          </c:val>
          <c:smooth val="0"/>
          <c:extLst>
            <c:ext xmlns:c16="http://schemas.microsoft.com/office/drawing/2014/chart" uri="{C3380CC4-5D6E-409C-BE32-E72D297353CC}">
              <c16:uniqueId val="{00000004-C055-438C-902C-1847EFD1C179}"/>
            </c:ext>
          </c:extLst>
        </c:ser>
        <c:ser>
          <c:idx val="5"/>
          <c:order val="5"/>
          <c:tx>
            <c:v>90% CI High Agreement</c:v>
          </c:tx>
          <c:spPr>
            <a:ln w="28575" cap="rnd">
              <a:solidFill>
                <a:srgbClr val="FF0000"/>
              </a:solidFill>
              <a:round/>
            </a:ln>
            <a:effectLst/>
          </c:spPr>
          <c:marker>
            <c:symbol val="diamond"/>
            <c:size val="6"/>
            <c:spPr>
              <a:solidFill>
                <a:srgbClr val="FF0000"/>
              </a:solidFill>
              <a:ln w="9525">
                <a:noFill/>
              </a:ln>
              <a:effectLst/>
            </c:spPr>
          </c:marker>
          <c:cat>
            <c:numRef>
              <c:f>Level_of_Agreement!$A$6:$A$30</c:f>
              <c:numCache>
                <c:formatCode>General</c:formatCode>
                <c:ptCount val="25"/>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numCache>
            </c:numRef>
          </c:cat>
          <c:val>
            <c:numRef>
              <c:f>Level_of_Agreement!$G$6:$G$30</c:f>
              <c:numCache>
                <c:formatCode>0.00</c:formatCode>
                <c:ptCount val="25"/>
                <c:pt idx="0">
                  <c:v>0.68659602771389505</c:v>
                </c:pt>
                <c:pt idx="1">
                  <c:v>0.48549670713224197</c:v>
                </c:pt>
                <c:pt idx="2">
                  <c:v>0.39640640142514511</c:v>
                </c:pt>
                <c:pt idx="3">
                  <c:v>0.34329801385694753</c:v>
                </c:pt>
                <c:pt idx="4">
                  <c:v>0.30705507820991984</c:v>
                </c:pt>
                <c:pt idx="5">
                  <c:v>0.28030165455347683</c:v>
                </c:pt>
                <c:pt idx="6">
                  <c:v>0.25950890578511115</c:v>
                </c:pt>
                <c:pt idx="7">
                  <c:v>0.24274835356612098</c:v>
                </c:pt>
                <c:pt idx="8">
                  <c:v>0.2288653425712984</c:v>
                </c:pt>
                <c:pt idx="9">
                  <c:v>0.21712072800000001</c:v>
                </c:pt>
                <c:pt idx="10">
                  <c:v>0.20701649149776799</c:v>
                </c:pt>
                <c:pt idx="11">
                  <c:v>0.19820320071257255</c:v>
                </c:pt>
                <c:pt idx="12">
                  <c:v>0.19042747565018026</c:v>
                </c:pt>
                <c:pt idx="13">
                  <c:v>0.18350050705895296</c:v>
                </c:pt>
                <c:pt idx="14">
                  <c:v>0.17727833206053881</c:v>
                </c:pt>
                <c:pt idx="15">
                  <c:v>0.17164900692847376</c:v>
                </c:pt>
                <c:pt idx="16">
                  <c:v>0.16652399672905294</c:v>
                </c:pt>
                <c:pt idx="17">
                  <c:v>0.16183223571074734</c:v>
                </c:pt>
                <c:pt idx="18">
                  <c:v>0.15751593157059585</c:v>
                </c:pt>
                <c:pt idx="19">
                  <c:v>0.15352753910495992</c:v>
                </c:pt>
                <c:pt idx="20">
                  <c:v>0.14982753661213916</c:v>
                </c:pt>
                <c:pt idx="21">
                  <c:v>0.14638276495551902</c:v>
                </c:pt>
                <c:pt idx="22">
                  <c:v>0.14316516841267793</c:v>
                </c:pt>
                <c:pt idx="23">
                  <c:v>0.14015082727673842</c:v>
                </c:pt>
                <c:pt idx="24">
                  <c:v>0.13731920554277904</c:v>
                </c:pt>
              </c:numCache>
            </c:numRef>
          </c:val>
          <c:smooth val="0"/>
          <c:extLst>
            <c:ext xmlns:c16="http://schemas.microsoft.com/office/drawing/2014/chart" uri="{C3380CC4-5D6E-409C-BE32-E72D297353CC}">
              <c16:uniqueId val="{00000005-C055-438C-902C-1847EFD1C179}"/>
            </c:ext>
          </c:extLst>
        </c:ser>
        <c:dLbls>
          <c:showLegendKey val="0"/>
          <c:showVal val="0"/>
          <c:showCatName val="0"/>
          <c:showSerName val="0"/>
          <c:showPercent val="0"/>
          <c:showBubbleSize val="0"/>
        </c:dLbls>
        <c:marker val="1"/>
        <c:smooth val="0"/>
        <c:axId val="1006840536"/>
        <c:axId val="1006831024"/>
      </c:lineChart>
      <c:catAx>
        <c:axId val="100684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1006831024"/>
        <c:crosses val="autoZero"/>
        <c:auto val="1"/>
        <c:lblAlgn val="ctr"/>
        <c:lblOffset val="100"/>
        <c:noMultiLvlLbl val="0"/>
      </c:catAx>
      <c:valAx>
        <c:axId val="1006831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1006840536"/>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9524</xdr:colOff>
      <xdr:row>5</xdr:row>
      <xdr:rowOff>6350</xdr:rowOff>
    </xdr:from>
    <xdr:to>
      <xdr:col>17</xdr:col>
      <xdr:colOff>457200</xdr:colOff>
      <xdr:row>30</xdr:row>
      <xdr:rowOff>0</xdr:rowOff>
    </xdr:to>
    <xdr:graphicFrame macro="">
      <xdr:nvGraphicFramePr>
        <xdr:cNvPr id="2" name="Chart 1">
          <a:extLst>
            <a:ext uri="{FF2B5EF4-FFF2-40B4-BE49-F238E27FC236}">
              <a16:creationId xmlns:a16="http://schemas.microsoft.com/office/drawing/2014/main" id="{4D276357-0354-B895-DFE5-13E8084AA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384174</xdr:colOff>
      <xdr:row>3</xdr:row>
      <xdr:rowOff>6350</xdr:rowOff>
    </xdr:from>
    <xdr:to>
      <xdr:col>21</xdr:col>
      <xdr:colOff>279400</xdr:colOff>
      <xdr:row>39</xdr:row>
      <xdr:rowOff>0</xdr:rowOff>
    </xdr:to>
    <xdr:graphicFrame macro="">
      <xdr:nvGraphicFramePr>
        <xdr:cNvPr id="2" name="Chart 1">
          <a:extLst>
            <a:ext uri="{FF2B5EF4-FFF2-40B4-BE49-F238E27FC236}">
              <a16:creationId xmlns:a16="http://schemas.microsoft.com/office/drawing/2014/main" id="{EA2219F9-4CE0-D3FB-E9DC-7BE8CD1C7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6F510-0FD5-4626-AF0E-892B8A691924}">
  <dimension ref="A1:J1"/>
  <sheetViews>
    <sheetView tabSelected="1" workbookViewId="0">
      <selection activeCell="D4" sqref="D4"/>
    </sheetView>
  </sheetViews>
  <sheetFormatPr defaultRowHeight="14.5" x14ac:dyDescent="0.35"/>
  <sheetData>
    <row r="1" spans="1:10" ht="318" customHeight="1" x14ac:dyDescent="0.35">
      <c r="A1" s="8" t="s">
        <v>10</v>
      </c>
      <c r="B1" s="9"/>
      <c r="C1" s="9"/>
      <c r="D1" s="9"/>
      <c r="E1" s="9"/>
      <c r="F1" s="9"/>
      <c r="G1" s="9"/>
      <c r="H1" s="9"/>
      <c r="I1" s="9"/>
      <c r="J1" s="9"/>
    </row>
  </sheetData>
  <mergeCells count="1">
    <mergeCell ref="A1:J1"/>
  </mergeCells>
  <pageMargins left="0.7" right="0.7" top="0.75" bottom="0.75" header="0.3" footer="0.3"/>
  <pageSetup paperSize="9" orientation="portrait" horizontalDpi="4294967293" verticalDpi="0"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65D9-33AE-439E-A036-E8000F8660AC}">
  <dimension ref="A1:F30"/>
  <sheetViews>
    <sheetView workbookViewId="0">
      <selection sqref="A1:F1"/>
    </sheetView>
  </sheetViews>
  <sheetFormatPr defaultRowHeight="14.5" x14ac:dyDescent="0.35"/>
  <cols>
    <col min="3" max="3" width="17.36328125" customWidth="1"/>
    <col min="4" max="4" width="17.453125" customWidth="1"/>
  </cols>
  <sheetData>
    <row r="1" spans="1:6" ht="135.5" customHeight="1" x14ac:dyDescent="0.35">
      <c r="A1" s="11" t="s">
        <v>11</v>
      </c>
      <c r="B1" s="11"/>
      <c r="C1" s="11"/>
      <c r="D1" s="11"/>
      <c r="E1" s="11"/>
      <c r="F1" s="11"/>
    </row>
    <row r="2" spans="1:6" ht="15" thickBot="1" x14ac:dyDescent="0.4"/>
    <row r="3" spans="1:6" ht="15" thickBot="1" x14ac:dyDescent="0.4">
      <c r="A3" s="10" t="s">
        <v>2</v>
      </c>
      <c r="B3" s="10"/>
      <c r="C3" s="4">
        <v>0.92</v>
      </c>
    </row>
    <row r="5" spans="1:6" ht="34.5" customHeight="1" x14ac:dyDescent="0.35">
      <c r="A5" s="2" t="s">
        <v>0</v>
      </c>
      <c r="B5" s="3" t="s">
        <v>1</v>
      </c>
      <c r="C5" s="3" t="s">
        <v>3</v>
      </c>
      <c r="D5" s="3" t="s">
        <v>4</v>
      </c>
    </row>
    <row r="6" spans="1:6" x14ac:dyDescent="0.35">
      <c r="A6">
        <v>10</v>
      </c>
      <c r="B6" s="1">
        <f>C3/SQRT(A6)</f>
        <v>0.29092954473549087</v>
      </c>
      <c r="C6" s="1">
        <f>2*1.959964*B6</f>
        <v>1.1404228684359032</v>
      </c>
      <c r="D6" s="1">
        <f>2*1.644854*B6</f>
        <v>0.95707325075270222</v>
      </c>
    </row>
    <row r="7" spans="1:6" x14ac:dyDescent="0.35">
      <c r="A7">
        <f>A6+10</f>
        <v>20</v>
      </c>
      <c r="B7" s="1">
        <f>C3/SQRT(A7)</f>
        <v>0.20571825392998064</v>
      </c>
      <c r="C7" s="1">
        <f t="shared" ref="C7:C30" si="0">2*1.959964*B7</f>
        <v>0.80640074369124115</v>
      </c>
      <c r="D7" s="1">
        <f t="shared" ref="D7:D30" si="1">2*1.644854*B7</f>
        <v>0.67675298569948872</v>
      </c>
    </row>
    <row r="8" spans="1:6" x14ac:dyDescent="0.35">
      <c r="A8">
        <f t="shared" ref="A8:A30" si="2">A7+10</f>
        <v>30</v>
      </c>
      <c r="B8" s="1">
        <f>C3/SQRT(A8)</f>
        <v>0.16796825096825094</v>
      </c>
      <c r="C8" s="1">
        <f t="shared" si="0"/>
        <v>0.65842345008147396</v>
      </c>
      <c r="D8" s="1">
        <f t="shared" si="1"/>
        <v>0.55256649895626286</v>
      </c>
    </row>
    <row r="9" spans="1:6" x14ac:dyDescent="0.35">
      <c r="A9">
        <f t="shared" si="2"/>
        <v>40</v>
      </c>
      <c r="B9" s="1">
        <f>C3/SQRT(A9)</f>
        <v>0.14546477236774544</v>
      </c>
      <c r="C9" s="1">
        <f t="shared" si="0"/>
        <v>0.57021143421795162</v>
      </c>
      <c r="D9" s="1">
        <f t="shared" si="1"/>
        <v>0.47853662537635111</v>
      </c>
    </row>
    <row r="10" spans="1:6" x14ac:dyDescent="0.35">
      <c r="A10">
        <f t="shared" si="2"/>
        <v>50</v>
      </c>
      <c r="B10" s="1">
        <f>C3/SQRT(A10)</f>
        <v>0.13010764773832476</v>
      </c>
      <c r="C10" s="1">
        <f t="shared" si="0"/>
        <v>0.51001261138359588</v>
      </c>
      <c r="D10" s="1">
        <f t="shared" si="1"/>
        <v>0.42801616962594885</v>
      </c>
    </row>
    <row r="11" spans="1:6" x14ac:dyDescent="0.35">
      <c r="A11">
        <f t="shared" si="2"/>
        <v>60</v>
      </c>
      <c r="B11" s="1">
        <f>C3/SQRT(A11)</f>
        <v>0.11877148928369412</v>
      </c>
      <c r="C11" s="1">
        <f t="shared" si="0"/>
        <v>0.46557568644485253</v>
      </c>
      <c r="D11" s="1">
        <f t="shared" si="1"/>
        <v>0.3907235184684828</v>
      </c>
    </row>
    <row r="12" spans="1:6" x14ac:dyDescent="0.35">
      <c r="A12">
        <f t="shared" si="2"/>
        <v>70</v>
      </c>
      <c r="B12" s="1">
        <f>C3/SQRT(A12)</f>
        <v>0.10996103205876422</v>
      </c>
      <c r="C12" s="1">
        <f t="shared" si="0"/>
        <v>0.43103932847604748</v>
      </c>
      <c r="D12" s="1">
        <f t="shared" si="1"/>
        <v>0.36173968685197311</v>
      </c>
    </row>
    <row r="13" spans="1:6" x14ac:dyDescent="0.35">
      <c r="A13">
        <f t="shared" si="2"/>
        <v>80</v>
      </c>
      <c r="B13" s="1">
        <f>C3/SQRT(A13)</f>
        <v>0.10285912696499032</v>
      </c>
      <c r="C13" s="1">
        <f t="shared" si="0"/>
        <v>0.40320037184562058</v>
      </c>
      <c r="D13" s="1">
        <f t="shared" si="1"/>
        <v>0.33837649284974436</v>
      </c>
    </row>
    <row r="14" spans="1:6" x14ac:dyDescent="0.35">
      <c r="A14">
        <f t="shared" si="2"/>
        <v>90</v>
      </c>
      <c r="B14" s="1">
        <f>C3/SQRT(A14)</f>
        <v>9.6976514911830305E-2</v>
      </c>
      <c r="C14" s="1">
        <f t="shared" si="0"/>
        <v>0.38014095614530113</v>
      </c>
      <c r="D14" s="1">
        <f t="shared" si="1"/>
        <v>0.31902441691756744</v>
      </c>
    </row>
    <row r="15" spans="1:6" x14ac:dyDescent="0.35">
      <c r="A15">
        <f t="shared" si="2"/>
        <v>100</v>
      </c>
      <c r="B15" s="1">
        <f>C3/SQRT(A15)</f>
        <v>9.1999999999999998E-2</v>
      </c>
      <c r="C15" s="1">
        <f t="shared" si="0"/>
        <v>0.36063337600000001</v>
      </c>
      <c r="D15" s="1">
        <f t="shared" si="1"/>
        <v>0.30265313599999999</v>
      </c>
    </row>
    <row r="16" spans="1:6" x14ac:dyDescent="0.35">
      <c r="A16">
        <f t="shared" si="2"/>
        <v>110</v>
      </c>
      <c r="B16" s="1">
        <f>C3/SQRT(A16)</f>
        <v>8.7718558210594502E-2</v>
      </c>
      <c r="C16" s="1">
        <f t="shared" si="0"/>
        <v>0.34385043244933927</v>
      </c>
      <c r="D16" s="1">
        <f t="shared" si="1"/>
        <v>0.28856844269385845</v>
      </c>
    </row>
    <row r="17" spans="1:4" x14ac:dyDescent="0.35">
      <c r="A17">
        <f t="shared" si="2"/>
        <v>120</v>
      </c>
      <c r="B17" s="1">
        <f>C3/SQRT(A17)</f>
        <v>8.3984125484125469E-2</v>
      </c>
      <c r="C17" s="1">
        <f t="shared" si="0"/>
        <v>0.32921172504073698</v>
      </c>
      <c r="D17" s="1">
        <f t="shared" si="1"/>
        <v>0.27628324947813143</v>
      </c>
    </row>
    <row r="18" spans="1:4" x14ac:dyDescent="0.35">
      <c r="A18">
        <f t="shared" si="2"/>
        <v>130</v>
      </c>
      <c r="B18" s="1">
        <f>C3/SQRT(A18)</f>
        <v>8.0689337776246692E-2</v>
      </c>
      <c r="C18" s="1">
        <f t="shared" si="0"/>
        <v>0.31629639445056718</v>
      </c>
      <c r="D18" s="1">
        <f t="shared" si="1"/>
        <v>0.26544435999722094</v>
      </c>
    </row>
    <row r="19" spans="1:4" x14ac:dyDescent="0.35">
      <c r="A19">
        <f t="shared" si="2"/>
        <v>140</v>
      </c>
      <c r="B19" s="1">
        <f>C3/SQRT(A19)</f>
        <v>7.7754191435023531E-2</v>
      </c>
      <c r="C19" s="1">
        <f t="shared" si="0"/>
        <v>0.30479083212350894</v>
      </c>
      <c r="D19" s="1">
        <f t="shared" si="1"/>
        <v>0.25578858559732842</v>
      </c>
    </row>
    <row r="20" spans="1:4" x14ac:dyDescent="0.35">
      <c r="A20">
        <f t="shared" si="2"/>
        <v>150</v>
      </c>
      <c r="B20" s="1">
        <f>C3/SQRT(A20)</f>
        <v>7.5117685445350801E-2</v>
      </c>
      <c r="C20" s="1">
        <f t="shared" si="0"/>
        <v>0.29445591847242308</v>
      </c>
      <c r="D20" s="1">
        <f t="shared" si="1"/>
        <v>0.24711525075105409</v>
      </c>
    </row>
    <row r="21" spans="1:4" x14ac:dyDescent="0.35">
      <c r="A21">
        <f t="shared" si="2"/>
        <v>160</v>
      </c>
      <c r="B21" s="1">
        <f>C3/SQRT(A21)</f>
        <v>7.2732386183872719E-2</v>
      </c>
      <c r="C21" s="1">
        <f t="shared" si="0"/>
        <v>0.28510571710897581</v>
      </c>
      <c r="D21" s="1">
        <f t="shared" si="1"/>
        <v>0.23926831268817556</v>
      </c>
    </row>
    <row r="22" spans="1:4" x14ac:dyDescent="0.35">
      <c r="A22">
        <f t="shared" si="2"/>
        <v>170</v>
      </c>
      <c r="B22" s="1">
        <f>C3/SQRT(A22)</f>
        <v>7.0560778973958085E-2</v>
      </c>
      <c r="C22" s="1">
        <f t="shared" si="0"/>
        <v>0.27659317320182958</v>
      </c>
      <c r="D22" s="1">
        <f t="shared" si="1"/>
        <v>0.23212435907686171</v>
      </c>
    </row>
    <row r="23" spans="1:4" x14ac:dyDescent="0.35">
      <c r="A23">
        <f t="shared" si="2"/>
        <v>180</v>
      </c>
      <c r="B23" s="1">
        <f>C3/SQRT(A23)</f>
        <v>6.8572751309993546E-2</v>
      </c>
      <c r="C23" s="1">
        <f t="shared" si="0"/>
        <v>0.2688002478970804</v>
      </c>
      <c r="D23" s="1">
        <f t="shared" si="1"/>
        <v>0.22558432856649627</v>
      </c>
    </row>
    <row r="24" spans="1:4" x14ac:dyDescent="0.35">
      <c r="A24">
        <f t="shared" si="2"/>
        <v>190</v>
      </c>
      <c r="B24" s="1">
        <f>C3/SQRT(A24)</f>
        <v>6.6743815010121083E-2</v>
      </c>
      <c r="C24" s="1">
        <f t="shared" si="0"/>
        <v>0.26163094928499392</v>
      </c>
      <c r="D24" s="1">
        <f t="shared" si="1"/>
        <v>0.21956766218931542</v>
      </c>
    </row>
    <row r="25" spans="1:4" x14ac:dyDescent="0.35">
      <c r="A25">
        <f t="shared" si="2"/>
        <v>200</v>
      </c>
      <c r="B25" s="1">
        <f>C3/SQRT(A25)</f>
        <v>6.5053823869162378E-2</v>
      </c>
      <c r="C25" s="1">
        <f t="shared" si="0"/>
        <v>0.25500630569179794</v>
      </c>
      <c r="D25" s="1">
        <f t="shared" si="1"/>
        <v>0.21400808481297443</v>
      </c>
    </row>
    <row r="26" spans="1:4" x14ac:dyDescent="0.35">
      <c r="A26">
        <f t="shared" si="2"/>
        <v>210</v>
      </c>
      <c r="B26" s="1">
        <f>C3/SQRT(A26)</f>
        <v>6.3486031459496592E-2</v>
      </c>
      <c r="C26" s="1">
        <f t="shared" si="0"/>
        <v>0.24886067232696157</v>
      </c>
      <c r="D26" s="1">
        <f t="shared" si="1"/>
        <v>0.20885050558055762</v>
      </c>
    </row>
    <row r="27" spans="1:4" x14ac:dyDescent="0.35">
      <c r="A27">
        <f t="shared" si="2"/>
        <v>220</v>
      </c>
      <c r="B27" s="1">
        <f>C3/SQRT(A27)</f>
        <v>6.2026387346618271E-2</v>
      </c>
      <c r="C27" s="1">
        <f t="shared" si="0"/>
        <v>0.24313897249885466</v>
      </c>
      <c r="D27" s="1">
        <f t="shared" si="1"/>
        <v>0.20404870266526889</v>
      </c>
    </row>
    <row r="28" spans="1:4" x14ac:dyDescent="0.35">
      <c r="A28">
        <f t="shared" si="2"/>
        <v>230</v>
      </c>
      <c r="B28" s="1">
        <f>C3/SQRT(A28)</f>
        <v>6.0663003552412408E-2</v>
      </c>
      <c r="C28" s="1">
        <f t="shared" si="0"/>
        <v>0.23779460618920087</v>
      </c>
      <c r="D28" s="1">
        <f t="shared" si="1"/>
        <v>0.19956356809039952</v>
      </c>
    </row>
    <row r="29" spans="1:4" x14ac:dyDescent="0.35">
      <c r="A29">
        <f t="shared" si="2"/>
        <v>240</v>
      </c>
      <c r="B29" s="1">
        <f>C3/SQRT(A29)</f>
        <v>5.9385744641847059E-2</v>
      </c>
      <c r="C29" s="1">
        <f t="shared" si="0"/>
        <v>0.23278784322242627</v>
      </c>
      <c r="D29" s="1">
        <f t="shared" si="1"/>
        <v>0.1953617592342414</v>
      </c>
    </row>
    <row r="30" spans="1:4" x14ac:dyDescent="0.35">
      <c r="A30">
        <f t="shared" si="2"/>
        <v>250</v>
      </c>
      <c r="B30" s="1">
        <f>C3/SQRT(A30)</f>
        <v>5.8185908947098186E-2</v>
      </c>
      <c r="C30" s="1">
        <f t="shared" si="0"/>
        <v>0.22808457368718071</v>
      </c>
      <c r="D30" s="1">
        <f t="shared" si="1"/>
        <v>0.19141465015054049</v>
      </c>
    </row>
  </sheetData>
  <mergeCells count="2">
    <mergeCell ref="A3:B3"/>
    <mergeCell ref="A1:F1"/>
  </mergeCells>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3282C-A734-41DE-BEBA-4413A13B12EF}">
  <dimension ref="A1:G30"/>
  <sheetViews>
    <sheetView zoomScaleNormal="100" workbookViewId="0">
      <selection sqref="A1:G1"/>
    </sheetView>
  </sheetViews>
  <sheetFormatPr defaultRowHeight="14.5" x14ac:dyDescent="0.35"/>
  <cols>
    <col min="2" max="7" width="12.6328125" customWidth="1"/>
  </cols>
  <sheetData>
    <row r="1" spans="1:7" ht="168.5" customHeight="1" x14ac:dyDescent="0.35">
      <c r="A1" s="15" t="s">
        <v>12</v>
      </c>
      <c r="B1" s="15"/>
      <c r="C1" s="15"/>
      <c r="D1" s="15"/>
      <c r="E1" s="15"/>
      <c r="F1" s="15"/>
      <c r="G1" s="15"/>
    </row>
    <row r="4" spans="1:7" ht="30.5" customHeight="1" x14ac:dyDescent="0.35">
      <c r="A4" s="14" t="s">
        <v>0</v>
      </c>
      <c r="B4" s="12" t="s">
        <v>7</v>
      </c>
      <c r="C4" s="12"/>
      <c r="D4" s="12" t="s">
        <v>8</v>
      </c>
      <c r="E4" s="13"/>
      <c r="F4" s="12" t="s">
        <v>9</v>
      </c>
      <c r="G4" s="13"/>
    </row>
    <row r="5" spans="1:7" ht="29" x14ac:dyDescent="0.35">
      <c r="A5" s="14"/>
      <c r="B5" s="5" t="s">
        <v>5</v>
      </c>
      <c r="C5" s="5" t="s">
        <v>6</v>
      </c>
      <c r="D5" s="5" t="s">
        <v>5</v>
      </c>
      <c r="E5" s="5" t="s">
        <v>6</v>
      </c>
      <c r="F5" s="5" t="s">
        <v>5</v>
      </c>
      <c r="G5" s="5" t="s">
        <v>6</v>
      </c>
    </row>
    <row r="6" spans="1:7" x14ac:dyDescent="0.35">
      <c r="A6" s="6">
        <v>10</v>
      </c>
      <c r="B6" s="7">
        <f>2*1.959964*(1.17/SQRT(A6))</f>
        <v>1.450320387032616</v>
      </c>
      <c r="C6" s="7">
        <f>2*1.644854*(1.17/SQRT(A6))</f>
        <v>1.217147503674632</v>
      </c>
      <c r="D6" s="7">
        <f>2*1.959964*(0.93/SQRT(A6))</f>
        <v>1.152818769179772</v>
      </c>
      <c r="E6" s="7">
        <f>2*1.644854*(0.93/SQRT(A6))</f>
        <v>0.96747622086957952</v>
      </c>
      <c r="F6" s="7">
        <f>2*1.959964*(0.66/SQRT(A6))</f>
        <v>0.81812944909532193</v>
      </c>
      <c r="G6" s="7">
        <f>2*1.644854*(0.66/SQRT(A6))</f>
        <v>0.68659602771389505</v>
      </c>
    </row>
    <row r="7" spans="1:7" x14ac:dyDescent="0.35">
      <c r="A7" s="6">
        <f>A6+10</f>
        <v>20</v>
      </c>
      <c r="B7" s="7">
        <f t="shared" ref="B7:B30" si="0">2*1.959964*(1.17/SQRT(A7))</f>
        <v>1.0255313805638608</v>
      </c>
      <c r="C7" s="7">
        <f t="shared" ref="C7:C30" si="1">2*1.644854*(1.17/SQRT(A7))</f>
        <v>0.86065325355261058</v>
      </c>
      <c r="D7" s="7">
        <f t="shared" ref="D7:D30" si="2">2*1.959964*(0.93/SQRT(A7))</f>
        <v>0.81516596916614603</v>
      </c>
      <c r="E7" s="7">
        <f t="shared" ref="E7:E30" si="3">2*1.644854*(0.93/SQRT(A7))</f>
        <v>0.68410899641361367</v>
      </c>
      <c r="F7" s="7">
        <f t="shared" ref="F7:F30" si="4">2*1.959964*(0.66/SQRT(A7))</f>
        <v>0.57850488134371647</v>
      </c>
      <c r="G7" s="7">
        <f t="shared" ref="G7:G30" si="5">2*1.644854*(0.66/SQRT(A7))</f>
        <v>0.48549670713224197</v>
      </c>
    </row>
    <row r="8" spans="1:7" x14ac:dyDescent="0.35">
      <c r="A8" s="6">
        <f t="shared" ref="A8:A30" si="6">A7+10</f>
        <v>30</v>
      </c>
      <c r="B8" s="7">
        <f t="shared" si="0"/>
        <v>0.83734286586448314</v>
      </c>
      <c r="C8" s="7">
        <f t="shared" si="1"/>
        <v>0.70272043889003</v>
      </c>
      <c r="D8" s="7">
        <f t="shared" si="2"/>
        <v>0.66558022671279449</v>
      </c>
      <c r="E8" s="7">
        <f t="shared" si="3"/>
        <v>0.55857265655361366</v>
      </c>
      <c r="F8" s="7">
        <f t="shared" si="4"/>
        <v>0.47234725766714442</v>
      </c>
      <c r="G8" s="7">
        <f t="shared" si="5"/>
        <v>0.39640640142514511</v>
      </c>
    </row>
    <row r="9" spans="1:7" x14ac:dyDescent="0.35">
      <c r="A9" s="6">
        <f t="shared" si="6"/>
        <v>40</v>
      </c>
      <c r="B9" s="7">
        <f t="shared" si="0"/>
        <v>0.725160193516308</v>
      </c>
      <c r="C9" s="7">
        <f t="shared" si="1"/>
        <v>0.60857375183731599</v>
      </c>
      <c r="D9" s="7">
        <f t="shared" si="2"/>
        <v>0.576409384589886</v>
      </c>
      <c r="E9" s="7">
        <f t="shared" si="3"/>
        <v>0.48373811043478976</v>
      </c>
      <c r="F9" s="7">
        <f t="shared" si="4"/>
        <v>0.40906472454766096</v>
      </c>
      <c r="G9" s="7">
        <f t="shared" si="5"/>
        <v>0.34329801385694753</v>
      </c>
    </row>
    <row r="10" spans="1:7" x14ac:dyDescent="0.35">
      <c r="A10" s="6">
        <f t="shared" si="6"/>
        <v>50</v>
      </c>
      <c r="B10" s="7">
        <f t="shared" si="0"/>
        <v>0.64860299491174689</v>
      </c>
      <c r="C10" s="7">
        <f t="shared" si="1"/>
        <v>0.54432491137213057</v>
      </c>
      <c r="D10" s="7">
        <f t="shared" si="2"/>
        <v>0.5155562267247219</v>
      </c>
      <c r="E10" s="7">
        <f t="shared" si="3"/>
        <v>0.43266851929579614</v>
      </c>
      <c r="F10" s="7">
        <f t="shared" si="4"/>
        <v>0.36587861251431875</v>
      </c>
      <c r="G10" s="7">
        <f t="shared" si="5"/>
        <v>0.30705507820991984</v>
      </c>
    </row>
    <row r="11" spans="1:7" x14ac:dyDescent="0.35">
      <c r="A11" s="6">
        <f t="shared" si="6"/>
        <v>60</v>
      </c>
      <c r="B11" s="7">
        <f t="shared" si="0"/>
        <v>0.5920908186309537</v>
      </c>
      <c r="C11" s="7">
        <f t="shared" si="1"/>
        <v>0.49689838761752703</v>
      </c>
      <c r="D11" s="7">
        <f t="shared" si="2"/>
        <v>0.47063629173229654</v>
      </c>
      <c r="E11" s="7">
        <f t="shared" si="3"/>
        <v>0.3949705132344446</v>
      </c>
      <c r="F11" s="7">
        <f t="shared" si="4"/>
        <v>0.33399994897130725</v>
      </c>
      <c r="G11" s="7">
        <f t="shared" si="5"/>
        <v>0.28030165455347683</v>
      </c>
    </row>
    <row r="12" spans="1:7" x14ac:dyDescent="0.35">
      <c r="A12" s="6">
        <f t="shared" si="6"/>
        <v>70</v>
      </c>
      <c r="B12" s="7">
        <f t="shared" si="0"/>
        <v>0.54816958077932121</v>
      </c>
      <c r="C12" s="7">
        <f t="shared" si="1"/>
        <v>0.46003851480087876</v>
      </c>
      <c r="D12" s="7">
        <f t="shared" si="2"/>
        <v>0.43572453856817844</v>
      </c>
      <c r="E12" s="7">
        <f t="shared" si="3"/>
        <v>0.36567163996992935</v>
      </c>
      <c r="F12" s="7">
        <f t="shared" si="4"/>
        <v>0.30922386608064278</v>
      </c>
      <c r="G12" s="7">
        <f t="shared" si="5"/>
        <v>0.25950890578511115</v>
      </c>
    </row>
    <row r="13" spans="1:7" x14ac:dyDescent="0.35">
      <c r="A13" s="6">
        <f t="shared" si="6"/>
        <v>80</v>
      </c>
      <c r="B13" s="7">
        <f t="shared" si="0"/>
        <v>0.51276569028193042</v>
      </c>
      <c r="C13" s="7">
        <f t="shared" si="1"/>
        <v>0.43032662677630529</v>
      </c>
      <c r="D13" s="7">
        <f t="shared" si="2"/>
        <v>0.40758298458307302</v>
      </c>
      <c r="E13" s="7">
        <f t="shared" si="3"/>
        <v>0.34205449820680683</v>
      </c>
      <c r="F13" s="7">
        <f t="shared" si="4"/>
        <v>0.28925244067185824</v>
      </c>
      <c r="G13" s="7">
        <f t="shared" si="5"/>
        <v>0.24274835356612098</v>
      </c>
    </row>
    <row r="14" spans="1:7" x14ac:dyDescent="0.35">
      <c r="A14" s="6">
        <f t="shared" si="6"/>
        <v>90</v>
      </c>
      <c r="B14" s="7">
        <f t="shared" si="0"/>
        <v>0.48344012901087202</v>
      </c>
      <c r="C14" s="7">
        <f t="shared" si="1"/>
        <v>0.4057158345582107</v>
      </c>
      <c r="D14" s="7">
        <f t="shared" si="2"/>
        <v>0.38427292305992394</v>
      </c>
      <c r="E14" s="7">
        <f t="shared" si="3"/>
        <v>0.32249207362319315</v>
      </c>
      <c r="F14" s="7">
        <f t="shared" si="4"/>
        <v>0.27270981636510733</v>
      </c>
      <c r="G14" s="7">
        <f t="shared" si="5"/>
        <v>0.2288653425712984</v>
      </c>
    </row>
    <row r="15" spans="1:7" x14ac:dyDescent="0.35">
      <c r="A15" s="6">
        <f t="shared" si="6"/>
        <v>100</v>
      </c>
      <c r="B15" s="7">
        <f t="shared" si="0"/>
        <v>0.45863157599999999</v>
      </c>
      <c r="C15" s="7">
        <f t="shared" si="1"/>
        <v>0.38489583599999999</v>
      </c>
      <c r="D15" s="7">
        <f t="shared" si="2"/>
        <v>0.36455330400000002</v>
      </c>
      <c r="E15" s="7">
        <f t="shared" si="3"/>
        <v>0.30594284399999999</v>
      </c>
      <c r="F15" s="7">
        <f t="shared" si="4"/>
        <v>0.25871524800000001</v>
      </c>
      <c r="G15" s="7">
        <f t="shared" si="5"/>
        <v>0.21712072800000001</v>
      </c>
    </row>
    <row r="16" spans="1:7" x14ac:dyDescent="0.35">
      <c r="A16" s="6">
        <f t="shared" si="6"/>
        <v>110</v>
      </c>
      <c r="B16" s="7">
        <f t="shared" si="0"/>
        <v>0.43728804996274662</v>
      </c>
      <c r="C16" s="7">
        <f t="shared" si="1"/>
        <v>0.36698378038240687</v>
      </c>
      <c r="D16" s="7">
        <f t="shared" si="2"/>
        <v>0.34758793714987557</v>
      </c>
      <c r="E16" s="7">
        <f t="shared" si="3"/>
        <v>0.29170505620140036</v>
      </c>
      <c r="F16" s="7">
        <f t="shared" si="4"/>
        <v>0.24667531023539557</v>
      </c>
      <c r="G16" s="7">
        <f t="shared" si="5"/>
        <v>0.20701649149776799</v>
      </c>
    </row>
    <row r="17" spans="1:7" x14ac:dyDescent="0.35">
      <c r="A17" s="6">
        <f t="shared" si="6"/>
        <v>120</v>
      </c>
      <c r="B17" s="7">
        <f t="shared" si="0"/>
        <v>0.41867143293224157</v>
      </c>
      <c r="C17" s="7">
        <f t="shared" si="1"/>
        <v>0.351360219445015</v>
      </c>
      <c r="D17" s="7">
        <f t="shared" si="2"/>
        <v>0.33279011335639724</v>
      </c>
      <c r="E17" s="7">
        <f t="shared" si="3"/>
        <v>0.27928632827680683</v>
      </c>
      <c r="F17" s="7">
        <f t="shared" si="4"/>
        <v>0.23617362883357221</v>
      </c>
      <c r="G17" s="7">
        <f t="shared" si="5"/>
        <v>0.19820320071257255</v>
      </c>
    </row>
    <row r="18" spans="1:7" x14ac:dyDescent="0.35">
      <c r="A18" s="6">
        <f t="shared" si="6"/>
        <v>130</v>
      </c>
      <c r="B18" s="7">
        <f t="shared" si="0"/>
        <v>0.40224650163822123</v>
      </c>
      <c r="C18" s="7">
        <f t="shared" si="1"/>
        <v>0.33757597956168311</v>
      </c>
      <c r="D18" s="7">
        <f t="shared" si="2"/>
        <v>0.3197343987380733</v>
      </c>
      <c r="E18" s="7">
        <f t="shared" si="3"/>
        <v>0.26832962477979944</v>
      </c>
      <c r="F18" s="7">
        <f t="shared" si="4"/>
        <v>0.22690828297540686</v>
      </c>
      <c r="G18" s="7">
        <f t="shared" si="5"/>
        <v>0.19042747565018026</v>
      </c>
    </row>
    <row r="19" spans="1:7" x14ac:dyDescent="0.35">
      <c r="A19" s="6">
        <f t="shared" si="6"/>
        <v>140</v>
      </c>
      <c r="B19" s="7">
        <f t="shared" si="0"/>
        <v>0.38761442780924499</v>
      </c>
      <c r="C19" s="7">
        <f t="shared" si="1"/>
        <v>0.32529635342268937</v>
      </c>
      <c r="D19" s="7">
        <f t="shared" si="2"/>
        <v>0.30810377595093835</v>
      </c>
      <c r="E19" s="7">
        <f t="shared" si="3"/>
        <v>0.25856889631034286</v>
      </c>
      <c r="F19" s="7">
        <f t="shared" si="4"/>
        <v>0.21865429261034336</v>
      </c>
      <c r="G19" s="7">
        <f t="shared" si="5"/>
        <v>0.18350050705895296</v>
      </c>
    </row>
    <row r="20" spans="1:7" x14ac:dyDescent="0.35">
      <c r="A20" s="6">
        <f t="shared" si="6"/>
        <v>150</v>
      </c>
      <c r="B20" s="7">
        <f t="shared" si="0"/>
        <v>0.37447111370949454</v>
      </c>
      <c r="C20" s="7">
        <f t="shared" si="1"/>
        <v>0.3142661341073188</v>
      </c>
      <c r="D20" s="7">
        <f t="shared" si="2"/>
        <v>0.29765652628190592</v>
      </c>
      <c r="E20" s="7">
        <f t="shared" si="3"/>
        <v>0.24980128608530466</v>
      </c>
      <c r="F20" s="7">
        <f t="shared" si="4"/>
        <v>0.21124011542586871</v>
      </c>
      <c r="G20" s="7">
        <f t="shared" si="5"/>
        <v>0.17727833206053881</v>
      </c>
    </row>
    <row r="21" spans="1:7" x14ac:dyDescent="0.35">
      <c r="A21" s="6">
        <f t="shared" si="6"/>
        <v>160</v>
      </c>
      <c r="B21" s="7">
        <f t="shared" si="0"/>
        <v>0.362580096758154</v>
      </c>
      <c r="C21" s="7">
        <f t="shared" si="1"/>
        <v>0.304286875918658</v>
      </c>
      <c r="D21" s="7">
        <f t="shared" si="2"/>
        <v>0.288204692294943</v>
      </c>
      <c r="E21" s="7">
        <f t="shared" si="3"/>
        <v>0.24186905521739488</v>
      </c>
      <c r="F21" s="7">
        <f t="shared" si="4"/>
        <v>0.20453236227383048</v>
      </c>
      <c r="G21" s="7">
        <f t="shared" si="5"/>
        <v>0.17164900692847376</v>
      </c>
    </row>
    <row r="22" spans="1:7" x14ac:dyDescent="0.35">
      <c r="A22" s="6">
        <f t="shared" si="6"/>
        <v>170</v>
      </c>
      <c r="B22" s="7">
        <f t="shared" si="0"/>
        <v>0.35175436157189188</v>
      </c>
      <c r="C22" s="7">
        <f t="shared" si="1"/>
        <v>0.29520163056513926</v>
      </c>
      <c r="D22" s="7">
        <f t="shared" si="2"/>
        <v>0.27959962073663203</v>
      </c>
      <c r="E22" s="7">
        <f t="shared" si="3"/>
        <v>0.23464744993639278</v>
      </c>
      <c r="F22" s="7">
        <f t="shared" si="4"/>
        <v>0.19842553729696466</v>
      </c>
      <c r="G22" s="7">
        <f t="shared" si="5"/>
        <v>0.16652399672905294</v>
      </c>
    </row>
    <row r="23" spans="1:7" x14ac:dyDescent="0.35">
      <c r="A23" s="6">
        <f t="shared" si="6"/>
        <v>180</v>
      </c>
      <c r="B23" s="7">
        <f t="shared" si="0"/>
        <v>0.34184379352128702</v>
      </c>
      <c r="C23" s="7">
        <f t="shared" si="1"/>
        <v>0.28688441785087021</v>
      </c>
      <c r="D23" s="7">
        <f t="shared" si="2"/>
        <v>0.27172198972204864</v>
      </c>
      <c r="E23" s="7">
        <f t="shared" si="3"/>
        <v>0.22803633213787122</v>
      </c>
      <c r="F23" s="7">
        <f t="shared" si="4"/>
        <v>0.19283496044790552</v>
      </c>
      <c r="G23" s="7">
        <f t="shared" si="5"/>
        <v>0.16183223571074734</v>
      </c>
    </row>
    <row r="24" spans="1:7" x14ac:dyDescent="0.35">
      <c r="A24" s="6">
        <f t="shared" si="6"/>
        <v>190</v>
      </c>
      <c r="B24" s="7">
        <f t="shared" si="0"/>
        <v>0.33272631593852481</v>
      </c>
      <c r="C24" s="7">
        <f t="shared" si="1"/>
        <v>0.27923278778423799</v>
      </c>
      <c r="D24" s="7">
        <f t="shared" si="2"/>
        <v>0.26447476395113512</v>
      </c>
      <c r="E24" s="7">
        <f t="shared" si="3"/>
        <v>0.22195426721311229</v>
      </c>
      <c r="F24" s="7">
        <f t="shared" si="4"/>
        <v>0.18769176796532172</v>
      </c>
      <c r="G24" s="7">
        <f t="shared" si="5"/>
        <v>0.15751593157059585</v>
      </c>
    </row>
    <row r="25" spans="1:7" x14ac:dyDescent="0.35">
      <c r="A25" s="6">
        <f t="shared" si="6"/>
        <v>200</v>
      </c>
      <c r="B25" s="7">
        <f t="shared" si="0"/>
        <v>0.32430149745587344</v>
      </c>
      <c r="C25" s="7">
        <f t="shared" si="1"/>
        <v>0.27216245568606529</v>
      </c>
      <c r="D25" s="7">
        <f t="shared" si="2"/>
        <v>0.25777811336236095</v>
      </c>
      <c r="E25" s="7">
        <f t="shared" si="3"/>
        <v>0.21633425964789807</v>
      </c>
      <c r="F25" s="7">
        <f t="shared" si="4"/>
        <v>0.18293930625715937</v>
      </c>
      <c r="G25" s="7">
        <f t="shared" si="5"/>
        <v>0.15352753910495992</v>
      </c>
    </row>
    <row r="26" spans="1:7" x14ac:dyDescent="0.35">
      <c r="A26" s="6">
        <f t="shared" si="6"/>
        <v>210</v>
      </c>
      <c r="B26" s="7">
        <f t="shared" si="0"/>
        <v>0.31648585502450544</v>
      </c>
      <c r="C26" s="7">
        <f t="shared" si="1"/>
        <v>0.26560336035788301</v>
      </c>
      <c r="D26" s="7">
        <f t="shared" si="2"/>
        <v>0.25156567963486332</v>
      </c>
      <c r="E26" s="7">
        <f t="shared" si="3"/>
        <v>0.21112061977165064</v>
      </c>
      <c r="F26" s="7">
        <f t="shared" si="4"/>
        <v>0.17853048232151589</v>
      </c>
      <c r="G26" s="7">
        <f t="shared" si="5"/>
        <v>0.14982753661213916</v>
      </c>
    </row>
    <row r="27" spans="1:7" x14ac:dyDescent="0.35">
      <c r="A27" s="6">
        <f t="shared" si="6"/>
        <v>220</v>
      </c>
      <c r="B27" s="7">
        <f t="shared" si="0"/>
        <v>0.30920934546049994</v>
      </c>
      <c r="C27" s="7">
        <f t="shared" si="1"/>
        <v>0.25949671969387456</v>
      </c>
      <c r="D27" s="7">
        <f t="shared" si="2"/>
        <v>0.24578178741732051</v>
      </c>
      <c r="E27" s="7">
        <f t="shared" si="3"/>
        <v>0.20626662334641316</v>
      </c>
      <c r="F27" s="7">
        <f t="shared" si="4"/>
        <v>0.17442578461874358</v>
      </c>
      <c r="G27" s="7">
        <f t="shared" si="5"/>
        <v>0.14638276495551902</v>
      </c>
    </row>
    <row r="28" spans="1:7" x14ac:dyDescent="0.35">
      <c r="A28" s="6">
        <f t="shared" si="6"/>
        <v>230</v>
      </c>
      <c r="B28" s="7">
        <f t="shared" si="0"/>
        <v>0.30241270569713585</v>
      </c>
      <c r="C28" s="7">
        <f t="shared" si="1"/>
        <v>0.25379279854974718</v>
      </c>
      <c r="D28" s="7">
        <f t="shared" si="2"/>
        <v>0.24037933016951829</v>
      </c>
      <c r="E28" s="7">
        <f t="shared" si="3"/>
        <v>0.20173273730877345</v>
      </c>
      <c r="F28" s="7">
        <f t="shared" si="4"/>
        <v>0.17059178270094844</v>
      </c>
      <c r="G28" s="7">
        <f t="shared" si="5"/>
        <v>0.14316516841267793</v>
      </c>
    </row>
    <row r="29" spans="1:7" x14ac:dyDescent="0.35">
      <c r="A29" s="6">
        <f t="shared" si="6"/>
        <v>240</v>
      </c>
      <c r="B29" s="7">
        <f t="shared" si="0"/>
        <v>0.29604540931547685</v>
      </c>
      <c r="C29" s="7">
        <f t="shared" si="1"/>
        <v>0.24844919380876351</v>
      </c>
      <c r="D29" s="7">
        <f t="shared" si="2"/>
        <v>0.23531814586614827</v>
      </c>
      <c r="E29" s="7">
        <f t="shared" si="3"/>
        <v>0.1974852566172223</v>
      </c>
      <c r="F29" s="7">
        <f t="shared" si="4"/>
        <v>0.16699997448565362</v>
      </c>
      <c r="G29" s="7">
        <f t="shared" si="5"/>
        <v>0.14015082727673842</v>
      </c>
    </row>
    <row r="30" spans="1:7" x14ac:dyDescent="0.35">
      <c r="A30" s="6">
        <f t="shared" si="6"/>
        <v>250</v>
      </c>
      <c r="B30" s="7">
        <f t="shared" si="0"/>
        <v>0.29006407740652324</v>
      </c>
      <c r="C30" s="7">
        <f t="shared" si="1"/>
        <v>0.24342950073492645</v>
      </c>
      <c r="D30" s="7">
        <f t="shared" si="2"/>
        <v>0.2305637538359544</v>
      </c>
      <c r="E30" s="7">
        <f t="shared" si="3"/>
        <v>0.19349524417391592</v>
      </c>
      <c r="F30" s="7">
        <f t="shared" si="4"/>
        <v>0.16362588981906442</v>
      </c>
      <c r="G30" s="7">
        <f t="shared" si="5"/>
        <v>0.13731920554277904</v>
      </c>
    </row>
  </sheetData>
  <mergeCells count="5">
    <mergeCell ref="B4:C4"/>
    <mergeCell ref="D4:E4"/>
    <mergeCell ref="F4:G4"/>
    <mergeCell ref="A4:A5"/>
    <mergeCell ref="A1:G1"/>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Direct_STD_Entry</vt:lpstr>
      <vt:lpstr>Level_of_Agreement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Schrepp, Martin</dc:creator>
  <cp:lastModifiedBy>Schrepp, Martin</cp:lastModifiedBy>
  <dcterms:created xsi:type="dcterms:W3CDTF">2023-04-18T14:58:50Z</dcterms:created>
  <dcterms:modified xsi:type="dcterms:W3CDTF">2023-05-03T08:57:53Z</dcterms:modified>
</cp:coreProperties>
</file>