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omments1.xml" ContentType="application/vnd.openxmlformats-officedocument.spreadsheetml.comments+xml"/>
  <Override PartName="/xl/drawings/drawing10.xml" ContentType="application/vnd.openxmlformats-officedocument.drawing+xml"/>
  <Override PartName="/xl/drawings/drawing1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1"/>
  <workbookPr showInkAnnotation="0" updateLinks="never" codeName="ThisWorkbook" autoCompressPictures="0"/>
  <mc:AlternateContent xmlns:mc="http://schemas.openxmlformats.org/markup-compatibility/2006">
    <mc:Choice Requires="x15">
      <x15ac:absPath xmlns:x15ac="http://schemas.microsoft.com/office/spreadsheetml/2010/11/ac" url="/Users/fabio/Documents/7-ERPI/HCERES/ERPI-HCERES/Mauricio/"/>
    </mc:Choice>
  </mc:AlternateContent>
  <xr:revisionPtr revIDLastSave="0" documentId="13_ncr:1_{65822DE7-1868-5142-8FBE-0A55BEFF5741}" xr6:coauthVersionLast="46" xr6:coauthVersionMax="46" xr10:uidLastSave="{00000000-0000-0000-0000-000000000000}"/>
  <bookViews>
    <workbookView xWindow="0" yWindow="460" windowWidth="27880" windowHeight="17540" activeTab="3" xr2:uid="{00000000-000D-0000-FFFF-FFFF00000000}"/>
  </bookViews>
  <sheets>
    <sheet name="Nota bene" sheetId="1" r:id="rId1"/>
    <sheet name="1. Info. adm." sheetId="2" r:id="rId2"/>
    <sheet name="2. Structuration de l'unité" sheetId="3" r:id="rId3"/>
    <sheet name="3.1 Liste des personnels" sheetId="4" r:id="rId4"/>
    <sheet name="3.2 Liste des doctorants" sheetId="21" r:id="rId5"/>
    <sheet name="3.3 Synth personnels unité " sheetId="5" r:id="rId6"/>
    <sheet name="4. Prod &amp; Activ de la R " sheetId="7" r:id="rId7"/>
    <sheet name="5. Org &amp; vie de l'unité " sheetId="26" r:id="rId8"/>
    <sheet name="6. Ressources fi" sheetId="9" r:id="rId9"/>
    <sheet name="MenusR" sheetId="10" r:id="rId10"/>
    <sheet name="UAI_Etab_Org" sheetId="11" r:id="rId11"/>
  </sheets>
  <externalReferences>
    <externalReference r:id="rId12"/>
    <externalReference r:id="rId13"/>
    <externalReference r:id="rId14"/>
    <externalReference r:id="rId15"/>
  </externalReferences>
  <definedNames>
    <definedName name="_xlnm._FilterDatabase" localSheetId="3" hidden="1">'3.1 Liste des personnels'!$A$16:$L$77</definedName>
    <definedName name="_xlnm._FilterDatabase" localSheetId="4" hidden="1">'3.2 Liste des doctorants'!$A$15:$D$56</definedName>
    <definedName name="_xlnm._FilterDatabase" localSheetId="6" hidden="1">'4. Prod &amp; Activ de la R '!$A$15:$AA$125</definedName>
    <definedName name="_xlnm._FilterDatabase" localSheetId="7" hidden="1">'5. Org &amp; vie de l''unité '!$A$13:$AA$50</definedName>
    <definedName name="_xlnm._FilterDatabase" localSheetId="10" hidden="1">UAI_Etab_Org!$A$3:$D$488</definedName>
    <definedName name="c_noms" localSheetId="7">[1]UAI_Etab_Org!$Q:$Q</definedName>
    <definedName name="c_noms">UAI_Etab_Org!$Q:$Q</definedName>
    <definedName name="cga" localSheetId="7">[2]MenusR!$C$4:$C$94</definedName>
    <definedName name="cga" localSheetId="9">MenusR!$C$4:$C$94</definedName>
    <definedName name="cga" localSheetId="10">MenusR!$C$4:$C$94</definedName>
    <definedName name="cga">MenusR!$C$4:$C$94</definedName>
    <definedName name="cgd" localSheetId="7">#REF!</definedName>
    <definedName name="cgd">#REF!</definedName>
    <definedName name="corps_grade" localSheetId="7">#REF!</definedName>
    <definedName name="corps_grade">#REF!</definedName>
    <definedName name="d_noms" localSheetId="7">[1]UAI_Etab_Org!$Q$2</definedName>
    <definedName name="d_noms">UAI_Etab_Org!$Q$2</definedName>
    <definedName name="dis_bap" localSheetId="7">[2]MenusR!$H$27:$H$94</definedName>
    <definedName name="dis_bap" localSheetId="9">MenusR!$H$27:$H$94</definedName>
    <definedName name="dis_bap" localSheetId="10">MenusR!$H$27:$H$94</definedName>
    <definedName name="dis_bap">MenusR!$H$27:$H$94</definedName>
    <definedName name="dom_aeres" localSheetId="7">#REF!</definedName>
    <definedName name="dom_aeres">MenusR!$H$5:$H$39</definedName>
    <definedName name="dom_appli" localSheetId="7">#REF!</definedName>
    <definedName name="dom_appli">MenusR!$H$50:$H$64</definedName>
    <definedName name="Dom_discipl" localSheetId="7">[2]MenusR!$H$27:$H$86</definedName>
    <definedName name="Dom_discipl">MenusR!$H$27:$H$86</definedName>
    <definedName name="dom_scient_hceres" localSheetId="7">[2]MenusR!$H$3:$H$5</definedName>
    <definedName name="dom_scient_hceres">MenusR!$H$3:$H$5</definedName>
    <definedName name="etab">[3]UAI_Etab_Org!$A$3:$A$492</definedName>
    <definedName name="etorg" localSheetId="7">'[2]ND-14-06-UAI_Etab_Org'!$B$3:$B$488</definedName>
    <definedName name="etorg">UAI_Etab_Org!$B$3:$B$488</definedName>
    <definedName name="fin_doct" localSheetId="7">#REF!</definedName>
    <definedName name="fin_doct">MenusR!$C$96:$E$109</definedName>
    <definedName name="fina_doct" localSheetId="6">MenusR!$C$96:$E$109</definedName>
    <definedName name="fina_doct" localSheetId="7">[2]MenusR!$C$96:$E$109</definedName>
    <definedName name="fina_doct">MenusR!$C$96:$E$109</definedName>
    <definedName name="hf" localSheetId="7">[2]MenusR!$F$10:$F$12</definedName>
    <definedName name="hf" localSheetId="9">MenusR!$F$10:$F$12</definedName>
    <definedName name="hf" localSheetId="10">MenusR!$F$10:$F$12</definedName>
    <definedName name="hf">MenusR!$F$10:$F$12</definedName>
    <definedName name="_xlnm.Print_Titles" localSheetId="3">'3.1 Liste des personnels'!$16:$16</definedName>
    <definedName name="_xlnm.Print_Titles" localSheetId="4">'3.2 Liste des doctorants'!$15:$15</definedName>
    <definedName name="_xlnm.Print_Titles" localSheetId="7">'5. Org &amp; vie de l''unité '!$13:$15</definedName>
    <definedName name="_xlnm.Print_Titles" localSheetId="8">'6. Ressources fi'!$1:$1</definedName>
    <definedName name="_xlnm.Print_Titles" localSheetId="10">UAI_Etab_Org!$2:$2</definedName>
    <definedName name="l_noms" localSheetId="7">OFFSET('5. Org &amp; vie de l''unité '!d_noms,0,0,COUNTA('5. Org &amp; vie de l''unité '!c_noms)-1,1)</definedName>
    <definedName name="l_noms">OFFSET(d_noms,0,0,COUNTA(c_noms)-1,1)</definedName>
    <definedName name="Liste_organismes" localSheetId="7">'[2]ND-14-06-UAI_Etab_Org'!$F$4:$F$23</definedName>
    <definedName name="Liste_organismes">UAI_Etab_Org!$F$4:$F$23</definedName>
    <definedName name="sitpro" localSheetId="4">#REF!</definedName>
    <definedName name="sitpro" localSheetId="6">#REF!</definedName>
    <definedName name="sitpro" localSheetId="7">#REF!</definedName>
    <definedName name="sitpro">#REF!</definedName>
    <definedName name="sp" localSheetId="4">#REF!</definedName>
    <definedName name="sp" localSheetId="6">#REF!</definedName>
    <definedName name="sp" localSheetId="7">#REF!</definedName>
    <definedName name="sp">#REF!</definedName>
    <definedName name="Ss_dom_scient" localSheetId="7">[2]MenusR!$H$7:$H$25</definedName>
    <definedName name="Ss_dom_scient">MenusR!$H$7:$H$25</definedName>
    <definedName name="type_pers" localSheetId="7">#REF!</definedName>
    <definedName name="type_pers" localSheetId="9">MenusR!$F$4:$F$9</definedName>
    <definedName name="type_pers" localSheetId="10">MenusR!$F$4:$F$10</definedName>
    <definedName name="type_pers">MenusR!$F$4:$F$9</definedName>
    <definedName name="Z_16E30FE5_CA9F_4336_8D1A_21719AC9AE43_.wvu.Cols" localSheetId="6" hidden="1">'4. Prod &amp; Activ de la R '!$A:$A</definedName>
    <definedName name="Z_16E30FE5_CA9F_4336_8D1A_21719AC9AE43_.wvu.Cols" localSheetId="7" hidden="1">'5. Org &amp; vie de l''unité '!$A:$A</definedName>
    <definedName name="Z_16E30FE5_CA9F_4336_8D1A_21719AC9AE43_.wvu.Cols" localSheetId="9" hidden="1">MenusR!$F:$F</definedName>
    <definedName name="Z_16E30FE5_CA9F_4336_8D1A_21719AC9AE43_.wvu.FilterData" localSheetId="3" hidden="1">'3.1 Liste des personnels'!$A$16:$L$77</definedName>
    <definedName name="Z_16E30FE5_CA9F_4336_8D1A_21719AC9AE43_.wvu.FilterData" localSheetId="4" hidden="1">'3.2 Liste des doctorants'!$A$15:$D$56</definedName>
    <definedName name="Z_16E30FE5_CA9F_4336_8D1A_21719AC9AE43_.wvu.FilterData" localSheetId="6" hidden="1">'4. Prod &amp; Activ de la R '!$A$15:$AA$125</definedName>
    <definedName name="Z_16E30FE5_CA9F_4336_8D1A_21719AC9AE43_.wvu.FilterData" localSheetId="7" hidden="1">'5. Org &amp; vie de l''unité '!$A$13:$AA$50</definedName>
    <definedName name="Z_16E30FE5_CA9F_4336_8D1A_21719AC9AE43_.wvu.FilterData" localSheetId="10" hidden="1">UAI_Etab_Org!$B$3:$D$488</definedName>
    <definedName name="Z_16E30FE5_CA9F_4336_8D1A_21719AC9AE43_.wvu.PrintArea" localSheetId="1" hidden="1">'1. Info. adm.'!$A$1:$G$75</definedName>
    <definedName name="Z_16E30FE5_CA9F_4336_8D1A_21719AC9AE43_.wvu.PrintArea" localSheetId="2" hidden="1">'2. Structuration de l''unité'!$A$1:$M$54</definedName>
    <definedName name="Z_16E30FE5_CA9F_4336_8D1A_21719AC9AE43_.wvu.PrintArea" localSheetId="3" hidden="1">'3.1 Liste des personnels'!$A$1:$N$96</definedName>
    <definedName name="Z_16E30FE5_CA9F_4336_8D1A_21719AC9AE43_.wvu.PrintArea" localSheetId="4" hidden="1">'3.2 Liste des doctorants'!$A$1:$L$67</definedName>
    <definedName name="Z_16E30FE5_CA9F_4336_8D1A_21719AC9AE43_.wvu.PrintArea" localSheetId="5" hidden="1">'3.3 Synth personnels unité '!$A$1:$L$43</definedName>
    <definedName name="Z_16E30FE5_CA9F_4336_8D1A_21719AC9AE43_.wvu.PrintArea" localSheetId="6" hidden="1">'4. Prod &amp; Activ de la R '!$B$1:$C$127</definedName>
    <definedName name="Z_16E30FE5_CA9F_4336_8D1A_21719AC9AE43_.wvu.PrintArea" localSheetId="7" hidden="1">'5. Org &amp; vie de l''unité '!$B$1:$C$50</definedName>
    <definedName name="Z_16E30FE5_CA9F_4336_8D1A_21719AC9AE43_.wvu.PrintArea" localSheetId="8" hidden="1">'6. Ressources fi'!$A$1:$G$69</definedName>
    <definedName name="Z_16E30FE5_CA9F_4336_8D1A_21719AC9AE43_.wvu.PrintArea" localSheetId="9" hidden="1">MenusR!$B$1:$H$70</definedName>
    <definedName name="Z_16E30FE5_CA9F_4336_8D1A_21719AC9AE43_.wvu.PrintArea" localSheetId="0" hidden="1">'Nota bene'!$A$1:$B$29</definedName>
    <definedName name="Z_16E30FE5_CA9F_4336_8D1A_21719AC9AE43_.wvu.PrintArea" localSheetId="10" hidden="1">UAI_Etab_Org!$B$2:$C$129</definedName>
    <definedName name="Z_16E30FE5_CA9F_4336_8D1A_21719AC9AE43_.wvu.PrintTitles" localSheetId="3" hidden="1">'3.1 Liste des personnels'!$16:$16</definedName>
    <definedName name="Z_16E30FE5_CA9F_4336_8D1A_21719AC9AE43_.wvu.PrintTitles" localSheetId="4" hidden="1">'3.2 Liste des doctorants'!$15:$15</definedName>
    <definedName name="Z_16E30FE5_CA9F_4336_8D1A_21719AC9AE43_.wvu.PrintTitles" localSheetId="6" hidden="1">'4. Prod &amp; Activ de la R '!$15:$17</definedName>
    <definedName name="Z_16E30FE5_CA9F_4336_8D1A_21719AC9AE43_.wvu.PrintTitles" localSheetId="7" hidden="1">'5. Org &amp; vie de l''unité '!$13:$15</definedName>
    <definedName name="Z_16E30FE5_CA9F_4336_8D1A_21719AC9AE43_.wvu.PrintTitles" localSheetId="8" hidden="1">'6. Ressources fi'!$1:$1</definedName>
    <definedName name="Z_16E30FE5_CA9F_4336_8D1A_21719AC9AE43_.wvu.PrintTitles" localSheetId="10" hidden="1">UAI_Etab_Org!$2:$2</definedName>
    <definedName name="Z_D5B14F2C_2005_4A46_8CC9_D91764B00F08_.wvu.Cols" localSheetId="6" hidden="1">'4. Prod &amp; Activ de la R '!$A:$A</definedName>
    <definedName name="Z_D5B14F2C_2005_4A46_8CC9_D91764B00F08_.wvu.Cols" localSheetId="7" hidden="1">'5. Org &amp; vie de l''unité '!$A:$A</definedName>
    <definedName name="Z_D5B14F2C_2005_4A46_8CC9_D91764B00F08_.wvu.Cols" localSheetId="9" hidden="1">MenusR!$F:$F</definedName>
    <definedName name="Z_D5B14F2C_2005_4A46_8CC9_D91764B00F08_.wvu.Cols" localSheetId="10" hidden="1">UAI_Etab_Org!$A:$A</definedName>
    <definedName name="Z_D5B14F2C_2005_4A46_8CC9_D91764B00F08_.wvu.FilterData" localSheetId="3" hidden="1">'3.1 Liste des personnels'!$A$16:$L$77</definedName>
    <definedName name="Z_D5B14F2C_2005_4A46_8CC9_D91764B00F08_.wvu.FilterData" localSheetId="4" hidden="1">'3.2 Liste des doctorants'!$A$15:$D$56</definedName>
    <definedName name="Z_D5B14F2C_2005_4A46_8CC9_D91764B00F08_.wvu.FilterData" localSheetId="6" hidden="1">'4. Prod &amp; Activ de la R '!$A$15:$AA$125</definedName>
    <definedName name="Z_D5B14F2C_2005_4A46_8CC9_D91764B00F08_.wvu.FilterData" localSheetId="7" hidden="1">'5. Org &amp; vie de l''unité '!$A$13:$AA$50</definedName>
    <definedName name="Z_D5B14F2C_2005_4A46_8CC9_D91764B00F08_.wvu.FilterData" localSheetId="10" hidden="1">UAI_Etab_Org!$B$2:$D$2</definedName>
    <definedName name="Z_D5B14F2C_2005_4A46_8CC9_D91764B00F08_.wvu.PrintArea" localSheetId="1" hidden="1">'1. Info. adm.'!$A$1:$G$75</definedName>
    <definedName name="Z_D5B14F2C_2005_4A46_8CC9_D91764B00F08_.wvu.PrintArea" localSheetId="2" hidden="1">'2. Structuration de l''unité'!$A$1:$M$54</definedName>
    <definedName name="Z_D5B14F2C_2005_4A46_8CC9_D91764B00F08_.wvu.PrintArea" localSheetId="3" hidden="1">'3.1 Liste des personnels'!$A$1:$N$96</definedName>
    <definedName name="Z_D5B14F2C_2005_4A46_8CC9_D91764B00F08_.wvu.PrintArea" localSheetId="4" hidden="1">'3.2 Liste des doctorants'!$A$1:$L$67</definedName>
    <definedName name="Z_D5B14F2C_2005_4A46_8CC9_D91764B00F08_.wvu.PrintArea" localSheetId="5" hidden="1">'3.3 Synth personnels unité '!$A$1:$L$43</definedName>
    <definedName name="Z_D5B14F2C_2005_4A46_8CC9_D91764B00F08_.wvu.PrintArea" localSheetId="6" hidden="1">'4. Prod &amp; Activ de la R '!$B$1:$C$127</definedName>
    <definedName name="Z_D5B14F2C_2005_4A46_8CC9_D91764B00F08_.wvu.PrintArea" localSheetId="7" hidden="1">'5. Org &amp; vie de l''unité '!$B$1:$C$50</definedName>
    <definedName name="Z_D5B14F2C_2005_4A46_8CC9_D91764B00F08_.wvu.PrintArea" localSheetId="8" hidden="1">'6. Ressources fi'!$A$1:$G$69</definedName>
    <definedName name="Z_D5B14F2C_2005_4A46_8CC9_D91764B00F08_.wvu.PrintArea" localSheetId="9" hidden="1">MenusR!$B$1:$H$70</definedName>
    <definedName name="Z_D5B14F2C_2005_4A46_8CC9_D91764B00F08_.wvu.PrintArea" localSheetId="0" hidden="1">'Nota bene'!$A$1:$B$29</definedName>
    <definedName name="Z_D5B14F2C_2005_4A46_8CC9_D91764B00F08_.wvu.PrintArea" localSheetId="10" hidden="1">UAI_Etab_Org!$B$2:$C$129</definedName>
    <definedName name="Z_D5B14F2C_2005_4A46_8CC9_D91764B00F08_.wvu.PrintTitles" localSheetId="3" hidden="1">'3.1 Liste des personnels'!$16:$16</definedName>
    <definedName name="Z_D5B14F2C_2005_4A46_8CC9_D91764B00F08_.wvu.PrintTitles" localSheetId="4" hidden="1">'3.2 Liste des doctorants'!$15:$15</definedName>
    <definedName name="Z_D5B14F2C_2005_4A46_8CC9_D91764B00F08_.wvu.PrintTitles" localSheetId="6" hidden="1">'4. Prod &amp; Activ de la R '!$15:$17</definedName>
    <definedName name="Z_D5B14F2C_2005_4A46_8CC9_D91764B00F08_.wvu.PrintTitles" localSheetId="7" hidden="1">'5. Org &amp; vie de l''unité '!$13:$15</definedName>
    <definedName name="Z_D5B14F2C_2005_4A46_8CC9_D91764B00F08_.wvu.PrintTitles" localSheetId="8" hidden="1">'6. Ressources fi'!$1:$1</definedName>
    <definedName name="Z_D5B14F2C_2005_4A46_8CC9_D91764B00F08_.wvu.PrintTitles" localSheetId="10" hidden="1">UAI_Etab_Org!$2:$2</definedName>
    <definedName name="_xlnm.Print_Area" localSheetId="1">'1. Info. adm.'!$A$1:$G$75</definedName>
    <definedName name="_xlnm.Print_Area" localSheetId="2">'2. Structuration de l''unité'!$A$1:$M$54</definedName>
    <definedName name="_xlnm.Print_Area" localSheetId="3">'3.1 Liste des personnels'!$A$1:$N$96</definedName>
    <definedName name="_xlnm.Print_Area" localSheetId="4">'3.2 Liste des doctorants'!$A$1:$L$67</definedName>
    <definedName name="_xlnm.Print_Area" localSheetId="5">'3.3 Synth personnels unité '!$A$1:$R$43</definedName>
    <definedName name="_xlnm.Print_Area" localSheetId="6">'4. Prod &amp; Activ de la R '!$B$1:$H$125</definedName>
    <definedName name="_xlnm.Print_Area" localSheetId="7">'5. Org &amp; vie de l''unité '!$B$1:$F$58</definedName>
    <definedName name="_xlnm.Print_Area" localSheetId="8">'6. Ressources fi'!$A$1:$G$71</definedName>
    <definedName name="_xlnm.Print_Area" localSheetId="9">MenusR!$B$1:$H$70</definedName>
    <definedName name="_xlnm.Print_Area" localSheetId="0">'Nota bene'!$A$1:$B$29</definedName>
    <definedName name="_xlnm.Print_Area" localSheetId="10">UAI_Etab_Org!$B$2:$C$129</definedName>
  </definedNames>
  <calcPr calcId="191029"/>
  <customWorkbookViews>
    <customWorkbookView name="NDospital - Affichage personnalisé" guid="{16E30FE5-CA9F-4336-8D1A-21719AC9AE43}" mergeInterval="0" personalView="1" maximized="1" windowWidth="1916" windowHeight="812" tabRatio="877" activeSheetId="11"/>
    <customWorkbookView name="Astrid Lanoue - Affichage personnalisé" guid="{D5B14F2C-2005-4A46-8CC9-D91764B00F08}" mergeInterval="0" personalView="1" maximized="1" windowWidth="1452" windowHeight="709" tabRatio="877" activeSheetId="7"/>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54" i="9" l="1"/>
  <c r="J30" i="21" l="1"/>
  <c r="J31" i="21"/>
  <c r="J32" i="21"/>
  <c r="J35" i="21"/>
  <c r="J36" i="21"/>
  <c r="J37" i="21"/>
  <c r="J39" i="21"/>
  <c r="J40" i="21"/>
  <c r="J41" i="21"/>
  <c r="J44" i="21"/>
  <c r="J45" i="21"/>
  <c r="J48" i="21"/>
  <c r="J50" i="21"/>
  <c r="J19" i="21"/>
  <c r="J21" i="21"/>
  <c r="J22" i="21"/>
  <c r="J23" i="21"/>
  <c r="J27" i="21"/>
  <c r="J28" i="21"/>
  <c r="J17" i="21" l="1"/>
  <c r="K59" i="4" l="1"/>
  <c r="C19" i="9"/>
  <c r="D19" i="9" l="1"/>
  <c r="G19" i="9"/>
  <c r="F19" i="9"/>
  <c r="E19" i="9"/>
  <c r="D60" i="9"/>
  <c r="G56" i="9"/>
  <c r="F54" i="9" l="1"/>
  <c r="G61" i="9"/>
  <c r="E53" i="9"/>
  <c r="G53" i="9"/>
  <c r="E57" i="9" l="1"/>
  <c r="C59" i="9"/>
  <c r="D59" i="9"/>
  <c r="E59" i="9"/>
  <c r="E55" i="9"/>
  <c r="F49" i="9"/>
  <c r="F59" i="9"/>
  <c r="F55" i="9"/>
  <c r="G55" i="9" l="1"/>
  <c r="E75" i="4" l="1"/>
  <c r="E59" i="4"/>
  <c r="K47" i="4" l="1"/>
  <c r="K46" i="4"/>
  <c r="K33" i="4"/>
  <c r="K60" i="4"/>
  <c r="K34" i="4"/>
  <c r="K61" i="4"/>
  <c r="K62" i="4"/>
  <c r="K63" i="4"/>
  <c r="K64" i="4"/>
  <c r="K65" i="4"/>
  <c r="K66" i="4"/>
  <c r="K17" i="4"/>
  <c r="K48" i="4"/>
  <c r="K49" i="4"/>
  <c r="K35" i="4"/>
  <c r="K36" i="4"/>
  <c r="K41" i="4"/>
  <c r="K50" i="4"/>
  <c r="K37" i="4"/>
  <c r="K38" i="4"/>
  <c r="K56" i="4"/>
  <c r="K42" i="4"/>
  <c r="K51" i="4"/>
  <c r="K57" i="4"/>
  <c r="K67" i="4"/>
  <c r="K52" i="4"/>
  <c r="K68" i="4"/>
  <c r="K53" i="4"/>
  <c r="K54" i="4"/>
  <c r="K69" i="4"/>
  <c r="K55" i="4"/>
  <c r="K70" i="4"/>
  <c r="K43" i="4"/>
  <c r="K71" i="4"/>
  <c r="K72" i="4"/>
  <c r="K58" i="4"/>
  <c r="K44" i="4"/>
  <c r="K73" i="4"/>
  <c r="K74" i="4"/>
  <c r="K45" i="4"/>
  <c r="K39" i="4"/>
  <c r="K76" i="4"/>
  <c r="K18" i="4"/>
  <c r="K19" i="4"/>
  <c r="K20" i="4"/>
  <c r="K21" i="4"/>
  <c r="K22" i="4"/>
  <c r="K23" i="4"/>
  <c r="K24" i="4"/>
  <c r="K25" i="4"/>
  <c r="K26" i="4"/>
  <c r="K27" i="4"/>
  <c r="K28" i="4"/>
  <c r="K29" i="4"/>
  <c r="K30" i="4"/>
  <c r="K31" i="4"/>
  <c r="K32" i="4"/>
  <c r="E46" i="4"/>
  <c r="E47" i="4"/>
  <c r="E33" i="4"/>
  <c r="E60" i="4"/>
  <c r="E34" i="4"/>
  <c r="E61" i="4"/>
  <c r="E62" i="4"/>
  <c r="E63" i="4"/>
  <c r="E64" i="4"/>
  <c r="E65" i="4"/>
  <c r="E66" i="4"/>
  <c r="E17" i="4"/>
  <c r="E48" i="4"/>
  <c r="E49" i="4"/>
  <c r="E35" i="4"/>
  <c r="E36" i="4"/>
  <c r="E41" i="4"/>
  <c r="E50" i="4"/>
  <c r="E37" i="4"/>
  <c r="E38" i="4"/>
  <c r="E56" i="4"/>
  <c r="E42" i="4"/>
  <c r="E51" i="4"/>
  <c r="E57" i="4"/>
  <c r="E67" i="4"/>
  <c r="E52" i="4"/>
  <c r="E68" i="4"/>
  <c r="E53" i="4"/>
  <c r="E54" i="4"/>
  <c r="E69" i="4"/>
  <c r="E55" i="4"/>
  <c r="E70" i="4"/>
  <c r="E43" i="4"/>
  <c r="E71" i="4"/>
  <c r="E72" i="4"/>
  <c r="E58" i="4"/>
  <c r="E44" i="4"/>
  <c r="E73" i="4"/>
  <c r="E74" i="4"/>
  <c r="E45" i="4"/>
  <c r="E39" i="4"/>
  <c r="E76" i="4"/>
  <c r="E18" i="4"/>
  <c r="E19" i="4"/>
  <c r="E20" i="4"/>
  <c r="E21" i="4"/>
  <c r="E22" i="4"/>
  <c r="E23" i="4"/>
  <c r="E24" i="4"/>
  <c r="E25" i="4"/>
  <c r="E26" i="4"/>
  <c r="E27" i="4"/>
  <c r="E28" i="4"/>
  <c r="E29" i="4"/>
  <c r="E30" i="4"/>
  <c r="E31" i="4"/>
  <c r="C46" i="9" l="1"/>
  <c r="K40" i="4" l="1"/>
  <c r="E40" i="4" l="1"/>
  <c r="E32" i="4" l="1"/>
  <c r="G35" i="9" l="1"/>
  <c r="F35" i="9"/>
  <c r="E35" i="9"/>
  <c r="D35" i="9"/>
  <c r="C35" i="9"/>
  <c r="K18" i="5"/>
  <c r="K19" i="5"/>
  <c r="K20" i="5"/>
  <c r="K21" i="5"/>
  <c r="K22" i="5"/>
  <c r="K23" i="5"/>
  <c r="G25" i="9"/>
  <c r="F25" i="9"/>
  <c r="E25" i="9"/>
  <c r="D25" i="9"/>
  <c r="C25" i="9"/>
  <c r="W13" i="26"/>
  <c r="W15" i="26" s="1"/>
  <c r="V13" i="26"/>
  <c r="V14" i="26" s="1"/>
  <c r="U13" i="26"/>
  <c r="U15" i="26" s="1"/>
  <c r="T13" i="26"/>
  <c r="T15" i="26" s="1"/>
  <c r="S13" i="26"/>
  <c r="S14" i="26" s="1"/>
  <c r="W15" i="7"/>
  <c r="W16" i="7" s="1"/>
  <c r="V15" i="7"/>
  <c r="V16" i="7" s="1"/>
  <c r="U15" i="7"/>
  <c r="U16" i="7" s="1"/>
  <c r="T15" i="7"/>
  <c r="T17" i="7" s="1"/>
  <c r="S15" i="7"/>
  <c r="S16" i="7" s="1"/>
  <c r="V15" i="26"/>
  <c r="W17" i="7"/>
  <c r="S17" i="7"/>
  <c r="J24" i="5"/>
  <c r="D24" i="5"/>
  <c r="E24" i="5"/>
  <c r="F24" i="5"/>
  <c r="G24" i="5"/>
  <c r="H24" i="5"/>
  <c r="I24" i="5"/>
  <c r="C24" i="5"/>
  <c r="B24" i="5"/>
  <c r="K17" i="5"/>
  <c r="AY13" i="5"/>
  <c r="AY15" i="5" s="1"/>
  <c r="AW13" i="5"/>
  <c r="AW15" i="5" s="1"/>
  <c r="AU13" i="5"/>
  <c r="AU15" i="5" s="1"/>
  <c r="AS13" i="5"/>
  <c r="AS14" i="5" s="1"/>
  <c r="AQ13" i="5"/>
  <c r="AQ15" i="5" s="1"/>
  <c r="AY29" i="5"/>
  <c r="AW29" i="5"/>
  <c r="AU29" i="5"/>
  <c r="AS29" i="5"/>
  <c r="AQ29" i="5"/>
  <c r="AZ24" i="5"/>
  <c r="AZ30" i="5" s="1"/>
  <c r="AY24" i="5"/>
  <c r="AX24" i="5"/>
  <c r="AX30" i="5" s="1"/>
  <c r="AW24" i="5"/>
  <c r="AW30" i="5" s="1"/>
  <c r="AV24" i="5"/>
  <c r="AV30" i="5" s="1"/>
  <c r="AU24" i="5"/>
  <c r="AT24" i="5"/>
  <c r="AT30" i="5" s="1"/>
  <c r="AS24" i="5"/>
  <c r="AR24" i="5"/>
  <c r="AR30" i="5" s="1"/>
  <c r="AQ24" i="5"/>
  <c r="AQ30" i="5" s="1"/>
  <c r="AZ15" i="5"/>
  <c r="AX15" i="5"/>
  <c r="AV15" i="5"/>
  <c r="AT15" i="5"/>
  <c r="AR15" i="5"/>
  <c r="AZ14" i="5"/>
  <c r="AX14" i="5"/>
  <c r="AV14" i="5"/>
  <c r="AT14" i="5"/>
  <c r="AR14" i="5"/>
  <c r="AE13" i="26"/>
  <c r="AE15" i="26" s="1"/>
  <c r="AD13" i="26"/>
  <c r="AD15" i="26" s="1"/>
  <c r="AC13" i="26"/>
  <c r="AC15" i="26" s="1"/>
  <c r="AB13" i="26"/>
  <c r="AB14" i="26" s="1"/>
  <c r="AA13" i="26"/>
  <c r="AA14" i="26" s="1"/>
  <c r="Z13" i="26"/>
  <c r="Z15" i="26" s="1"/>
  <c r="Y13" i="26"/>
  <c r="Y15" i="26" s="1"/>
  <c r="X13" i="26"/>
  <c r="X15" i="26" s="1"/>
  <c r="C15" i="26"/>
  <c r="C13" i="26"/>
  <c r="R13" i="26"/>
  <c r="R14" i="26" s="1"/>
  <c r="Q13" i="26"/>
  <c r="Q15" i="26" s="1"/>
  <c r="P13" i="26"/>
  <c r="P14" i="26" s="1"/>
  <c r="O13" i="26"/>
  <c r="O15" i="26" s="1"/>
  <c r="N13" i="26"/>
  <c r="N15" i="26" s="1"/>
  <c r="M13" i="26"/>
  <c r="M14" i="26" s="1"/>
  <c r="L13" i="26"/>
  <c r="L14" i="26" s="1"/>
  <c r="K13" i="26"/>
  <c r="K15" i="26" s="1"/>
  <c r="Q14" i="26"/>
  <c r="J13" i="26"/>
  <c r="J15" i="26"/>
  <c r="I13" i="26"/>
  <c r="I15" i="26" s="1"/>
  <c r="H13" i="26"/>
  <c r="H15" i="26" s="1"/>
  <c r="G13" i="26"/>
  <c r="G15" i="26" s="1"/>
  <c r="F13" i="26"/>
  <c r="F15" i="26" s="1"/>
  <c r="E13" i="26"/>
  <c r="E15" i="26" s="1"/>
  <c r="D13" i="26"/>
  <c r="D14" i="26" s="1"/>
  <c r="R15" i="7"/>
  <c r="R17" i="7" s="1"/>
  <c r="Q15" i="7"/>
  <c r="Q17" i="7" s="1"/>
  <c r="P15" i="7"/>
  <c r="P17" i="7" s="1"/>
  <c r="O15" i="7"/>
  <c r="O17" i="7" s="1"/>
  <c r="N15" i="7"/>
  <c r="N17" i="7" s="1"/>
  <c r="M15" i="7"/>
  <c r="M17" i="7" s="1"/>
  <c r="L15" i="7"/>
  <c r="L17" i="7" s="1"/>
  <c r="K15" i="7"/>
  <c r="K16" i="7" s="1"/>
  <c r="X15" i="7"/>
  <c r="X17" i="7" s="1"/>
  <c r="Y15" i="7"/>
  <c r="Y17" i="7" s="1"/>
  <c r="Z15" i="7"/>
  <c r="Z17" i="7" s="1"/>
  <c r="AA15" i="7"/>
  <c r="AA16" i="7" s="1"/>
  <c r="AB15" i="7"/>
  <c r="AB16" i="7" s="1"/>
  <c r="AC15" i="7"/>
  <c r="AC16" i="7" s="1"/>
  <c r="AD15" i="7"/>
  <c r="AD16" i="7" s="1"/>
  <c r="AE15" i="7"/>
  <c r="AE16" i="7"/>
  <c r="AP15" i="5"/>
  <c r="AP14" i="5"/>
  <c r="AN15" i="5"/>
  <c r="AN14" i="5"/>
  <c r="AL15" i="5"/>
  <c r="AL14" i="5"/>
  <c r="AJ15" i="5"/>
  <c r="AJ14" i="5"/>
  <c r="AH15" i="5"/>
  <c r="AH14" i="5"/>
  <c r="AF15" i="5"/>
  <c r="AF14" i="5"/>
  <c r="AD15" i="5"/>
  <c r="AD14" i="5"/>
  <c r="AB15" i="5"/>
  <c r="AB14" i="5"/>
  <c r="AO29" i="5"/>
  <c r="AM29" i="5"/>
  <c r="AK29" i="5"/>
  <c r="AI29" i="5"/>
  <c r="AG29" i="5"/>
  <c r="AE29" i="5"/>
  <c r="AC29" i="5"/>
  <c r="AA29" i="5"/>
  <c r="AP24" i="5"/>
  <c r="AP30" i="5" s="1"/>
  <c r="AO24" i="5"/>
  <c r="AN24" i="5"/>
  <c r="AN30" i="5"/>
  <c r="AM24" i="5"/>
  <c r="AL24" i="5"/>
  <c r="AL30" i="5" s="1"/>
  <c r="AK24" i="5"/>
  <c r="AJ24" i="5"/>
  <c r="AJ30" i="5" s="1"/>
  <c r="AI24" i="5"/>
  <c r="AH24" i="5"/>
  <c r="AH30" i="5" s="1"/>
  <c r="AG24" i="5"/>
  <c r="AF24" i="5"/>
  <c r="AF30" i="5" s="1"/>
  <c r="AE24" i="5"/>
  <c r="AD24" i="5"/>
  <c r="AD30" i="5" s="1"/>
  <c r="AC24" i="5"/>
  <c r="AB24" i="5"/>
  <c r="AB30" i="5" s="1"/>
  <c r="AA24" i="5"/>
  <c r="AO13" i="5"/>
  <c r="AO15" i="5" s="1"/>
  <c r="AM13" i="5"/>
  <c r="AM15" i="5" s="1"/>
  <c r="AK13" i="5"/>
  <c r="AK15" i="5" s="1"/>
  <c r="AI13" i="5"/>
  <c r="AI15" i="5" s="1"/>
  <c r="AG13" i="5"/>
  <c r="AG15" i="5" s="1"/>
  <c r="AE13" i="5"/>
  <c r="AE15" i="5" s="1"/>
  <c r="AC13" i="5"/>
  <c r="AC15" i="5" s="1"/>
  <c r="AA13" i="5"/>
  <c r="AA15" i="5" s="1"/>
  <c r="BP24" i="5"/>
  <c r="BP30" i="5" s="1"/>
  <c r="BL24" i="5"/>
  <c r="BL30" i="5" s="1"/>
  <c r="BN24" i="5"/>
  <c r="BN30" i="5" s="1"/>
  <c r="D47" i="9"/>
  <c r="D68" i="9" s="1"/>
  <c r="E47" i="9"/>
  <c r="E68" i="9" s="1"/>
  <c r="F47" i="9"/>
  <c r="F68" i="9" s="1"/>
  <c r="G47" i="9"/>
  <c r="G68" i="9" s="1"/>
  <c r="C47" i="9"/>
  <c r="C68" i="9" s="1"/>
  <c r="M46" i="3"/>
  <c r="BO29" i="5"/>
  <c r="BM29" i="5"/>
  <c r="BK29" i="5"/>
  <c r="BI29" i="5"/>
  <c r="BG29" i="5"/>
  <c r="BE29" i="5"/>
  <c r="BC29" i="5"/>
  <c r="BA29" i="5"/>
  <c r="Y29" i="5"/>
  <c r="W29" i="5"/>
  <c r="U29" i="5"/>
  <c r="S29" i="5"/>
  <c r="Q29" i="5"/>
  <c r="O29" i="5"/>
  <c r="M29" i="5"/>
  <c r="K29" i="5"/>
  <c r="J46" i="3"/>
  <c r="D66" i="9"/>
  <c r="E66" i="9"/>
  <c r="F66" i="9"/>
  <c r="G66" i="9"/>
  <c r="C66" i="9"/>
  <c r="D46" i="9"/>
  <c r="E46" i="9"/>
  <c r="F46" i="9"/>
  <c r="G46" i="9"/>
  <c r="L24" i="5"/>
  <c r="L30" i="5" s="1"/>
  <c r="BI24" i="5"/>
  <c r="BI30" i="5" s="1"/>
  <c r="BJ24" i="5"/>
  <c r="BJ30" i="5"/>
  <c r="BK24" i="5"/>
  <c r="BM24" i="5"/>
  <c r="BO24" i="5"/>
  <c r="BI13" i="5"/>
  <c r="BI15" i="5" s="1"/>
  <c r="BJ15" i="5"/>
  <c r="BK13" i="5"/>
  <c r="BK15" i="5" s="1"/>
  <c r="BL15" i="5"/>
  <c r="BM13" i="5"/>
  <c r="BM15" i="5" s="1"/>
  <c r="BN15" i="5"/>
  <c r="BO13" i="5"/>
  <c r="BO15" i="5" s="1"/>
  <c r="BP15" i="5"/>
  <c r="BJ14" i="5"/>
  <c r="BL14" i="5"/>
  <c r="BN14" i="5"/>
  <c r="BP14" i="5"/>
  <c r="BG13" i="5"/>
  <c r="BG14" i="5" s="1"/>
  <c r="BH24" i="5"/>
  <c r="BH30" i="5" s="1"/>
  <c r="BG24" i="5"/>
  <c r="BG30" i="5" s="1"/>
  <c r="BF24" i="5"/>
  <c r="BF30" i="5" s="1"/>
  <c r="BE24" i="5"/>
  <c r="BD24" i="5"/>
  <c r="BD30" i="5" s="1"/>
  <c r="BC24" i="5"/>
  <c r="BB24" i="5"/>
  <c r="BB30" i="5" s="1"/>
  <c r="BA24" i="5"/>
  <c r="BA30" i="5" s="1"/>
  <c r="Z24" i="5"/>
  <c r="Y24" i="5"/>
  <c r="Y30" i="5" s="1"/>
  <c r="X24" i="5"/>
  <c r="X30" i="5" s="1"/>
  <c r="W24" i="5"/>
  <c r="V24" i="5"/>
  <c r="V30" i="5" s="1"/>
  <c r="U24" i="5"/>
  <c r="T24" i="5"/>
  <c r="S24" i="5"/>
  <c r="R24" i="5"/>
  <c r="R30" i="5" s="1"/>
  <c r="Q24" i="5"/>
  <c r="Q30" i="5" s="1"/>
  <c r="P24" i="5"/>
  <c r="O24" i="5"/>
  <c r="O30" i="5" s="1"/>
  <c r="N24" i="5"/>
  <c r="M24" i="5"/>
  <c r="C15" i="9"/>
  <c r="C20" i="9"/>
  <c r="C30" i="9"/>
  <c r="C40" i="9"/>
  <c r="D15" i="9"/>
  <c r="D20" i="9"/>
  <c r="D30" i="9"/>
  <c r="D40" i="9"/>
  <c r="E15" i="9"/>
  <c r="E20" i="9"/>
  <c r="E30" i="9"/>
  <c r="E40" i="9"/>
  <c r="F15" i="9"/>
  <c r="F20" i="9"/>
  <c r="F30" i="9"/>
  <c r="F40" i="9"/>
  <c r="G15" i="9"/>
  <c r="G20" i="9"/>
  <c r="G30" i="9"/>
  <c r="G40" i="9"/>
  <c r="U13" i="5"/>
  <c r="U14" i="5" s="1"/>
  <c r="Y13" i="5"/>
  <c r="Y14" i="5" s="1"/>
  <c r="Z14" i="5"/>
  <c r="BA13" i="5"/>
  <c r="BA14" i="5" s="1"/>
  <c r="BB14" i="5"/>
  <c r="BC13" i="5"/>
  <c r="BC14" i="5" s="1"/>
  <c r="BD14" i="5"/>
  <c r="BE13" i="5"/>
  <c r="BE14" i="5" s="1"/>
  <c r="BF14" i="5"/>
  <c r="BH14" i="5"/>
  <c r="Z15" i="5"/>
  <c r="BB15" i="5"/>
  <c r="BD15" i="5"/>
  <c r="BF15" i="5"/>
  <c r="BH15" i="5"/>
  <c r="W13" i="5"/>
  <c r="W14" i="5" s="1"/>
  <c r="S13" i="5"/>
  <c r="S15" i="5" s="1"/>
  <c r="Q13" i="5"/>
  <c r="Q15" i="5" s="1"/>
  <c r="O13" i="5"/>
  <c r="O15" i="5" s="1"/>
  <c r="P14" i="5"/>
  <c r="R14" i="5"/>
  <c r="T14" i="5"/>
  <c r="V14" i="5"/>
  <c r="X14" i="5"/>
  <c r="P15" i="5"/>
  <c r="R15" i="5"/>
  <c r="T15" i="5"/>
  <c r="V15" i="5"/>
  <c r="X15" i="5"/>
  <c r="M13" i="5"/>
  <c r="M15" i="5" s="1"/>
  <c r="N15" i="5"/>
  <c r="N14" i="5"/>
  <c r="K14" i="5"/>
  <c r="C17" i="7"/>
  <c r="C15" i="7"/>
  <c r="J15" i="7"/>
  <c r="J17" i="7" s="1"/>
  <c r="I15" i="7"/>
  <c r="I17" i="7" s="1"/>
  <c r="H15" i="7"/>
  <c r="H17" i="7" s="1"/>
  <c r="G15" i="7"/>
  <c r="G16" i="7" s="1"/>
  <c r="F15" i="7"/>
  <c r="F17" i="7" s="1"/>
  <c r="E15" i="7"/>
  <c r="E16" i="7" s="1"/>
  <c r="D15" i="7"/>
  <c r="D16" i="7" s="1"/>
  <c r="Z30" i="5"/>
  <c r="T30" i="5"/>
  <c r="P30" i="5"/>
  <c r="N30" i="5"/>
  <c r="L46" i="3"/>
  <c r="K46" i="3"/>
  <c r="AM30" i="5"/>
  <c r="M15" i="26"/>
  <c r="J14" i="26"/>
  <c r="AA15" i="26"/>
  <c r="D15" i="26"/>
  <c r="E14" i="26"/>
  <c r="I14" i="26"/>
  <c r="Y16" i="7"/>
  <c r="H16" i="7"/>
  <c r="AE17" i="7"/>
  <c r="AC30" i="5"/>
  <c r="AK30" i="5"/>
  <c r="BO30" i="5"/>
  <c r="AA17" i="7"/>
  <c r="BG15" i="5"/>
  <c r="L16" i="7"/>
  <c r="K14" i="26"/>
  <c r="Z14" i="26"/>
  <c r="AD14" i="26"/>
  <c r="N16" i="7"/>
  <c r="R16" i="7"/>
  <c r="S30" i="5" l="1"/>
  <c r="AI30" i="5"/>
  <c r="O16" i="7"/>
  <c r="I16" i="7"/>
  <c r="BM14" i="5"/>
  <c r="BO14" i="5"/>
  <c r="M30" i="5"/>
  <c r="U30" i="5"/>
  <c r="D17" i="7"/>
  <c r="F16" i="7"/>
  <c r="J16" i="7"/>
  <c r="AS15" i="5"/>
  <c r="T16" i="7"/>
  <c r="U14" i="26"/>
  <c r="BM30" i="5"/>
  <c r="E17" i="7"/>
  <c r="M14" i="5"/>
  <c r="AO14" i="5"/>
  <c r="G17" i="7"/>
  <c r="Q14" i="5"/>
  <c r="AS30" i="5"/>
  <c r="AG14" i="5"/>
  <c r="P16" i="7"/>
  <c r="H14" i="26"/>
  <c r="BE30" i="5"/>
  <c r="R15" i="26"/>
  <c r="W14" i="26"/>
  <c r="V17" i="7"/>
  <c r="AU30" i="5"/>
  <c r="AD17" i="7"/>
  <c r="AE30" i="5"/>
  <c r="AG30" i="5"/>
  <c r="K17" i="7"/>
  <c r="Q16" i="7"/>
  <c r="U17" i="7"/>
  <c r="AB15" i="26"/>
  <c r="X16" i="7"/>
  <c r="G67" i="9"/>
  <c r="G69" i="9" s="1"/>
  <c r="BC30" i="5"/>
  <c r="AC17" i="7"/>
  <c r="F14" i="26"/>
  <c r="Z16" i="7"/>
  <c r="G14" i="26"/>
  <c r="AY14" i="5"/>
  <c r="M16" i="7"/>
  <c r="AC14" i="5"/>
  <c r="W15" i="5"/>
  <c r="O14" i="26"/>
  <c r="AB17" i="7"/>
  <c r="Y14" i="26"/>
  <c r="T14" i="26"/>
  <c r="S15" i="26"/>
  <c r="S14" i="5"/>
  <c r="AC14" i="26"/>
  <c r="AW14" i="5"/>
  <c r="BC15" i="5"/>
  <c r="AE14" i="26"/>
  <c r="L15" i="26"/>
  <c r="W30" i="5"/>
  <c r="AO30" i="5"/>
  <c r="N14" i="26"/>
  <c r="AQ14" i="5"/>
  <c r="AK14" i="5"/>
  <c r="P15" i="26"/>
  <c r="BK30" i="5"/>
  <c r="X14" i="26"/>
  <c r="AA30" i="5"/>
  <c r="AY30" i="5"/>
  <c r="Y15" i="5"/>
  <c r="AI14" i="5"/>
  <c r="AA14" i="5"/>
  <c r="O14" i="5"/>
  <c r="BI14" i="5"/>
  <c r="U15" i="5"/>
  <c r="AU14" i="5"/>
  <c r="K24" i="5"/>
  <c r="K30" i="5" s="1"/>
  <c r="AM14" i="5"/>
  <c r="AE14" i="5"/>
  <c r="BK14" i="5"/>
  <c r="BE15" i="5"/>
  <c r="BA15" i="5"/>
  <c r="D67" i="9"/>
  <c r="D69" i="9" s="1"/>
  <c r="E67" i="9"/>
  <c r="E69" i="9" s="1"/>
  <c r="F67" i="9"/>
  <c r="F69" i="9" s="1"/>
  <c r="C67" i="9"/>
  <c r="C69"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Cindy Neves</author>
  </authors>
  <commentList>
    <comment ref="C19" authorId="0" shapeId="0" xr:uid="{73745EFC-2333-4FE3-A602-6C9114E1BB39}">
      <text>
        <r>
          <rPr>
            <b/>
            <sz val="9"/>
            <color indexed="81"/>
            <rFont val="Tahoma"/>
            <family val="2"/>
          </rPr>
          <t>Cindy Neves:</t>
        </r>
        <r>
          <rPr>
            <sz val="9"/>
            <color indexed="81"/>
            <rFont val="Tahoma"/>
            <family val="2"/>
          </rPr>
          <t xml:space="preserve">
Quid des : 
- 25 000 AVA ERPI
- 3289,06 COFI_CS BRISSEL
- 3289,07 R2A--RP2E BRISSEL</t>
        </r>
      </text>
    </comment>
    <comment ref="F49" authorId="0" shapeId="0" xr:uid="{F12F71AE-F155-4A40-A3CB-0F2E194F1EBC}">
      <text>
        <r>
          <rPr>
            <b/>
            <sz val="9"/>
            <color indexed="81"/>
            <rFont val="Tahoma"/>
            <family val="2"/>
          </rPr>
          <t>Cindy Neves:</t>
        </r>
        <r>
          <rPr>
            <sz val="9"/>
            <color indexed="81"/>
            <rFont val="Tahoma"/>
            <family val="2"/>
          </rPr>
          <t xml:space="preserve">
INEDIT + SMAGRINET</t>
        </r>
      </text>
    </comment>
    <comment ref="G49" authorId="0" shapeId="0" xr:uid="{5CACC5D3-42FC-4FCC-BA7C-7E7C1B417CEC}">
      <text>
        <r>
          <rPr>
            <b/>
            <sz val="9"/>
            <color indexed="81"/>
            <rFont val="Tahoma"/>
            <family val="2"/>
          </rPr>
          <t>Cindy Neves:</t>
        </r>
        <r>
          <rPr>
            <sz val="9"/>
            <color indexed="81"/>
            <rFont val="Tahoma"/>
            <family val="2"/>
          </rPr>
          <t xml:space="preserve">
DIGITERRI</t>
        </r>
      </text>
    </comment>
    <comment ref="C51" authorId="0" shapeId="0" xr:uid="{251FA457-C70A-4F06-8E75-66581C72778A}">
      <text>
        <r>
          <rPr>
            <b/>
            <sz val="9"/>
            <color indexed="81"/>
            <rFont val="Tahoma"/>
            <family val="2"/>
          </rPr>
          <t>Cindy Neves:</t>
        </r>
        <r>
          <rPr>
            <sz val="9"/>
            <color indexed="81"/>
            <rFont val="Tahoma"/>
            <family val="2"/>
          </rPr>
          <t xml:space="preserve">
AOP Mobilités Intermodales (Davy Monticolo)</t>
        </r>
      </text>
    </comment>
    <comment ref="F51" authorId="0" shapeId="0" xr:uid="{8CF4D4B8-E5EB-41D6-A304-29D612C1D767}">
      <text>
        <r>
          <rPr>
            <b/>
            <sz val="9"/>
            <color indexed="81"/>
            <rFont val="Tahoma"/>
            <family val="2"/>
          </rPr>
          <t>Cindy Neves:</t>
        </r>
        <r>
          <rPr>
            <sz val="9"/>
            <color indexed="81"/>
            <rFont val="Tahoma"/>
            <family val="2"/>
          </rPr>
          <t xml:space="preserve">
FEDER_CAP-MAT</t>
        </r>
      </text>
    </comment>
    <comment ref="E53" authorId="0" shapeId="0" xr:uid="{FAFEC067-AD11-4CF5-8924-3BA400E85534}">
      <text>
        <r>
          <rPr>
            <b/>
            <sz val="9"/>
            <color indexed="81"/>
            <rFont val="Tahoma"/>
            <family val="2"/>
          </rPr>
          <t>Cindy Neves:</t>
        </r>
        <r>
          <rPr>
            <sz val="9"/>
            <color indexed="81"/>
            <rFont val="Tahoma"/>
            <family val="2"/>
          </rPr>
          <t xml:space="preserve">
J. PEARCE_P@L2018 + INNOV4SME + 3D SOIL TEST+ THESE GAMBOA</t>
        </r>
      </text>
    </comment>
    <comment ref="F53" authorId="0" shapeId="0" xr:uid="{B51668BD-23CC-4BE9-8107-FD3BBF1CF9AD}">
      <text>
        <r>
          <rPr>
            <b/>
            <sz val="9"/>
            <color indexed="81"/>
            <rFont val="Tahoma"/>
            <family val="2"/>
          </rPr>
          <t>Cindy Neves:</t>
        </r>
        <r>
          <rPr>
            <sz val="9"/>
            <color indexed="81"/>
            <rFont val="Tahoma"/>
            <family val="2"/>
          </rPr>
          <t xml:space="preserve">
ORTHOSIS 4D</t>
        </r>
      </text>
    </comment>
    <comment ref="G53" authorId="0" shapeId="0" xr:uid="{FD2C6B7C-B1C6-4099-AC2A-58E86710FA7F}">
      <text>
        <r>
          <rPr>
            <b/>
            <sz val="9"/>
            <color indexed="81"/>
            <rFont val="Tahoma"/>
            <family val="2"/>
          </rPr>
          <t>Cindy Neves:</t>
        </r>
        <r>
          <rPr>
            <sz val="9"/>
            <color indexed="81"/>
            <rFont val="Tahoma"/>
            <family val="2"/>
          </rPr>
          <t xml:space="preserve">
AILES + LUE_GEENAGE</t>
        </r>
      </text>
    </comment>
    <comment ref="C54" authorId="0" shapeId="0" xr:uid="{FEC169F9-472D-4327-8AC8-D43CD9A453B3}">
      <text>
        <r>
          <rPr>
            <b/>
            <sz val="9"/>
            <color indexed="81"/>
            <rFont val="Tahoma"/>
            <family val="2"/>
          </rPr>
          <t>Cindy Neves:</t>
        </r>
        <r>
          <rPr>
            <sz val="9"/>
            <color indexed="81"/>
            <rFont val="Tahoma"/>
            <family val="2"/>
          </rPr>
          <t xml:space="preserve">
Cofi CS AOP Mobilité Intermodales + psot-doc recyclage de polymère en circuit court (CS+ RGE)</t>
        </r>
      </text>
    </comment>
    <comment ref="E54" authorId="0" shapeId="0" xr:uid="{80412387-718F-4289-94EA-63CDAFE6C968}">
      <text>
        <r>
          <rPr>
            <b/>
            <sz val="9"/>
            <color indexed="81"/>
            <rFont val="Tahoma"/>
            <family val="2"/>
          </rPr>
          <t>Cindy Neves:</t>
        </r>
        <r>
          <rPr>
            <sz val="9"/>
            <color indexed="81"/>
            <rFont val="Tahoma"/>
            <family val="2"/>
          </rPr>
          <t xml:space="preserve">
Crédits CS V. BOLY (LIGNE DE VIE)</t>
        </r>
      </text>
    </comment>
    <comment ref="F54" authorId="0" shapeId="0" xr:uid="{CF045D70-3801-4C53-9BF5-6B8AB0E4D7D8}">
      <text>
        <r>
          <rPr>
            <b/>
            <sz val="9"/>
            <color indexed="81"/>
            <rFont val="Tahoma"/>
            <family val="2"/>
          </rPr>
          <t>Cindy Neves:</t>
        </r>
        <r>
          <rPr>
            <sz val="9"/>
            <color indexed="81"/>
            <rFont val="Tahoma"/>
            <family val="2"/>
          </rPr>
          <t xml:space="preserve">
Inn Cognitif + S'ENTET Quid du Cofi NA 1249 ?</t>
        </r>
      </text>
    </comment>
    <comment ref="G54" authorId="0" shapeId="0" xr:uid="{43FB8967-4486-4C25-8112-82E2C6C017CE}">
      <text>
        <r>
          <rPr>
            <b/>
            <sz val="9"/>
            <color indexed="81"/>
            <rFont val="Tahoma"/>
            <family val="2"/>
          </rPr>
          <t>Cindy Neves:</t>
        </r>
        <r>
          <rPr>
            <sz val="9"/>
            <color indexed="81"/>
            <rFont val="Tahoma"/>
            <family val="2"/>
          </rPr>
          <t xml:space="preserve">
FORMUL NUM + MFI</t>
        </r>
      </text>
    </comment>
    <comment ref="C55" authorId="0" shapeId="0" xr:uid="{079213E3-2C74-49AE-B954-826D179047F9}">
      <text>
        <r>
          <rPr>
            <b/>
            <sz val="9"/>
            <color indexed="81"/>
            <rFont val="Tahoma"/>
            <family val="2"/>
          </rPr>
          <t>Cindy Neves:</t>
        </r>
        <r>
          <rPr>
            <sz val="9"/>
            <color indexed="81"/>
            <rFont val="Tahoma"/>
            <family val="2"/>
          </rPr>
          <t xml:space="preserve">
VELOSTAN2</t>
        </r>
      </text>
    </comment>
    <comment ref="E55" authorId="0" shapeId="0" xr:uid="{A767B195-E8B4-44C2-B80B-BC89F53983EB}">
      <text>
        <r>
          <rPr>
            <b/>
            <sz val="9"/>
            <color indexed="81"/>
            <rFont val="Tahoma"/>
            <family val="2"/>
          </rPr>
          <t>Cindy Neves:</t>
        </r>
        <r>
          <rPr>
            <sz val="9"/>
            <color indexed="81"/>
            <rFont val="Tahoma"/>
            <family val="2"/>
          </rPr>
          <t xml:space="preserve">
TIGA</t>
        </r>
      </text>
    </comment>
    <comment ref="F55" authorId="0" shapeId="0" xr:uid="{AF4E39DB-5B86-49BA-AFA8-6BA8B80FE314}">
      <text>
        <r>
          <rPr>
            <b/>
            <sz val="9"/>
            <color indexed="81"/>
            <rFont val="Tahoma"/>
            <family val="2"/>
          </rPr>
          <t>Cindy Neves:</t>
        </r>
        <r>
          <rPr>
            <sz val="9"/>
            <color indexed="81"/>
            <rFont val="Tahoma"/>
            <family val="2"/>
          </rPr>
          <t xml:space="preserve">
SILLON + EPINAL</t>
        </r>
      </text>
    </comment>
    <comment ref="G55" authorId="0" shapeId="0" xr:uid="{FC4517C8-0632-4F96-8382-572528B1870A}">
      <text>
        <r>
          <rPr>
            <b/>
            <sz val="9"/>
            <color indexed="81"/>
            <rFont val="Tahoma"/>
            <family val="2"/>
          </rPr>
          <t>Cindy Neves:</t>
        </r>
        <r>
          <rPr>
            <sz val="9"/>
            <color indexed="81"/>
            <rFont val="Tahoma"/>
            <family val="2"/>
          </rPr>
          <t xml:space="preserve">
POMPEY</t>
        </r>
      </text>
    </comment>
    <comment ref="C56" authorId="0" shapeId="0" xr:uid="{DB7B9267-8554-4EC1-B564-5D1978A7BD8E}">
      <text>
        <r>
          <rPr>
            <b/>
            <sz val="9"/>
            <color indexed="81"/>
            <rFont val="Tahoma"/>
            <family val="2"/>
          </rPr>
          <t>Cindy Neves:</t>
        </r>
        <r>
          <rPr>
            <sz val="9"/>
            <color indexed="81"/>
            <rFont val="Tahoma"/>
            <family val="2"/>
          </rPr>
          <t xml:space="preserve">
CPER Suschemproc Tranche 2015 18000 de recettes + 13 000 de cofi</t>
        </r>
      </text>
    </comment>
    <comment ref="D56" authorId="0" shapeId="0" xr:uid="{003E8F9F-4D46-4407-9F2A-C274AFD290A8}">
      <text>
        <r>
          <rPr>
            <b/>
            <sz val="9"/>
            <color indexed="81"/>
            <rFont val="Tahoma"/>
            <family val="2"/>
          </rPr>
          <t>Cindy Neves:</t>
        </r>
        <r>
          <rPr>
            <sz val="9"/>
            <color indexed="81"/>
            <rFont val="Tahoma"/>
            <family val="2"/>
          </rPr>
          <t xml:space="preserve">
CPER TRANCHE 2016 Recettes 45 000 (Etat + Feder) + 18 000 de Cofi</t>
        </r>
      </text>
    </comment>
    <comment ref="E56" authorId="0" shapeId="0" xr:uid="{6B4E523E-18E0-44A9-AD14-908C6FFC7A93}">
      <text>
        <r>
          <rPr>
            <b/>
            <sz val="9"/>
            <color indexed="81"/>
            <rFont val="Tahoma"/>
            <family val="2"/>
          </rPr>
          <t>Cindy Neves:</t>
        </r>
        <r>
          <rPr>
            <sz val="9"/>
            <color indexed="81"/>
            <rFont val="Tahoma"/>
            <family val="2"/>
          </rPr>
          <t xml:space="preserve">
CPER Suschemproc Tranche 2017 (17 000 FEDER) + 8000 de Cofi NA</t>
        </r>
      </text>
    </comment>
    <comment ref="G56" authorId="0" shapeId="0" xr:uid="{E751D087-6F5C-4172-B09C-69814334180F}">
      <text>
        <r>
          <rPr>
            <b/>
            <sz val="9"/>
            <color indexed="81"/>
            <rFont val="Tahoma"/>
            <family val="2"/>
          </rPr>
          <t>Cindy Neves:</t>
        </r>
        <r>
          <rPr>
            <sz val="9"/>
            <color indexed="81"/>
            <rFont val="Tahoma"/>
            <family val="2"/>
          </rPr>
          <t xml:space="preserve">
CPER Suschemproc 2019 (6680 FEDER + 18000 REGION) +10500 </t>
        </r>
      </text>
    </comment>
    <comment ref="E57" authorId="0" shapeId="0" xr:uid="{3F6F0372-B38B-4C76-8D30-62A366D047DA}">
      <text>
        <r>
          <rPr>
            <b/>
            <sz val="9"/>
            <color indexed="81"/>
            <rFont val="Tahoma"/>
            <family val="2"/>
          </rPr>
          <t>Cindy Neves:</t>
        </r>
        <r>
          <rPr>
            <sz val="9"/>
            <color indexed="81"/>
            <rFont val="Tahoma"/>
            <family val="2"/>
          </rPr>
          <t xml:space="preserve">
linky + association ARTEM + Prix de la recherche LM</t>
        </r>
      </text>
    </comment>
    <comment ref="C59" authorId="0" shapeId="0" xr:uid="{FC74437D-AC04-4EA1-9BEA-5095C5CF9B41}">
      <text>
        <r>
          <rPr>
            <b/>
            <sz val="9"/>
            <color indexed="81"/>
            <rFont val="Tahoma"/>
            <family val="2"/>
          </rPr>
          <t>Cindy Neves:</t>
        </r>
        <r>
          <rPr>
            <sz val="9"/>
            <color indexed="81"/>
            <rFont val="Tahoma"/>
            <family val="2"/>
          </rPr>
          <t xml:space="preserve">
SOPRA + WIW + POKE+PROQUINAL</t>
        </r>
      </text>
    </comment>
    <comment ref="D59" authorId="0" shapeId="0" xr:uid="{547E1C66-3AB4-471E-8AA5-2B16A45DFCF3}">
      <text>
        <r>
          <rPr>
            <b/>
            <sz val="9"/>
            <color indexed="81"/>
            <rFont val="Tahoma"/>
            <family val="2"/>
          </rPr>
          <t>Cindy Neves:</t>
        </r>
        <r>
          <rPr>
            <sz val="9"/>
            <color indexed="81"/>
            <rFont val="Tahoma"/>
            <family val="2"/>
          </rPr>
          <t xml:space="preserve">
PSA + NOREMAT 1 + CITE DU DESIGN</t>
        </r>
      </text>
    </comment>
    <comment ref="F59" authorId="0" shapeId="0" xr:uid="{4B2F99B1-BC10-4595-BEE0-36E073EF9477}">
      <text>
        <r>
          <rPr>
            <b/>
            <sz val="9"/>
            <color indexed="81"/>
            <rFont val="Tahoma"/>
            <family val="2"/>
          </rPr>
          <t>Cindy Neves:</t>
        </r>
        <r>
          <rPr>
            <sz val="9"/>
            <color indexed="81"/>
            <rFont val="Tahoma"/>
            <family val="2"/>
          </rPr>
          <t xml:space="preserve">
NOREMAT 2 + SSETI + IW + PLASTIF</t>
        </r>
      </text>
    </comment>
    <comment ref="C60" authorId="0" shapeId="0" xr:uid="{A3F3EF81-CF4A-4F79-889B-BB307EE8EC56}">
      <text>
        <r>
          <rPr>
            <b/>
            <sz val="9"/>
            <color indexed="81"/>
            <rFont val="Tahoma"/>
            <family val="2"/>
          </rPr>
          <t>Cindy Neves:</t>
        </r>
        <r>
          <rPr>
            <sz val="9"/>
            <color indexed="81"/>
            <rFont val="Tahoma"/>
            <family val="2"/>
          </rPr>
          <t xml:space="preserve">
Presta RTE</t>
        </r>
      </text>
    </comment>
    <comment ref="D60" authorId="0" shapeId="0" xr:uid="{75C37EB5-05BF-4E5C-AB30-6C48A859B19E}">
      <text>
        <r>
          <rPr>
            <b/>
            <sz val="9"/>
            <color indexed="81"/>
            <rFont val="Tahoma"/>
            <family val="2"/>
          </rPr>
          <t>Cindy Neves:</t>
        </r>
        <r>
          <rPr>
            <sz val="9"/>
            <color indexed="81"/>
            <rFont val="Tahoma"/>
            <family val="2"/>
          </rPr>
          <t xml:space="preserve">
Presta INRAE + coll RRI</t>
        </r>
      </text>
    </comment>
    <comment ref="E60" authorId="0" shapeId="0" xr:uid="{B8762209-B546-4C89-B049-371A214B81A7}">
      <text>
        <r>
          <rPr>
            <b/>
            <sz val="9"/>
            <color indexed="81"/>
            <rFont val="Tahoma"/>
            <family val="2"/>
          </rPr>
          <t>Cindy Neves:</t>
        </r>
        <r>
          <rPr>
            <sz val="9"/>
            <color indexed="81"/>
            <rFont val="Tahoma"/>
            <family val="2"/>
          </rPr>
          <t xml:space="preserve">
Presta RTE + PROGEPI</t>
        </r>
      </text>
    </comment>
    <comment ref="G60" authorId="0" shapeId="0" xr:uid="{C7354F71-C085-4127-8E91-A785E2EF1150}">
      <text>
        <r>
          <rPr>
            <b/>
            <sz val="9"/>
            <color indexed="81"/>
            <rFont val="Tahoma"/>
            <family val="2"/>
          </rPr>
          <t>Cindy Neves:</t>
        </r>
        <r>
          <rPr>
            <sz val="9"/>
            <color indexed="81"/>
            <rFont val="Tahoma"/>
            <family val="2"/>
          </rPr>
          <t xml:space="preserve">
Presta compagnie industrielle des...</t>
        </r>
      </text>
    </comment>
    <comment ref="D61" authorId="0" shapeId="0" xr:uid="{82090561-5879-462A-A517-0E2A77AD2329}">
      <text>
        <r>
          <rPr>
            <b/>
            <sz val="9"/>
            <color indexed="81"/>
            <rFont val="Tahoma"/>
            <family val="2"/>
          </rPr>
          <t>Cindy Neves:</t>
        </r>
        <r>
          <rPr>
            <sz val="9"/>
            <color indexed="81"/>
            <rFont val="Tahoma"/>
            <family val="2"/>
          </rPr>
          <t xml:space="preserve">
COMPO3D</t>
        </r>
      </text>
    </comment>
    <comment ref="F61" authorId="0" shapeId="0" xr:uid="{57A87397-44CC-4077-9FC5-56CDD48EDE68}">
      <text>
        <r>
          <rPr>
            <b/>
            <sz val="9"/>
            <color indexed="81"/>
            <rFont val="Tahoma"/>
            <family val="2"/>
          </rPr>
          <t>Cindy Neves:</t>
        </r>
        <r>
          <rPr>
            <sz val="9"/>
            <color indexed="81"/>
            <rFont val="Tahoma"/>
            <family val="2"/>
          </rPr>
          <t xml:space="preserve">
COFI FEDER CAP MAT</t>
        </r>
      </text>
    </comment>
    <comment ref="G61" authorId="0" shapeId="0" xr:uid="{58E90589-9FD1-4672-AC8A-725E920EF43A}">
      <text>
        <r>
          <rPr>
            <b/>
            <sz val="9"/>
            <color indexed="81"/>
            <rFont val="Tahoma"/>
            <family val="2"/>
          </rPr>
          <t>Cindy Neves:</t>
        </r>
        <r>
          <rPr>
            <sz val="9"/>
            <color indexed="81"/>
            <rFont val="Tahoma"/>
            <family val="2"/>
          </rPr>
          <t xml:space="preserve">
EVEREST BIO</t>
        </r>
      </text>
    </comment>
    <comment ref="C62" authorId="0" shapeId="0" xr:uid="{F682F1FB-B2AA-4D99-88BA-AD340D2863B4}">
      <text>
        <r>
          <rPr>
            <b/>
            <sz val="9"/>
            <color indexed="81"/>
            <rFont val="Tahoma"/>
            <family val="2"/>
          </rPr>
          <t>Cindy Neves:</t>
        </r>
        <r>
          <rPr>
            <sz val="9"/>
            <color indexed="81"/>
            <rFont val="Tahoma"/>
            <family val="2"/>
          </rPr>
          <t xml:space="preserve">
SATT INNOVATION WAY</t>
        </r>
      </text>
    </comment>
    <comment ref="F62" authorId="0" shapeId="0" xr:uid="{E588A9DD-77A8-4488-83F8-63F81E6EECFE}">
      <text>
        <r>
          <rPr>
            <b/>
            <sz val="9"/>
            <color indexed="81"/>
            <rFont val="Tahoma"/>
            <family val="2"/>
          </rPr>
          <t>Cindy Neves:</t>
        </r>
        <r>
          <rPr>
            <sz val="9"/>
            <color indexed="81"/>
            <rFont val="Tahoma"/>
            <family val="2"/>
          </rPr>
          <t xml:space="preserve">
INNOVATION CALENDAR</t>
        </r>
      </text>
    </comment>
    <comment ref="C64" authorId="0" shapeId="0" xr:uid="{9C588449-655F-46ED-9719-F72CCC6AE442}">
      <text>
        <r>
          <rPr>
            <b/>
            <sz val="9"/>
            <color indexed="81"/>
            <rFont val="Tahoma"/>
            <family val="2"/>
          </rPr>
          <t>Cindy Neves:</t>
        </r>
        <r>
          <rPr>
            <sz val="9"/>
            <color indexed="81"/>
            <rFont val="Tahoma"/>
            <family val="2"/>
          </rPr>
          <t xml:space="preserve">
DFOIP_RESEAUX ACCOMPAGNATEURS</t>
        </r>
      </text>
    </comment>
    <comment ref="E64" authorId="0" shapeId="0" xr:uid="{1199FDC2-D3F7-44B6-8275-DE58EEB32458}">
      <text>
        <r>
          <rPr>
            <b/>
            <sz val="9"/>
            <color indexed="81"/>
            <rFont val="Tahoma"/>
            <family val="2"/>
          </rPr>
          <t>Cindy Neves:</t>
        </r>
        <r>
          <rPr>
            <sz val="9"/>
            <color indexed="81"/>
            <rFont val="Tahoma"/>
            <family val="2"/>
          </rPr>
          <t xml:space="preserve">
THESAME PEAK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NDospital</author>
  </authors>
  <commentList>
    <comment ref="L237" authorId="0" shapeId="0" xr:uid="{00000000-0006-0000-0A00-000001000000}">
      <text>
        <r>
          <rPr>
            <b/>
            <sz val="9"/>
            <color indexed="81"/>
            <rFont val="Tahoma"/>
            <family val="2"/>
          </rPr>
          <t>NDospital:</t>
        </r>
        <r>
          <rPr>
            <sz val="9"/>
            <color indexed="81"/>
            <rFont val="Tahoma"/>
            <family val="2"/>
          </rPr>
          <t xml:space="preserve">
Yncréa fédère les écoles d’ingénieurs HEI, ISA et ISEN</t>
        </r>
      </text>
    </comment>
  </commentList>
</comments>
</file>

<file path=xl/sharedStrings.xml><?xml version="1.0" encoding="utf-8"?>
<sst xmlns="http://schemas.openxmlformats.org/spreadsheetml/2006/main" count="4789" uniqueCount="2595">
  <si>
    <t>9710585J</t>
  </si>
  <si>
    <t>0623957P</t>
  </si>
  <si>
    <t>0752744A</t>
  </si>
  <si>
    <t>0840685N</t>
  </si>
  <si>
    <t>Post-doctorant</t>
  </si>
  <si>
    <t>Professeur certifié</t>
  </si>
  <si>
    <t>0753655R</t>
  </si>
  <si>
    <t>Nom</t>
  </si>
  <si>
    <t>Prénom</t>
  </si>
  <si>
    <t>0811293R</t>
  </si>
  <si>
    <t>0301687W</t>
  </si>
  <si>
    <t>0133774G</t>
  </si>
  <si>
    <t>MCUPH2</t>
  </si>
  <si>
    <t>CCA</t>
  </si>
  <si>
    <t>Physicien adjoint</t>
  </si>
  <si>
    <t>Astronome adjoint</t>
  </si>
  <si>
    <t>MCUPHHC</t>
  </si>
  <si>
    <t>MCUPH1</t>
  </si>
  <si>
    <t>H</t>
  </si>
  <si>
    <t>F</t>
  </si>
  <si>
    <t>0772496V</t>
  </si>
  <si>
    <t>0920815L</t>
  </si>
  <si>
    <t>entreprise(s) :</t>
  </si>
  <si>
    <t>0350095N</t>
  </si>
  <si>
    <t>EHESP RENNES</t>
  </si>
  <si>
    <t>0311256X</t>
  </si>
  <si>
    <t>établissement(s) d’enseignement supérieur et de recherche</t>
  </si>
  <si>
    <t>organisme :</t>
  </si>
  <si>
    <t xml:space="preserve">organisme(s) de recherche </t>
  </si>
  <si>
    <t>Enseignant-chercheur contractuel (dont contrats LRU)</t>
  </si>
  <si>
    <t>0811200P</t>
  </si>
  <si>
    <t>…………………….</t>
  </si>
  <si>
    <t>0290125D</t>
  </si>
  <si>
    <t>0311381H</t>
  </si>
  <si>
    <t>INP TOULOUSE</t>
  </si>
  <si>
    <t>0753742K</t>
  </si>
  <si>
    <t>0290119X</t>
  </si>
  <si>
    <t>0570140T</t>
  </si>
  <si>
    <t>ENI METZ</t>
  </si>
  <si>
    <t>0420093Y</t>
  </si>
  <si>
    <t>0940607Z</t>
  </si>
  <si>
    <t>0753364Z</t>
  </si>
  <si>
    <t>0760164R</t>
  </si>
  <si>
    <t>0352692L</t>
  </si>
  <si>
    <t>0762687H</t>
  </si>
  <si>
    <t>0840612J</t>
  </si>
  <si>
    <t>0130232G</t>
  </si>
  <si>
    <t>0132557J</t>
  </si>
  <si>
    <t>0133231S</t>
  </si>
  <si>
    <t>0801367B</t>
  </si>
  <si>
    <t>EC_tit</t>
  </si>
  <si>
    <t>Ch_tit</t>
  </si>
  <si>
    <t>AP_tit</t>
  </si>
  <si>
    <t>EC_aut</t>
  </si>
  <si>
    <t>Ch_aut</t>
  </si>
  <si>
    <t>AP_aut</t>
  </si>
  <si>
    <t>0751877H</t>
  </si>
  <si>
    <t>IEP LYON</t>
  </si>
  <si>
    <t>0753431X</t>
  </si>
  <si>
    <t>0352317D</t>
  </si>
  <si>
    <t>IEP RENNES</t>
  </si>
  <si>
    <t>0310133B</t>
  </si>
  <si>
    <t>IEP TOULOUSE</t>
  </si>
  <si>
    <t>0753488J</t>
  </si>
  <si>
    <t>0381912X</t>
  </si>
  <si>
    <t>SHS2_1 Droit</t>
  </si>
  <si>
    <t>corps</t>
  </si>
  <si>
    <t>SHS4_1 Linguistique</t>
  </si>
  <si>
    <t>ST2 Physique</t>
  </si>
  <si>
    <t>ST4 Chimie</t>
  </si>
  <si>
    <t>ITRF-ITA</t>
  </si>
  <si>
    <t>SHS1_2 Finance, management</t>
  </si>
  <si>
    <t>0490072M</t>
  </si>
  <si>
    <t>0763400H</t>
  </si>
  <si>
    <t>ESITPA ROUEN</t>
  </si>
  <si>
    <t>0600071B</t>
  </si>
  <si>
    <t>0590343C</t>
  </si>
  <si>
    <t>ISA LILLE</t>
  </si>
  <si>
    <t>0340133K</t>
  </si>
  <si>
    <t>IAM MONTPELLIER</t>
  </si>
  <si>
    <t>0130236L</t>
  </si>
  <si>
    <t>0751875F</t>
  </si>
  <si>
    <t>0670186N</t>
  </si>
  <si>
    <t>0690193K</t>
  </si>
  <si>
    <t>ENSI CAEN</t>
  </si>
  <si>
    <t>0951214D</t>
  </si>
  <si>
    <t>INSA STRASBOURG</t>
  </si>
  <si>
    <t>0590344D</t>
  </si>
  <si>
    <t>0753455Y</t>
  </si>
  <si>
    <t>0640251A</t>
  </si>
  <si>
    <t>0101060Y</t>
  </si>
  <si>
    <t>0900424X</t>
  </si>
  <si>
    <t>0593279U</t>
  </si>
  <si>
    <t>U LA ROCHELLE</t>
  </si>
  <si>
    <t>U LE HAVRE</t>
  </si>
  <si>
    <t>U LE MANS</t>
  </si>
  <si>
    <t>U LIMOGES</t>
  </si>
  <si>
    <t>Chercheurs des EPIC et autres organismes, fondations ou entreprises privées</t>
  </si>
  <si>
    <t>0753547Y</t>
  </si>
  <si>
    <t>0912255G</t>
  </si>
  <si>
    <t>0590311T</t>
  </si>
  <si>
    <t>0340112M</t>
  </si>
  <si>
    <t>0350077U</t>
  </si>
  <si>
    <t>ENS CACHAN</t>
  </si>
  <si>
    <t>0870862P</t>
  </si>
  <si>
    <t>0753375L</t>
  </si>
  <si>
    <t>0352756F</t>
  </si>
  <si>
    <t>0631987T</t>
  </si>
  <si>
    <t>0383412C</t>
  </si>
  <si>
    <t>0596870X</t>
  </si>
  <si>
    <t>0861420B</t>
  </si>
  <si>
    <t>0694094A</t>
  </si>
  <si>
    <t>0342255S</t>
  </si>
  <si>
    <t>0442665H</t>
  </si>
  <si>
    <t>0772710C</t>
  </si>
  <si>
    <t>0755282J</t>
  </si>
  <si>
    <t>0755581J</t>
  </si>
  <si>
    <t>0755574B</t>
  </si>
  <si>
    <t>0755575C</t>
  </si>
  <si>
    <t>0312758E</t>
  </si>
  <si>
    <t>Chef de clinique assistant</t>
  </si>
  <si>
    <t>SHS2_2 Science politique</t>
  </si>
  <si>
    <t>SHS2_3 Anthropologie et ethnologie</t>
  </si>
  <si>
    <t>SHS2_5 Sciences de l’information et de la communication</t>
  </si>
  <si>
    <t>SHS3_1 Géographie</t>
  </si>
  <si>
    <t>SHS3_2 Aménagement et urbanisme</t>
  </si>
  <si>
    <t>SHS3_3 Architecture</t>
  </si>
  <si>
    <t>SHS4_2 Psychologie</t>
  </si>
  <si>
    <t>SHS4_3 Sciences de l'éducation</t>
  </si>
  <si>
    <t>SHS4_4 Sciences et techniques des activités physiques et sportives</t>
  </si>
  <si>
    <t>SHS5_3 Arts</t>
  </si>
  <si>
    <t>SHS5_4 Philosophie, sciences des religions, théologie</t>
  </si>
  <si>
    <t>SHS6_1 Histoire</t>
  </si>
  <si>
    <t>SHS6_2 Histoire de l'art</t>
  </si>
  <si>
    <t>SHS6_3 Archéologie</t>
  </si>
  <si>
    <t>ST1 Mathématiques</t>
  </si>
  <si>
    <t>0754540C</t>
  </si>
  <si>
    <t>0331877L</t>
  </si>
  <si>
    <t>0741444T</t>
  </si>
  <si>
    <t>0690185B</t>
  </si>
  <si>
    <t>0420092X</t>
  </si>
  <si>
    <t>0310144N</t>
  </si>
  <si>
    <t>0180048E</t>
  </si>
  <si>
    <t>0450932U</t>
  </si>
  <si>
    <t>0251272X</t>
  </si>
  <si>
    <t>0210092L</t>
  </si>
  <si>
    <t>0630105X</t>
  </si>
  <si>
    <t>0440106B</t>
  </si>
  <si>
    <t>ESBA NANTES</t>
  </si>
  <si>
    <t>Intitulé</t>
  </si>
  <si>
    <t>0753291V</t>
  </si>
  <si>
    <t>ENSA PARIS-BELLEVILLE</t>
  </si>
  <si>
    <t>ENSA BRETAGNE</t>
  </si>
  <si>
    <t>ENSA GRENOBLE</t>
  </si>
  <si>
    <t>ENSAP LILLE</t>
  </si>
  <si>
    <t>ENSA LYON</t>
  </si>
  <si>
    <t>ENSA MARSEILLE</t>
  </si>
  <si>
    <t>ENSA MONTPELLIER</t>
  </si>
  <si>
    <t>ENSA NANCY</t>
  </si>
  <si>
    <t>ENSA NANTES</t>
  </si>
  <si>
    <t>ENSA NORMANDIE</t>
  </si>
  <si>
    <t>ENSA PARIS-MALAQUAIS</t>
  </si>
  <si>
    <t>ENSAP BORDEAUX</t>
  </si>
  <si>
    <t>ENSA ST-ETIENNE</t>
  </si>
  <si>
    <t>ENSA STRASBOURG</t>
  </si>
  <si>
    <t>ENSA TOULOUSE</t>
  </si>
  <si>
    <t>ENSA PARIS-VAL-DE-SEINE</t>
  </si>
  <si>
    <t>ENSA VERSAILLES</t>
  </si>
  <si>
    <t>ENSA PARIS-LA-VILLETTE</t>
  </si>
  <si>
    <t>ENAC TOULOUSE</t>
  </si>
  <si>
    <t>U BREST</t>
  </si>
  <si>
    <t>0870683V</t>
  </si>
  <si>
    <t>0572347S</t>
  </si>
  <si>
    <t>intitulé en anglais :</t>
  </si>
  <si>
    <t>Localisation et établissement :</t>
  </si>
  <si>
    <t>Numéro, voie :</t>
  </si>
  <si>
    <t>Téléphone :</t>
  </si>
  <si>
    <t>Boîte postale :</t>
  </si>
  <si>
    <t>Adresse électronique :</t>
  </si>
  <si>
    <t>Code Postal et ville :</t>
  </si>
  <si>
    <t>0753465J</t>
  </si>
  <si>
    <t>AGROPARISTECH</t>
  </si>
  <si>
    <t>0596852C</t>
  </si>
  <si>
    <t>INST PASTEUR LILLE</t>
  </si>
  <si>
    <t>0755366A</t>
  </si>
  <si>
    <t>0753172R</t>
  </si>
  <si>
    <t>IHES</t>
  </si>
  <si>
    <t>CERFACS</t>
  </si>
  <si>
    <t>IGN</t>
  </si>
  <si>
    <t>ANR</t>
  </si>
  <si>
    <t>ANDRA</t>
  </si>
  <si>
    <t>SOLEIL</t>
  </si>
  <si>
    <t>0942226J</t>
  </si>
  <si>
    <t>CSTB</t>
  </si>
  <si>
    <t>0755502Y</t>
  </si>
  <si>
    <t>0830766G</t>
  </si>
  <si>
    <t>0311382J</t>
  </si>
  <si>
    <t>0311383K</t>
  </si>
  <si>
    <t>0311384L</t>
  </si>
  <si>
    <t>INSA RENNES</t>
  </si>
  <si>
    <t>0760165S</t>
  </si>
  <si>
    <t>INSA ROUEN</t>
  </si>
  <si>
    <t>0310152X</t>
  </si>
  <si>
    <t>INSA TOULOUSE</t>
  </si>
  <si>
    <t>0911781S</t>
  </si>
  <si>
    <t>0753428U</t>
  </si>
  <si>
    <t>0930603A</t>
  </si>
  <si>
    <t>0922644Z</t>
  </si>
  <si>
    <t>0753639Y</t>
  </si>
  <si>
    <t>CNRS</t>
  </si>
  <si>
    <t>0755360U</t>
  </si>
  <si>
    <t>INED</t>
  </si>
  <si>
    <t>0755361V</t>
  </si>
  <si>
    <t>INRA</t>
  </si>
  <si>
    <t>0780491K</t>
  </si>
  <si>
    <t>INRIA</t>
  </si>
  <si>
    <t>0755364Y</t>
  </si>
  <si>
    <t>INSERM</t>
  </si>
  <si>
    <t>0133973Y</t>
  </si>
  <si>
    <t>IRD</t>
  </si>
  <si>
    <t>0755363X</t>
  </si>
  <si>
    <t>BRGM</t>
  </si>
  <si>
    <t>#</t>
  </si>
  <si>
    <t>0752559Z</t>
  </si>
  <si>
    <t>INSEP</t>
  </si>
  <si>
    <t>0720916E</t>
  </si>
  <si>
    <t>0593559Y</t>
  </si>
  <si>
    <t>0593560Z</t>
  </si>
  <si>
    <t>0593561A</t>
  </si>
  <si>
    <t>0870669E</t>
  </si>
  <si>
    <t>0595964M</t>
  </si>
  <si>
    <t>0691774D</t>
  </si>
  <si>
    <t>0691775E</t>
  </si>
  <si>
    <t>0692437Z</t>
  </si>
  <si>
    <t>0540135D</t>
  </si>
  <si>
    <t>0440104Z</t>
  </si>
  <si>
    <t>IEP GRENOBLE</t>
  </si>
  <si>
    <t>Enseignants du secondaire détachés dans le supérieur</t>
  </si>
  <si>
    <t>Corps_grades</t>
  </si>
  <si>
    <t>type_emploi</t>
  </si>
  <si>
    <t>PR_AutMin</t>
  </si>
  <si>
    <t>Phys_adj</t>
  </si>
  <si>
    <t>Astro_adj</t>
  </si>
  <si>
    <t>MC_AutMin</t>
  </si>
  <si>
    <t>0730858L</t>
  </si>
  <si>
    <t>0753471R</t>
  </si>
  <si>
    <t>0410981U</t>
  </si>
  <si>
    <t>PH</t>
  </si>
  <si>
    <t>Praticien hospitalier</t>
  </si>
  <si>
    <t>CJC</t>
  </si>
  <si>
    <t>Contrat jeune chercheur INSERM (CDD 3 / 5 ans, Avenir)</t>
  </si>
  <si>
    <t>Chercheur contractuel</t>
  </si>
  <si>
    <t>ATOS</t>
  </si>
  <si>
    <t>ENSNP BLOIS</t>
  </si>
  <si>
    <t>U AIX-MARSEILLE</t>
  </si>
  <si>
    <t>U AMIENS</t>
  </si>
  <si>
    <t>U ANGERS</t>
  </si>
  <si>
    <t>U ARTOIS</t>
  </si>
  <si>
    <t>U AVIGNON</t>
  </si>
  <si>
    <t>MenusR</t>
  </si>
  <si>
    <t>UAI_Etab_Org</t>
  </si>
  <si>
    <t>SHS2_4 Sociologie, démographie</t>
  </si>
  <si>
    <t>SHS5_2 Littératures et langues étrangères, civilisations, cultures et langues régionales</t>
  </si>
  <si>
    <t>1340004B</t>
  </si>
  <si>
    <t>1260001S</t>
  </si>
  <si>
    <t>0751794T</t>
  </si>
  <si>
    <t>1270009V</t>
  </si>
  <si>
    <t>3010001R</t>
  </si>
  <si>
    <t>IFAO LE CAIRE</t>
  </si>
  <si>
    <t>EFE</t>
  </si>
  <si>
    <t>PR1</t>
  </si>
  <si>
    <t>PR2</t>
  </si>
  <si>
    <t>DR1</t>
  </si>
  <si>
    <t>DR2</t>
  </si>
  <si>
    <t>POST-DOC</t>
  </si>
  <si>
    <t>CT</t>
  </si>
  <si>
    <t>CT.A</t>
  </si>
  <si>
    <t>CT.B</t>
  </si>
  <si>
    <t>CT.C</t>
  </si>
  <si>
    <t>préciser le cas échéant le délégataire unique de gestion : ………….</t>
  </si>
  <si>
    <t>Ecoles françaises à l'étranger</t>
  </si>
  <si>
    <t>0753496T</t>
  </si>
  <si>
    <t>0450855K</t>
  </si>
  <si>
    <t>0910725U</t>
  </si>
  <si>
    <t>0751717J</t>
  </si>
  <si>
    <t>0921204J</t>
  </si>
  <si>
    <t>0782019W</t>
  </si>
  <si>
    <t>0940608A</t>
  </si>
  <si>
    <t>0291811L</t>
  </si>
  <si>
    <t>0670190T</t>
  </si>
  <si>
    <t>0590338X</t>
  </si>
  <si>
    <t>0595876S</t>
  </si>
  <si>
    <t>intitulé en français :</t>
  </si>
  <si>
    <t>Tout dossier déposé doit être préalablement validé par l'ensemble des tutelles de l'unité.</t>
  </si>
  <si>
    <t>PREX</t>
  </si>
  <si>
    <t>ECC</t>
  </si>
  <si>
    <t>Conservateurs</t>
  </si>
  <si>
    <t>Conservateur des bibliothèques</t>
  </si>
  <si>
    <t>CPAT</t>
  </si>
  <si>
    <t>Conservateur du patrimoine</t>
  </si>
  <si>
    <t>0590350K</t>
  </si>
  <si>
    <t>EDHEC LILLE</t>
  </si>
  <si>
    <t>0590346F</t>
  </si>
  <si>
    <t>ISAE TOULOUSE</t>
  </si>
  <si>
    <t>0290124C</t>
  </si>
  <si>
    <t>0560068V</t>
  </si>
  <si>
    <t>0860054S</t>
  </si>
  <si>
    <t>0510070Z</t>
  </si>
  <si>
    <t>0350063D</t>
  </si>
  <si>
    <t>9740049K</t>
  </si>
  <si>
    <t>0760150A</t>
  </si>
  <si>
    <t>0670134G</t>
  </si>
  <si>
    <t>0310094J</t>
  </si>
  <si>
    <t>0780503Y</t>
  </si>
  <si>
    <t>Rectorats</t>
  </si>
  <si>
    <t>0171435T</t>
  </si>
  <si>
    <t>0753607N</t>
  </si>
  <si>
    <t>ESTP PARIS</t>
  </si>
  <si>
    <t>0750043P</t>
  </si>
  <si>
    <t>EIVP PARIS</t>
  </si>
  <si>
    <t>Intitulé complet de l’unité de recherche </t>
  </si>
  <si>
    <t>Menus pour le remplissage des tableaux d'effectifs (merci de respecter les nomenclatures)</t>
  </si>
  <si>
    <t>ADAENES</t>
  </si>
  <si>
    <t>SAENES</t>
  </si>
  <si>
    <t>Label(s) et n° </t>
  </si>
  <si>
    <t>établissement :</t>
  </si>
  <si>
    <t>Autres partenaires de l'unité (hors tutelles)</t>
  </si>
  <si>
    <t>(sélectionner le domaine souhaité dans les menus déroulants situés sous les intitulés)</t>
  </si>
  <si>
    <t xml:space="preserve">Coordonnées de l'unité </t>
  </si>
  <si>
    <t>* Ajouter des colonnes si nécessaire</t>
  </si>
  <si>
    <t>Directeur d'études EHESS</t>
  </si>
  <si>
    <t>A - Science du vivant (SV)</t>
  </si>
  <si>
    <t>B - Sciences chimiques Sciences des matériaux (SCSM)</t>
  </si>
  <si>
    <t>C - Sciences de l'ingenieur et instrumentation scientifique (SIIS)</t>
  </si>
  <si>
    <t>D - Sciences Humaines et Sociales (SHS)</t>
  </si>
  <si>
    <t>E - Informatique, Statistique et Calcul Scientifique (ICS)</t>
  </si>
  <si>
    <t>F - Information, Documentation, Culture, Communication, Edition, TICE (IDCCET)</t>
  </si>
  <si>
    <t>G - Patrimoine, logistique, prévention et restauration (PLPR)</t>
  </si>
  <si>
    <t>J - Gestion et pilotage (GP)</t>
  </si>
  <si>
    <t>BAP</t>
  </si>
  <si>
    <t>0753469N</t>
  </si>
  <si>
    <t>0693735K</t>
  </si>
  <si>
    <t>0330211A</t>
  </si>
  <si>
    <t>0261251U</t>
  </si>
  <si>
    <t>EGC VALENCE</t>
  </si>
  <si>
    <t>0690197P</t>
  </si>
  <si>
    <t>0310156B</t>
  </si>
  <si>
    <t>0630109B</t>
  </si>
  <si>
    <t>0440112H</t>
  </si>
  <si>
    <t>0490076S</t>
  </si>
  <si>
    <t>ESSCA ANGERS</t>
  </si>
  <si>
    <t>0860081W</t>
  </si>
  <si>
    <t>9830642F</t>
  </si>
  <si>
    <t>EGC NOUMEA</t>
  </si>
  <si>
    <t>Chargé de recherche EPST</t>
  </si>
  <si>
    <t>0690192J</t>
  </si>
  <si>
    <t>INSA LYON</t>
  </si>
  <si>
    <t>0350097R</t>
  </si>
  <si>
    <t>autre statut</t>
  </si>
  <si>
    <t>0753480A</t>
  </si>
  <si>
    <t>7200664J</t>
  </si>
  <si>
    <t>0211237F</t>
  </si>
  <si>
    <t>U BESANCON</t>
  </si>
  <si>
    <t>U BORDEAUX 3</t>
  </si>
  <si>
    <t>U BRETAGNE-SUD</t>
  </si>
  <si>
    <t>U CAEN</t>
  </si>
  <si>
    <t>U CHAMBERY</t>
  </si>
  <si>
    <t>U CORSE</t>
  </si>
  <si>
    <t>U DIJON</t>
  </si>
  <si>
    <t>U EVRY</t>
  </si>
  <si>
    <t>U LA REUNION</t>
  </si>
  <si>
    <t>U LYON 1</t>
  </si>
  <si>
    <t>U LYON 2</t>
  </si>
  <si>
    <t>U LYON 3</t>
  </si>
  <si>
    <t>U MULHOUSE</t>
  </si>
  <si>
    <t>0542493S</t>
  </si>
  <si>
    <t>U NANTES</t>
  </si>
  <si>
    <t>Attaché hospitalier universitaire</t>
  </si>
  <si>
    <t>PREM</t>
  </si>
  <si>
    <t>Professeur émérite</t>
  </si>
  <si>
    <t>PAST</t>
  </si>
  <si>
    <t>PRAG</t>
  </si>
  <si>
    <t>Professeur agrégé</t>
  </si>
  <si>
    <t>organisme(s) de recherche :</t>
  </si>
  <si>
    <t>0911568K</t>
  </si>
  <si>
    <t>0753478Y</t>
  </si>
  <si>
    <t>0753510H</t>
  </si>
  <si>
    <t>0590349J</t>
  </si>
  <si>
    <t>0690187D</t>
  </si>
  <si>
    <t>0333232J</t>
  </si>
  <si>
    <t>0330199M</t>
  </si>
  <si>
    <t>0380141X</t>
  </si>
  <si>
    <t>0694123G</t>
  </si>
  <si>
    <t>0690184A</t>
  </si>
  <si>
    <t>0421614B</t>
  </si>
  <si>
    <t>0340132J</t>
  </si>
  <si>
    <t>0342222F</t>
  </si>
  <si>
    <t>MONTPELLIER SUPAGRO</t>
  </si>
  <si>
    <t>0310150V</t>
  </si>
  <si>
    <t>0212198A</t>
  </si>
  <si>
    <t>AGROSUP DIJON</t>
  </si>
  <si>
    <t>0442674T</t>
  </si>
  <si>
    <t>0673021V</t>
  </si>
  <si>
    <t>0590337W</t>
  </si>
  <si>
    <t>0755222U</t>
  </si>
  <si>
    <t>0350089G</t>
  </si>
  <si>
    <t>0772517T</t>
  </si>
  <si>
    <t>0912266U</t>
  </si>
  <si>
    <t>ENSIIE EVRY</t>
  </si>
  <si>
    <t>0753533H</t>
  </si>
  <si>
    <t>0602099F</t>
  </si>
  <si>
    <t>0922605G</t>
  </si>
  <si>
    <t>INSHEA</t>
  </si>
  <si>
    <t>0251215K</t>
  </si>
  <si>
    <t>0671451N</t>
  </si>
  <si>
    <t>0331766R</t>
  </si>
  <si>
    <t>0290346U</t>
  </si>
  <si>
    <t>0561718N</t>
  </si>
  <si>
    <t>0141408E</t>
  </si>
  <si>
    <t>0951793H</t>
  </si>
  <si>
    <t>0753495S</t>
  </si>
  <si>
    <t>0631287G</t>
  </si>
  <si>
    <t>0692353H</t>
  </si>
  <si>
    <t>ISARA LYON</t>
  </si>
  <si>
    <t>BIO-RAD FRANCE HOLDING</t>
  </si>
  <si>
    <t>0333178A</t>
  </si>
  <si>
    <t>0212207K</t>
  </si>
  <si>
    <t>0371692N</t>
  </si>
  <si>
    <t>SC</t>
  </si>
  <si>
    <t>Professeurs des universités-Praticiens hospitaliers</t>
  </si>
  <si>
    <t>PUPH1</t>
  </si>
  <si>
    <t>PUPH2</t>
  </si>
  <si>
    <t>N°</t>
  </si>
  <si>
    <t>E1</t>
  </si>
  <si>
    <t>E2</t>
  </si>
  <si>
    <t>E3</t>
  </si>
  <si>
    <t>E4</t>
  </si>
  <si>
    <t>E5</t>
  </si>
  <si>
    <t>IAE PARIS</t>
  </si>
  <si>
    <t>0755026F</t>
  </si>
  <si>
    <t>INHA</t>
  </si>
  <si>
    <t>0910685A</t>
  </si>
  <si>
    <t>0312760G</t>
  </si>
  <si>
    <t>Personnel associé à temps partiel</t>
  </si>
  <si>
    <t>Personnels hospitaliers</t>
  </si>
  <si>
    <t>TCH</t>
  </si>
  <si>
    <t>U NICE</t>
  </si>
  <si>
    <t>U NIMES</t>
  </si>
  <si>
    <t>U ORLEANS</t>
  </si>
  <si>
    <t>Sous-total personnels permanents en activité</t>
  </si>
  <si>
    <t>Sous-total personnels non titulaires, émérites et autres</t>
  </si>
  <si>
    <t>Professeur des établissements dépendant d'autres ministères</t>
  </si>
  <si>
    <t>Maître de conférences ou Maître assistant des établissements dépendant d'autres ministères</t>
  </si>
  <si>
    <t>Attaché et Attaché principal d'administration de l'éducation nationale et de l'enseignement supérieur</t>
  </si>
  <si>
    <t>Secrétaire administratif de l'éducation nationale et de l'enseignement supérieur</t>
  </si>
  <si>
    <t>Adjoint d'administration de l'éducation nationale et de l'enseignement supérieur</t>
  </si>
  <si>
    <t>Ingénieur de recherche</t>
  </si>
  <si>
    <t>Ingénieur d'études</t>
  </si>
  <si>
    <t>Assistant ingénieur</t>
  </si>
  <si>
    <t>Bibliothécaire d'état</t>
  </si>
  <si>
    <t>Bibliothécaire assistant spécialisé</t>
  </si>
  <si>
    <t>Assistant des bibliothèques</t>
  </si>
  <si>
    <t>Magasinier et magasinier principal des bibliothèques</t>
  </si>
  <si>
    <t>Autres personnels non titulaires et autres</t>
  </si>
  <si>
    <t>PHU</t>
  </si>
  <si>
    <t>Enseignants-chercheurs non titulaires, émérites et autres</t>
  </si>
  <si>
    <t>Praticien hospitalier universitaire</t>
  </si>
  <si>
    <t>U PARIS 10</t>
  </si>
  <si>
    <t>U PARIS 13</t>
  </si>
  <si>
    <t>U PARIS-DAUPHINE</t>
  </si>
  <si>
    <t>U PAU</t>
  </si>
  <si>
    <t>U POITIERS</t>
  </si>
  <si>
    <t>U REIMS</t>
  </si>
  <si>
    <t>U RENNES 1</t>
  </si>
  <si>
    <t>U RENNES 2</t>
  </si>
  <si>
    <t>U ROUEN</t>
  </si>
  <si>
    <t>U STRASBOURG</t>
  </si>
  <si>
    <t>U TOULON</t>
  </si>
  <si>
    <t>U TOULOUSE 1</t>
  </si>
  <si>
    <t>U TOULOUSE 2</t>
  </si>
  <si>
    <t>U TOULOUSE 3</t>
  </si>
  <si>
    <t>U TOURS</t>
  </si>
  <si>
    <t>0310143M</t>
  </si>
  <si>
    <t>0670189S</t>
  </si>
  <si>
    <t>ENI BREST</t>
  </si>
  <si>
    <t>ENI ST-ETIENNE</t>
  </si>
  <si>
    <t>0330203S</t>
  </si>
  <si>
    <t>0590342B</t>
  </si>
  <si>
    <t>0693623N</t>
  </si>
  <si>
    <t>CPE LYON</t>
  </si>
  <si>
    <t>0693364G</t>
  </si>
  <si>
    <t>ITECH LYON</t>
  </si>
  <si>
    <t>0721484X</t>
  </si>
  <si>
    <t>ISMANS LE MANS</t>
  </si>
  <si>
    <t>ENSM NANTES</t>
  </si>
  <si>
    <t>0490075R</t>
  </si>
  <si>
    <t>ESEO ANGERS</t>
  </si>
  <si>
    <t>0492246A</t>
  </si>
  <si>
    <t>0530997W</t>
  </si>
  <si>
    <t>Chercheurs non titulaires, émérites et autres</t>
  </si>
  <si>
    <t>1. Info.adm.</t>
  </si>
  <si>
    <t>Professeurs des universités et assimilés (MESR), Professeurs d'autres ministères</t>
  </si>
  <si>
    <t>Maîtres de conférences et assimilés (MESR), Maîtres de conférences d'autres ministères</t>
  </si>
  <si>
    <t>ADJAENES</t>
  </si>
  <si>
    <t>Bibliothécaires</t>
  </si>
  <si>
    <t>BIB</t>
  </si>
  <si>
    <t>BIBAS</t>
  </si>
  <si>
    <t>ASBIB</t>
  </si>
  <si>
    <t>MABIB</t>
  </si>
  <si>
    <t>ESTACA LAVAL</t>
  </si>
  <si>
    <t>0762378X</t>
  </si>
  <si>
    <t>ESIGELEC ROUEN</t>
  </si>
  <si>
    <t>ENSAIT ROUBAIX</t>
  </si>
  <si>
    <t>0753237L</t>
  </si>
  <si>
    <t>0951376E</t>
  </si>
  <si>
    <t>ENSAM</t>
  </si>
  <si>
    <t>0370800U</t>
  </si>
  <si>
    <t>0601223D</t>
  </si>
  <si>
    <t>0660437S</t>
  </si>
  <si>
    <t>0860856N</t>
  </si>
  <si>
    <t>9840349G</t>
  </si>
  <si>
    <t>0511296G</t>
  </si>
  <si>
    <t>0781944P</t>
  </si>
  <si>
    <t>0350936C</t>
  </si>
  <si>
    <t>0350937D</t>
  </si>
  <si>
    <t>0761904G</t>
  </si>
  <si>
    <t>0421095M</t>
  </si>
  <si>
    <t>ST3 Sciences de la terre et de l'univers</t>
  </si>
  <si>
    <t>ST5 Sciences pour l'ingénieur</t>
  </si>
  <si>
    <t>ST6 Sciences et technologies de l'information et de la communication</t>
  </si>
  <si>
    <t>0753493P</t>
  </si>
  <si>
    <t>0420094Z</t>
  </si>
  <si>
    <t>0860073M</t>
  </si>
  <si>
    <t>0692459Y</t>
  </si>
  <si>
    <t>ENSSIB LYON</t>
  </si>
  <si>
    <t>0442205H</t>
  </si>
  <si>
    <t>0692566P</t>
  </si>
  <si>
    <t>0753486G</t>
  </si>
  <si>
    <t>0753429V</t>
  </si>
  <si>
    <t>ESPCI PARIS</t>
  </si>
  <si>
    <t>0911975C</t>
  </si>
  <si>
    <t>0783054W</t>
  </si>
  <si>
    <t>0440100V</t>
  </si>
  <si>
    <t>Directeur de recherche EPST</t>
  </si>
  <si>
    <t>9740478B</t>
  </si>
  <si>
    <t>0171463Y</t>
  </si>
  <si>
    <t>0762762P</t>
  </si>
  <si>
    <t>0772765M</t>
  </si>
  <si>
    <t>Organismes, fondations…</t>
  </si>
  <si>
    <t>Autre_AP</t>
  </si>
  <si>
    <t>U VERSAILLES ST-QUENTIN</t>
  </si>
  <si>
    <t>ENSM ALES</t>
  </si>
  <si>
    <t>ENSM DOUAI</t>
  </si>
  <si>
    <t>ENSP VERSAILLES</t>
  </si>
  <si>
    <t>ENSM ALBI</t>
  </si>
  <si>
    <t>0941934S</t>
  </si>
  <si>
    <t>0751871B</t>
  </si>
  <si>
    <t>0780412Z</t>
  </si>
  <si>
    <t>0772551E</t>
  </si>
  <si>
    <t>IEP LILLE</t>
  </si>
  <si>
    <t>0690173N</t>
  </si>
  <si>
    <t>Autres :</t>
  </si>
  <si>
    <t>Chercheurs des EPST</t>
  </si>
  <si>
    <t>DREM</t>
  </si>
  <si>
    <t>Directeur de recherche émérite</t>
  </si>
  <si>
    <t>DIRH</t>
  </si>
  <si>
    <t>DIRP</t>
  </si>
  <si>
    <t>Physicien</t>
  </si>
  <si>
    <t>Astro</t>
  </si>
  <si>
    <t>Astronome</t>
  </si>
  <si>
    <t>PUPHEX</t>
  </si>
  <si>
    <t>0772502B</t>
  </si>
  <si>
    <t>IR</t>
  </si>
  <si>
    <t>Les feuilles suivantes sont des aides au remplissage des tableaux :</t>
  </si>
  <si>
    <t>Ce formulaire comporte les feuilles à compléter intitulées :</t>
  </si>
  <si>
    <t>PR</t>
  </si>
  <si>
    <t>PUPH</t>
  </si>
  <si>
    <t>MCUPH</t>
  </si>
  <si>
    <t>DR</t>
  </si>
  <si>
    <t>CR</t>
  </si>
  <si>
    <t>INRAP</t>
  </si>
  <si>
    <t>0602098E</t>
  </si>
  <si>
    <t>INERIS</t>
  </si>
  <si>
    <t>EFS</t>
  </si>
  <si>
    <t>ANSES</t>
  </si>
  <si>
    <t>ESJ LILLE</t>
  </si>
  <si>
    <t>0753541S</t>
  </si>
  <si>
    <t>0755308M</t>
  </si>
  <si>
    <t>0752139T</t>
  </si>
  <si>
    <t>0690195M</t>
  </si>
  <si>
    <t>0310155A</t>
  </si>
  <si>
    <t>0851415B</t>
  </si>
  <si>
    <t>0490811R</t>
  </si>
  <si>
    <t>0261465B</t>
  </si>
  <si>
    <t>0753632R</t>
  </si>
  <si>
    <t>MCFHC</t>
  </si>
  <si>
    <t>MCF</t>
  </si>
  <si>
    <t>MCFP</t>
  </si>
  <si>
    <t>CBIB</t>
  </si>
  <si>
    <t>0300063F</t>
  </si>
  <si>
    <t>ENTPE LYON</t>
  </si>
  <si>
    <t>0442278M</t>
  </si>
  <si>
    <t>ESB NANTES</t>
  </si>
  <si>
    <t>0932019P</t>
  </si>
  <si>
    <t>0641923T</t>
  </si>
  <si>
    <t>ESTIA BAYONNE</t>
  </si>
  <si>
    <t>0141720U</t>
  </si>
  <si>
    <t>UT COMPIEGNE</t>
  </si>
  <si>
    <t>UT TROYES</t>
  </si>
  <si>
    <t>code UAI</t>
  </si>
  <si>
    <t>0912281K</t>
  </si>
  <si>
    <t>CEA</t>
  </si>
  <si>
    <t>0755516N</t>
  </si>
  <si>
    <t>CIRAD</t>
  </si>
  <si>
    <t>0752743Z</t>
  </si>
  <si>
    <t>CNES</t>
  </si>
  <si>
    <t>0922262J</t>
  </si>
  <si>
    <t>IFREMER</t>
  </si>
  <si>
    <t>0922643Y</t>
  </si>
  <si>
    <t>IRSN</t>
  </si>
  <si>
    <t>0922641W</t>
  </si>
  <si>
    <t>ONERA</t>
  </si>
  <si>
    <t>0341089Z</t>
  </si>
  <si>
    <t>Maître de conférences des universités-Praticiens hospitaliers</t>
  </si>
  <si>
    <t>Maître de conférences EPHE, EFE, Ec. Nat. Chartes</t>
  </si>
  <si>
    <t>établissement(s) d'enseignement supérieur et de recherche :</t>
  </si>
  <si>
    <t>MSH PARIS</t>
  </si>
  <si>
    <t>0681166Y</t>
  </si>
  <si>
    <t>0753494R</t>
  </si>
  <si>
    <t>0440984F</t>
  </si>
  <si>
    <t>0060931E</t>
  </si>
  <si>
    <t>0060099A</t>
  </si>
  <si>
    <t>9830445S</t>
  </si>
  <si>
    <t>autres :</t>
  </si>
  <si>
    <t>……………</t>
  </si>
  <si>
    <t>0932066R</t>
  </si>
  <si>
    <t>AHU</t>
  </si>
  <si>
    <t>SHS5_1 Langues / littératures anciennes et françaises, littérature comparée</t>
  </si>
  <si>
    <t>Professeur des universités, du Collège de France, du MNHN, de l'INALCO, du CNAM, de l'ECAM, de l'Ec. Nat. Chartes</t>
  </si>
  <si>
    <t>Directeur d'études EPHE, EFE</t>
  </si>
  <si>
    <t>0540136E</t>
  </si>
  <si>
    <t>0830828Z</t>
  </si>
  <si>
    <t>0060836B</t>
  </si>
  <si>
    <t>0860902N</t>
  </si>
  <si>
    <t>0510084P</t>
  </si>
  <si>
    <t>Cadre scientifique des EPIC, personnels des ministères autres que MESR reconnus comme chercheurs</t>
  </si>
  <si>
    <t>0951310H</t>
  </si>
  <si>
    <t>0753470P</t>
  </si>
  <si>
    <t>0753667D</t>
  </si>
  <si>
    <t>0134009M</t>
  </si>
  <si>
    <t>U LORRAINE</t>
  </si>
  <si>
    <t>0755598C</t>
  </si>
  <si>
    <t>0130178Y</t>
  </si>
  <si>
    <t>0800069R</t>
  </si>
  <si>
    <t>0250069P</t>
  </si>
  <si>
    <t>0330150J</t>
  </si>
  <si>
    <t>0140096D</t>
  </si>
  <si>
    <t>0630081W</t>
  </si>
  <si>
    <t>6200665D</t>
  </si>
  <si>
    <t>0941295X</t>
  </si>
  <si>
    <t>0210066H</t>
  </si>
  <si>
    <t>0380105H</t>
  </si>
  <si>
    <t>9711034X</t>
  </si>
  <si>
    <t>9730298L</t>
  </si>
  <si>
    <t>0590283M</t>
  </si>
  <si>
    <t>0870059S</t>
  </si>
  <si>
    <t>0690133V</t>
  </si>
  <si>
    <t>9720811Z</t>
  </si>
  <si>
    <t>0340094T</t>
  </si>
  <si>
    <t>0540089D</t>
  </si>
  <si>
    <t>0440087F</t>
  </si>
  <si>
    <t>0060087M</t>
  </si>
  <si>
    <t>0450080T</t>
  </si>
  <si>
    <t>0754585B</t>
  </si>
  <si>
    <t>ENSCI PARIS</t>
  </si>
  <si>
    <t>9741068M</t>
  </si>
  <si>
    <t>9720670W</t>
  </si>
  <si>
    <t>0593655C</t>
  </si>
  <si>
    <t>0593654B</t>
  </si>
  <si>
    <t>0590340Z</t>
  </si>
  <si>
    <t>0301090X</t>
  </si>
  <si>
    <t>0341573A</t>
  </si>
  <si>
    <t>0660517D</t>
  </si>
  <si>
    <t>0693133F</t>
  </si>
  <si>
    <t>Autre_EC</t>
  </si>
  <si>
    <t>Cadre_supérieur</t>
  </si>
  <si>
    <t>Cadre_confirmé</t>
  </si>
  <si>
    <t>Cadre_débutant</t>
  </si>
  <si>
    <t>Ch_contractuel</t>
  </si>
  <si>
    <t>Autre_Ch</t>
  </si>
  <si>
    <t>Cadre_EPIC</t>
  </si>
  <si>
    <t>NonCadre_EPIC</t>
  </si>
  <si>
    <t>Responsable</t>
  </si>
  <si>
    <t>0250082D</t>
  </si>
  <si>
    <t>0911101C</t>
  </si>
  <si>
    <t>0941111X</t>
  </si>
  <si>
    <t>0931238R</t>
  </si>
  <si>
    <t>0751718K</t>
  </si>
  <si>
    <t>0751719L</t>
  </si>
  <si>
    <t>0751720M</t>
  </si>
  <si>
    <t>0751721N</t>
  </si>
  <si>
    <t>0751722P</t>
  </si>
  <si>
    <t>0751723R</t>
  </si>
  <si>
    <t>0931827F</t>
  </si>
  <si>
    <t>0750736T</t>
  </si>
  <si>
    <r>
      <t>mots-clés</t>
    </r>
    <r>
      <rPr>
        <b/>
        <sz val="10"/>
        <rFont val="Arial"/>
        <family val="2"/>
      </rPr>
      <t/>
    </r>
  </si>
  <si>
    <t>0593207R</t>
  </si>
  <si>
    <t>0130221V</t>
  </si>
  <si>
    <t>IEP AIX</t>
  </si>
  <si>
    <t>0330192E</t>
  </si>
  <si>
    <t>IEP BORDEAUX</t>
  </si>
  <si>
    <t>0380134P</t>
  </si>
  <si>
    <t>IE</t>
  </si>
  <si>
    <t>AI</t>
  </si>
  <si>
    <t>AJT</t>
  </si>
  <si>
    <t xml:space="preserve">     Un chercheur travaillant dans une seule équipe interne = 1. Un chercheur  travaillant dans deux équipes internes à égalité de temps = 0,5 dans chacune d'entre elles.</t>
  </si>
  <si>
    <t>0801344B</t>
  </si>
  <si>
    <t>0490970N</t>
  </si>
  <si>
    <t>Nom d'usage</t>
  </si>
  <si>
    <t>BORDEAUX INP</t>
  </si>
  <si>
    <t>ADUDA</t>
  </si>
  <si>
    <t>GRENOBLE INP</t>
  </si>
  <si>
    <t>ENSM ST-ETIENNE</t>
  </si>
  <si>
    <t>U ST-ETIENNE</t>
  </si>
  <si>
    <t>EC CENTRALE LYON</t>
  </si>
  <si>
    <t>VETAGROSUP LYON</t>
  </si>
  <si>
    <t>ECAM LYON</t>
  </si>
  <si>
    <t>EM LYON</t>
  </si>
  <si>
    <t>ENS LYON</t>
  </si>
  <si>
    <t>ENSATT LYON</t>
  </si>
  <si>
    <t>INST CATHO LYON</t>
  </si>
  <si>
    <t>ENFA TOULOUSE</t>
  </si>
  <si>
    <t>ENV TOULOUSE</t>
  </si>
  <si>
    <t>EC ING PURPAN</t>
  </si>
  <si>
    <t>INST CATHO TOULOUSE</t>
  </si>
  <si>
    <t>ICAM TOULOUSE</t>
  </si>
  <si>
    <t>ENI TARBES</t>
  </si>
  <si>
    <t>INST MINES-TELECOM</t>
  </si>
  <si>
    <t>IFPEN</t>
  </si>
  <si>
    <t>INCA</t>
  </si>
  <si>
    <t>0690194L</t>
  </si>
  <si>
    <t>0310153Y</t>
  </si>
  <si>
    <t>0310154Z</t>
  </si>
  <si>
    <t>0312421N</t>
  </si>
  <si>
    <t>0650048Z</t>
  </si>
  <si>
    <t>0755661W</t>
  </si>
  <si>
    <t>SCIENCES PO BORDEAUX</t>
  </si>
  <si>
    <t>ECOLE NATIONALE SUPERIEURE D'ARCHITECTURE ET DE PAYSAGE DE BORDEAUX</t>
  </si>
  <si>
    <t>BORDEAUX SCIENCES AGRO</t>
  </si>
  <si>
    <t>UNIVERSITE BORDEAUX MONTAIGNE</t>
  </si>
  <si>
    <t>UNIVERSITE DE PAU ET DES PAYS DE L'ADOUR - UPPA</t>
  </si>
  <si>
    <t>SCIENCES PO GRENOBLE</t>
  </si>
  <si>
    <t>ECOLE NATIONALE SUPERIEURE D'ARCHITECTURE DE GRENOBLE</t>
  </si>
  <si>
    <t>UNIVERSITE JEAN MONNET SAINT-ETIENNE - UJM</t>
  </si>
  <si>
    <t>ECOLE NATIONALE SUPERIEURE D'ARCHITECTURE DE SAINT-ETIENNE</t>
  </si>
  <si>
    <t>SCIENCES PO LYON</t>
  </si>
  <si>
    <t>ECOLE NATIONALE SUPERIEURE D'ARCHITECTURE DE LYON</t>
  </si>
  <si>
    <t>ECOLE CENTRALE DE LYON</t>
  </si>
  <si>
    <t>INSTITUT NATIONAL DES SCIENCES APPLIQUEES DE LYON</t>
  </si>
  <si>
    <t>VETAGRO SUP</t>
  </si>
  <si>
    <t>UNIVERSITE LUMIERE - LYON 2</t>
  </si>
  <si>
    <t>ECOLE SUPERIEURE DE CHIMIE PHYSIQUE ELECTRONIQUE DE LYON</t>
  </si>
  <si>
    <t>SCIENCES PO TOULOUSE</t>
  </si>
  <si>
    <t>ECOLE NATIONALE SUPERIEURE D'ARCHITECTURE DE TOULOUSE</t>
  </si>
  <si>
    <t>INSTITUT NATIONAL DES SCIENCES APPLIQUEES DE TOULOUSE</t>
  </si>
  <si>
    <t>ECOLE D'INGENIEURS DE PURPAN</t>
  </si>
  <si>
    <t>UNIVERSITE TOULOUSE 1 CAPITOLE - UT1</t>
  </si>
  <si>
    <t>U PARIS 1</t>
  </si>
  <si>
    <t>U PARIS 2</t>
  </si>
  <si>
    <t>U PARIS 3</t>
  </si>
  <si>
    <t>U PARIS 4</t>
  </si>
  <si>
    <t>U PARIS 5</t>
  </si>
  <si>
    <t>U PARIS 6</t>
  </si>
  <si>
    <t>U PARIS 7</t>
  </si>
  <si>
    <t>U PARIS 8</t>
  </si>
  <si>
    <t>UNIVERSITE DE BORDEAUX</t>
  </si>
  <si>
    <t>UNIVERSITE DE LYON</t>
  </si>
  <si>
    <t>IRSTEA</t>
  </si>
  <si>
    <t>TEM EVRY</t>
  </si>
  <si>
    <t>INST CURIE</t>
  </si>
  <si>
    <t>INST CATHO LILLE</t>
  </si>
  <si>
    <t>ESSEC</t>
  </si>
  <si>
    <t>ESIEE PARIS</t>
  </si>
  <si>
    <t>ENSC LILLE</t>
  </si>
  <si>
    <t>IFSTTAR</t>
  </si>
  <si>
    <t>INST OPTIQUE</t>
  </si>
  <si>
    <t>INST PASTEUR PARIS</t>
  </si>
  <si>
    <t>ISMEP PARIS</t>
  </si>
  <si>
    <t>TELECOM PARISTECH</t>
  </si>
  <si>
    <t>U CERGY</t>
  </si>
  <si>
    <t>U LILLE 1</t>
  </si>
  <si>
    <t>U LILLE 2</t>
  </si>
  <si>
    <t>U LILLE 3</t>
  </si>
  <si>
    <t>U LITTORAL</t>
  </si>
  <si>
    <t>U MONTPELLIER 3</t>
  </si>
  <si>
    <t>U PARIS 12</t>
  </si>
  <si>
    <t>U MARNE-LA-VALLEE</t>
  </si>
  <si>
    <t>U PARIS 11</t>
  </si>
  <si>
    <t>U PERPIGNAN</t>
  </si>
  <si>
    <t>U VALENCIENNES</t>
  </si>
  <si>
    <t>EC CENTRALE LILLE</t>
  </si>
  <si>
    <t>EC POLYTECHNIQUE</t>
  </si>
  <si>
    <t>ENPC</t>
  </si>
  <si>
    <t>ENSC MONTPELLIER</t>
  </si>
  <si>
    <t>ENSLL</t>
  </si>
  <si>
    <t>ENSAVT MARNE-LA-VALLEE</t>
  </si>
  <si>
    <t>ENSEA CERGY</t>
  </si>
  <si>
    <t>ENSM PARIS</t>
  </si>
  <si>
    <t>ENSTA PARIS</t>
  </si>
  <si>
    <t>ECOLE CENTRALE DE LILLE</t>
  </si>
  <si>
    <t>ECOLE POLYTECHNIQUE</t>
  </si>
  <si>
    <t>ECOLE DES PONTS PARISTECH</t>
  </si>
  <si>
    <t>ECOLE NATIONALE SUPERIEURE D'ARCHITECTURE  DE VERSAILLES</t>
  </si>
  <si>
    <t>ECOLE NATIONALE SUPERIEURE D'ARCHITECTURE ET DE PAYSAGE DE LILLE</t>
  </si>
  <si>
    <t>ECOLE NATIONALE SUPERIEURE DE CHIMIE DE LILLE</t>
  </si>
  <si>
    <t>ECOLE NATIONALE SUPERIEURE DE L'ELECTRONIQUE ET DE SES APPLICATIONS</t>
  </si>
  <si>
    <t>MINES PARISTECH</t>
  </si>
  <si>
    <t>SCIENCES PO LILLE</t>
  </si>
  <si>
    <t>INSTITUT CURIE</t>
  </si>
  <si>
    <t>INSTITUT PASTEUR</t>
  </si>
  <si>
    <t>SUPMECA</t>
  </si>
  <si>
    <t>SKEMA BUSINESS SCHOOL</t>
  </si>
  <si>
    <t>TELECOM ECOLE DE MANAGEMENT</t>
  </si>
  <si>
    <t>UNIVERSITE D'ARTOIS</t>
  </si>
  <si>
    <t>UNIVERSITE DE CERGY-PONTOISE - UCP</t>
  </si>
  <si>
    <t>UNIVERSITE D'EVRY-VAL-D'ESSONE - UEVE</t>
  </si>
  <si>
    <t>UNIVERSITE DE LA REUNION</t>
  </si>
  <si>
    <t>UNIVERSITE LILLE 2 - DROIT ET SANTE</t>
  </si>
  <si>
    <t>UNIVERSITE PARIS-EST MARNE-LA-VALLEE - UPEM</t>
  </si>
  <si>
    <t>UNIVERSITE PAUL-VALERY MONTPELLIER 3</t>
  </si>
  <si>
    <t>UNIVERSITE PARIS-EST CRETEIL VAL DE MARNE - UPEC</t>
  </si>
  <si>
    <t>UNIVERSITE DE PERPIGNAN VIA DOMITIA - UPVD</t>
  </si>
  <si>
    <t>UNIVERSITE DE VERSAILLES SAINT-QUENTIN-EN-YVELINES - UVSQ</t>
  </si>
  <si>
    <t>(sélectionner l'établissement souhaité dans les menus déroulants)</t>
  </si>
  <si>
    <t>(sélectionner l'organisme souhaité dans les menus déroulants)</t>
  </si>
  <si>
    <t>(sélectionner l'établissement ou l'organisme souhaité dans les menus déroulants)</t>
  </si>
  <si>
    <t>PCAP</t>
  </si>
  <si>
    <t>Personnels non scientifiques
 EPIC ou fondations</t>
  </si>
  <si>
    <t>CDI</t>
  </si>
  <si>
    <t>CDI.A</t>
  </si>
  <si>
    <t>CDI.B</t>
  </si>
  <si>
    <t>CDI.C</t>
  </si>
  <si>
    <t>Contrat à durée indéterminée (catégorie non précisée)</t>
  </si>
  <si>
    <t>Contrat à durée indéterminée (catégorie A)</t>
  </si>
  <si>
    <t>Contrat à durée indéterminée (catégorie B)</t>
  </si>
  <si>
    <t>Contrat à durée indéterminée (catégorie C)</t>
  </si>
  <si>
    <t>Contrat à durée déterminée (catégorie non précisée)</t>
  </si>
  <si>
    <t>Contrat à durée déterminée (catégorie A)</t>
  </si>
  <si>
    <t>Contrat à durée déterminée (catégorie B)</t>
  </si>
  <si>
    <t>Contrat à durée déterminée (catégorie C)</t>
  </si>
  <si>
    <t>BNU STRASBOURG</t>
  </si>
  <si>
    <t>COLL DE FRANCE</t>
  </si>
  <si>
    <t>EC CENTRALE MARSEILLE</t>
  </si>
  <si>
    <t>EC CENTRALE NANTES</t>
  </si>
  <si>
    <t>ENS PARIS</t>
  </si>
  <si>
    <t>ENSC RENNES</t>
  </si>
  <si>
    <t>ENSC PARIS</t>
  </si>
  <si>
    <t>INST CATHO PARIS</t>
  </si>
  <si>
    <t>Autre statut</t>
  </si>
  <si>
    <t>Informations administratives sur l'unité</t>
  </si>
  <si>
    <t>Structuration interne de l'unité</t>
  </si>
  <si>
    <t>Nomenclatures utilisées dans les différentes feuilles du fichier</t>
  </si>
  <si>
    <t>Liste des établissements, organismes de recherche, etc.</t>
  </si>
  <si>
    <t>Sigle</t>
  </si>
  <si>
    <t>AGROCAMPUS OUEST</t>
  </si>
  <si>
    <t>AGROCAMPUS OUEST - INSTITUT SUPERIEUR DES SCIENCES AGRONOMIQUES, AGROALIMENTAIRES, HORTICOLES ET DU PAYSAGE</t>
  </si>
  <si>
    <t>Ecoles et établissements</t>
  </si>
  <si>
    <t>AGROSUP DIJON - INSTITUT NATIONAL SUPERIEUR DES SCIENCES AGRONOMIQUES DE L'ALIMENTATION ET DE L'ENVIRONNEMENT</t>
  </si>
  <si>
    <t>BUREAU DE RECHERCHES GEOLOGIQUES ET MINIERES - BRGM</t>
  </si>
  <si>
    <t>INSTITUT POLYTECHNIQUE DE BORDEAUX - IPB</t>
  </si>
  <si>
    <t>CENTRE NATIONAL DE LA RECHERCHE SCIENTIFIQUE - CNRS</t>
  </si>
  <si>
    <t>COMMISSARIAT A L'ENERGIE ATOMIQUE ET AUX ENERGIES ALTERNATIVES - CEA</t>
  </si>
  <si>
    <t>CELSA PARIS</t>
  </si>
  <si>
    <t>0921509R</t>
  </si>
  <si>
    <t>CELSA PARIS-SORBONNE</t>
  </si>
  <si>
    <t>COMUE BOURGOGNE</t>
  </si>
  <si>
    <t>CENTRE DE COOPERATION INTERNATIONALE EN RECHERCHE AGRONOMIQUE POUR LE DEVELOPPEMENT - CIRAD</t>
  </si>
  <si>
    <t>CNAM</t>
  </si>
  <si>
    <t>CONSERVATOIRE NATIONAL DES ARTS ET METIERS - CNAM</t>
  </si>
  <si>
    <t>COMUE BRETAGNE</t>
  </si>
  <si>
    <t>CENTRE NATIONAL D'ETUDES SPATIALES - CNES</t>
  </si>
  <si>
    <t>COLLEGE DE FRANCE</t>
  </si>
  <si>
    <t>COMUE UNAM</t>
  </si>
  <si>
    <t>COMUE UNIVERSITE NANTES ANGERS LE MANS - UNAM</t>
  </si>
  <si>
    <t>IFP ENERGIES NOUVELLES - IFPEN</t>
  </si>
  <si>
    <t>ECOLE CENTRALE DE NANTES</t>
  </si>
  <si>
    <t>INSTITUT FRANCAIS DE RECHERCHE POUR L'EXPLOITATION DE LA MER - IFREMER</t>
  </si>
  <si>
    <t>ECOLE CENTRALE DE MARSEILLE</t>
  </si>
  <si>
    <t>ECOLE NATIONALE D'INGENIEURS DE BREST - ENIB</t>
  </si>
  <si>
    <t>INSTITUT FRANCAIS DES SCIENCES ET TECHNOLOGIES DES TRANSPORTS, DE L'AMENAGEMENT ET DES RESEAUX - IFSTTAR</t>
  </si>
  <si>
    <t>ENS RENNES</t>
  </si>
  <si>
    <t>0352440M</t>
  </si>
  <si>
    <t>ECOLE NORMALE SUPERIEURE DE RENNES - ENS RENNES</t>
  </si>
  <si>
    <t>0922689Y</t>
  </si>
  <si>
    <t>ECOLE NATIONALE SUPERIEURE D'ARCHITECTURE DE BRETAGNE</t>
  </si>
  <si>
    <t>INSTITUT NATIONAL D'ETUDES DEMOGRAPHIQUES - INED</t>
  </si>
  <si>
    <t>ECOLE DES HAUTES ETUDES EN SANTE PUBLIQUE - EHESP</t>
  </si>
  <si>
    <t>ENSA CLERMONT</t>
  </si>
  <si>
    <t>ECOLE NATIONALE SUPERIEURE D'ARCHITECTURE DE CLERMONT-FERRAND</t>
  </si>
  <si>
    <t>INSTITUT NATIONAL DE LA RECHERCHE AGRONOMIQUE - INRA</t>
  </si>
  <si>
    <t>EHESS</t>
  </si>
  <si>
    <t>ECOLE DES HAUTES ETUDES EN SCIENCES SOCIALES - EHESS</t>
  </si>
  <si>
    <t>ECOLE NATIONALE SUPERIEURE D'ARCHITECTURE DE NANTES</t>
  </si>
  <si>
    <t>INSTITUT NATIONAL DE RECHERCHES ARCHEOLOGIQUES PREVENTIVES - INRAP</t>
  </si>
  <si>
    <t>EN3S ST-ETIENNE</t>
  </si>
  <si>
    <t>0421879P</t>
  </si>
  <si>
    <t>ECOLE NATIONALE SUPERIEURE D'ARCHITECTURE DE NORMANDIE</t>
  </si>
  <si>
    <t>INSTITUT NATIONAL DE RECHERCHE EN INFORMATIQUE ET EN AUTOMATIQUE - INRIA</t>
  </si>
  <si>
    <t>ENC PARIS</t>
  </si>
  <si>
    <t>ECOLE NATIONALE DES CHARTES</t>
  </si>
  <si>
    <t>INSTITUT NATIONAL DE LA SANTE ET DE LA RECHERCHE MEDICALE - INSERM</t>
  </si>
  <si>
    <t>ECOLE NATIONALE DE FORMATION AGRONOMIQUE DE TOULOUSE - AUZEVILLE - ENFA</t>
  </si>
  <si>
    <t>ECOLE NATIONALE SUPERIEURE DE CHIMIE DE RENNES</t>
  </si>
  <si>
    <t>ECOLE NATIONALE SUPERIEURE D'INGENIEURS DE CAEN - ENSICAEN</t>
  </si>
  <si>
    <t>ECOLE NATIONALE D'INGENIEURS DE METZ - ENIM</t>
  </si>
  <si>
    <t>ENSMM BESANCON</t>
  </si>
  <si>
    <t>ECOLE NATIONALE SUPERIEURE DE MECANIQUE ET DES MICROTECHNIQUES DE BESANCON - ENSMM</t>
  </si>
  <si>
    <t>ECOLE NATIONALE D'INGENIEURS DE SAINT-ETIENNE - ENISE</t>
  </si>
  <si>
    <t>ENSTA BRETAGNE</t>
  </si>
  <si>
    <t>ECOLE NATIONALE SUPERIEURE DE TECHNIQUES AVANCEES BRETAGNE</t>
  </si>
  <si>
    <t>INSTITUT DE RECHERCHE POUR LE DEVELOPPEMENT - IRD</t>
  </si>
  <si>
    <t>ECOLE NATIONALE D'INGENIEURS DE TARBES - ENIT</t>
  </si>
  <si>
    <t>ES AGRI ANGERS</t>
  </si>
  <si>
    <t>GROUPE ESA</t>
  </si>
  <si>
    <t>INSTITUT NATIONAL DE RECHERCHE EN SCIENCES ET TECHNOLOGIES POUR L'ENVIRONNEMENT et l'AGRICULTURE - IRSTEA</t>
  </si>
  <si>
    <t>ECOLE NATIONALE SUPERIEURE DES ARTS ET INDUSTRIES TEXTILES - ENSAIT</t>
  </si>
  <si>
    <t>ES ARCHI</t>
  </si>
  <si>
    <t>ECOLE SPECIALE D'ARCHITECTURE</t>
  </si>
  <si>
    <t>OFFICE NATIONAL D'ETUDES ET DE RECHERCHES AEROSPATIALES - ONERA</t>
  </si>
  <si>
    <t>ARTS ET METIERS PARISTECH - ECOLE NATIONALE SUPERIEURE DES ARTS ET METIERS</t>
  </si>
  <si>
    <t>GROUPE ESB - ECOLE SUPERIEURE DU BOIS</t>
  </si>
  <si>
    <t>COMUE</t>
  </si>
  <si>
    <t>COMmunauté d'Universités et d'Etablissements</t>
  </si>
  <si>
    <t>ESITPA - ECOLE D'INGENIEURS EN AGRICULTURE</t>
  </si>
  <si>
    <t>COLLEGIUM IDF</t>
  </si>
  <si>
    <t>0932558A</t>
  </si>
  <si>
    <t>SCIENCES PO RENNES</t>
  </si>
  <si>
    <t>COMUE AQUITAINE</t>
  </si>
  <si>
    <t>COMMUNAUTE D'UNIVERSITES ET D'ETABLISSEMENTS D'AQUITAINE - CUEA</t>
  </si>
  <si>
    <t>ENSC MULHOUSE</t>
  </si>
  <si>
    <t>0680097L</t>
  </si>
  <si>
    <t>ECOLE NATIONALE SUPERIEURE DE CHIMIE DE MULHOUSE - ENSCMU</t>
  </si>
  <si>
    <t>CHIMIE PARISTECH</t>
  </si>
  <si>
    <t>COMUE CENTRE VL</t>
  </si>
  <si>
    <t>INSTITUT NATIONAL DES SCIENCES APPLIQUEES DE RENNES</t>
  </si>
  <si>
    <t>ENSCI LIMOGES</t>
  </si>
  <si>
    <t>INSTITUT NATIONAL DES SCIENCES APPLIQUEES DE ROUEN</t>
  </si>
  <si>
    <t>UNIVERSITE GRENOBLE ALPES - UGA</t>
  </si>
  <si>
    <t>COMUE HESAM</t>
  </si>
  <si>
    <t>INSTITUT DE RADIOPROTECTION ET DE SURETE NUCLEAIRE - IRSN</t>
  </si>
  <si>
    <t>COMUE LILLE</t>
  </si>
  <si>
    <t>ONIRIS NANTES</t>
  </si>
  <si>
    <t>COMUE LPC</t>
  </si>
  <si>
    <t>COMUE LIMOUSIN POITOU-CHARENTES</t>
  </si>
  <si>
    <t>UNIVERSITE D'ANGERS - UA</t>
  </si>
  <si>
    <t>COMUE LYON</t>
  </si>
  <si>
    <t>ECOLE NATIONALE SUPERIEURE DES SCIENCES DE L'INFORMATION ET DES BIBLIOTHEQUES - ENSSIB</t>
  </si>
  <si>
    <t>UNIVERSITE DE FRANCHE-COMTE - UFC</t>
  </si>
  <si>
    <t>COMUE NORMANDIE</t>
  </si>
  <si>
    <t>0142382N</t>
  </si>
  <si>
    <t>EPHE</t>
  </si>
  <si>
    <t>ECOLE PRATIQUE DES HAUTES ETUDES - EPHE</t>
  </si>
  <si>
    <t>UNIVERSITE DE BRETAGNE OCCIDENTALE - UBO</t>
  </si>
  <si>
    <t>COMUE PARIS-EST</t>
  </si>
  <si>
    <t>UNIVERSITE PARIS-EST</t>
  </si>
  <si>
    <t>UNIVERSITE DE BRETAGNE-SUD - UBS</t>
  </si>
  <si>
    <t>COMUE PARIS-LUMIERES</t>
  </si>
  <si>
    <t>0755698L</t>
  </si>
  <si>
    <t>UNIVERSITE PARIS LUMIERES - UPL</t>
  </si>
  <si>
    <t>UNIVERSITE DE CAEN BASSE-NORMANDIE - UCBN</t>
  </si>
  <si>
    <t>COMUE PARIS-SEINE</t>
  </si>
  <si>
    <t>0783617H</t>
  </si>
  <si>
    <t>UNIVERSITE PARIS SEINE</t>
  </si>
  <si>
    <t>IAE DE PARIS - SORBONNE GRADUATE BUSINESS SCHOOL</t>
  </si>
  <si>
    <t>COMUE PSL</t>
  </si>
  <si>
    <t>PSL RESEARCH UNIVERSITY</t>
  </si>
  <si>
    <t>COMUE SORBONNE U</t>
  </si>
  <si>
    <t>SORBONNE UNIVERSITES</t>
  </si>
  <si>
    <t>INALCO</t>
  </si>
  <si>
    <t>INSTITUT NATIONAL DES LANGUES ET CIVILISATIONS ORIENTALES - INALCO</t>
  </si>
  <si>
    <t>UNIVERSITE DE BOURGOGNE - UB</t>
  </si>
  <si>
    <t>COMUE SPC</t>
  </si>
  <si>
    <t>SORBONNE PARIS CITE</t>
  </si>
  <si>
    <t>INSTITUT NATIONAL D'HISTOIRE DE L'ART - INHA</t>
  </si>
  <si>
    <t>UNIVERSITE DU HAVRE</t>
  </si>
  <si>
    <t>COMUE SUD</t>
  </si>
  <si>
    <t>INSA CENTRE VL</t>
  </si>
  <si>
    <t>0180974L</t>
  </si>
  <si>
    <t>UNIVERSITE DU MAINE</t>
  </si>
  <si>
    <t>COMUE TOULOUSE</t>
  </si>
  <si>
    <t>UNIVERSITE DE NANTES</t>
  </si>
  <si>
    <t>U NOUVELLE-CALEDONIE</t>
  </si>
  <si>
    <t>UNIVERSITE DE LA NOUVELLE-CALEDONIE - UNC</t>
  </si>
  <si>
    <t>Universités</t>
  </si>
  <si>
    <t>UNIVERSITE DE LA POLYNESIE FRANCAISE</t>
  </si>
  <si>
    <t>INSTITUT NATIONAL DES SCIENCES APPLIQUEES DE STRASBOURG</t>
  </si>
  <si>
    <t>UNIVERSITE DE RENNES 1</t>
  </si>
  <si>
    <t>FCS PARIS SACLAY</t>
  </si>
  <si>
    <t>0912330N</t>
  </si>
  <si>
    <t>CAMPUS PARIS SACLAY</t>
  </si>
  <si>
    <t>UNIVERSITE RENNES 2</t>
  </si>
  <si>
    <t>INSTITUT NATIONAL POLYTECHNIQUE DE TOULOUSE - INP TOULOUSE</t>
  </si>
  <si>
    <t>INSTITUT NATIONAL DU SPORT, DE L'EXPERTISE ET DE LA PERFORMANCE - INSEP</t>
  </si>
  <si>
    <t>UNIVERSITE DE ROUEN</t>
  </si>
  <si>
    <t>0342321N</t>
  </si>
  <si>
    <t>UT BELFORT</t>
  </si>
  <si>
    <t>AIX-MARSEILLE UNIVERSITE - AMU</t>
  </si>
  <si>
    <t>IPGP</t>
  </si>
  <si>
    <t>INSTITUT DE PHYSIQUE DU GLOBE DE PARIS - IPGP</t>
  </si>
  <si>
    <t>UNIVERSITE DE TECHNOLOGIE DE TROYES - UTT</t>
  </si>
  <si>
    <t>UNIVERSITE DE PICARDIE JULES VERNE - UPJV</t>
  </si>
  <si>
    <t>ISAE-ENSMA</t>
  </si>
  <si>
    <t>ABES</t>
  </si>
  <si>
    <t>0341920C</t>
  </si>
  <si>
    <t>AGENCE BIBLIOGRAPHIQUE DE L'ENSEIGNEMENT SUPERIEUR - ABES</t>
  </si>
  <si>
    <t>MNHN</t>
  </si>
  <si>
    <t>MUSEUM NATIONAL D'HISTOIRE NATURELLE - MNHN</t>
  </si>
  <si>
    <t>AGROPARISTECH - INSTITUT DES SCIENCES ET INDUSTRIES DU VIVANT ET DE L'ENVIRONNEMENT</t>
  </si>
  <si>
    <t>MSH AQUITAINE</t>
  </si>
  <si>
    <t>0332757T</t>
  </si>
  <si>
    <t>MAISON DES SCIENCES DE L'HOMME D'AQUITAINE - MSHA</t>
  </si>
  <si>
    <t>0922684T</t>
  </si>
  <si>
    <t>AGENCE NATIONALE POUR LA GESTION DES DECHETS RADIOACTIFS - ANDRA</t>
  </si>
  <si>
    <t>FONDATION MAISON DES SCIENCES DE L'HOMME - FMSH</t>
  </si>
  <si>
    <t>0755611S</t>
  </si>
  <si>
    <t>AGENCE NATIONALE DE LA RECHERCHE - ANR</t>
  </si>
  <si>
    <t>OBS COTE AZUR</t>
  </si>
  <si>
    <t>OBSERVATOIRE DE LA COTE D'AZUR - OCA</t>
  </si>
  <si>
    <t>ANRS</t>
  </si>
  <si>
    <t>0755593X</t>
  </si>
  <si>
    <t>AGENCE NATIONALE DE RECHERCHES SUR LE SIDA ET LES HEPATITES VIRALES - ANRS</t>
  </si>
  <si>
    <t>U BORDEAUX</t>
  </si>
  <si>
    <t>0333298F</t>
  </si>
  <si>
    <t>OBS PARIS</t>
  </si>
  <si>
    <t>AGENCE NATIONALE DE SECURITE SANITAIRE DE L'ALIMENTATION, DE L'ENVIRONNEMENT ET DU TRAVAIL - ANSES</t>
  </si>
  <si>
    <t>sous tutelle du ministère en charge de l'Agriculture</t>
  </si>
  <si>
    <t>APHP</t>
  </si>
  <si>
    <t>ASSISTANCE PUBLIQUE HOPITAUX DE PARIS - APHP</t>
  </si>
  <si>
    <t>ASOM</t>
  </si>
  <si>
    <t>ACADEMIE DES SCIENCES D'OUTRE-MER</t>
  </si>
  <si>
    <t>AUDENCIA</t>
  </si>
  <si>
    <t>AUDENCIA NANTES - ECOLE DE MANAGEMENT</t>
  </si>
  <si>
    <t>BIBLIOTHEQUE NATIONALE ET UNIVERSITAIRE DE STRASBOURG - BNUS</t>
  </si>
  <si>
    <t>ENGEES STRASBOURG</t>
  </si>
  <si>
    <t>ECOLE NATIONALE DU GENIE DE L'EAU ET DE L'ENVIRONNEMENT DE STRASBOURG</t>
  </si>
  <si>
    <t>ENV MAISONS-ALFORT</t>
  </si>
  <si>
    <t>CASA VELAZQUEZ</t>
  </si>
  <si>
    <t xml:space="preserve">CASA DE VELAZQUEZ </t>
  </si>
  <si>
    <t>CCA MARTINIQUE</t>
  </si>
  <si>
    <t>CAMPUS CARIBEEN DES ARTS</t>
  </si>
  <si>
    <t>sous tutelle du ministère en charge du Développement Durable</t>
  </si>
  <si>
    <t>ECOLE NATIONALE DE L'AVIATION CIVILE - ENAC</t>
  </si>
  <si>
    <t>CEDHEC</t>
  </si>
  <si>
    <t>ECOLE DE CHAILLOT</t>
  </si>
  <si>
    <t>ENM TOULOUSE</t>
  </si>
  <si>
    <t>0312069F</t>
  </si>
  <si>
    <t>ECOLE NATIONALE DE LA METEOROLOGIE - ENM</t>
  </si>
  <si>
    <t>CEE PARIS</t>
  </si>
  <si>
    <t>0932509X</t>
  </si>
  <si>
    <t>CENTRE D'ETUDES DE L'EMPLOI - CEE</t>
  </si>
  <si>
    <t>ENS MARITIME</t>
  </si>
  <si>
    <t>0922706S</t>
  </si>
  <si>
    <t>ECOLE NATIONALE SUPERIEURE MARITIME - ENSM</t>
  </si>
  <si>
    <t>CENGEPS LYON</t>
  </si>
  <si>
    <t>CENTRE NATIONAL DE GESTION DES ESSAIS DE PRODUITS DE SANTE - CENGEPS</t>
  </si>
  <si>
    <t>UNIVERSITE DE LA ROCHELLE</t>
  </si>
  <si>
    <t>ENSG MARNE-LA-VALLEE</t>
  </si>
  <si>
    <t>ECOLE NATIONALE DES SCIENCES GEOGRAPHIQUES</t>
  </si>
  <si>
    <t>CENTRE EUROPEEN DE RECHERCHE ET FORMATION AVANCEE EN CALCUL SCIENTIFIQUE - CERFACS</t>
  </si>
  <si>
    <t>ECOLE NATIONALE DES TRAVAUX PUBLICS DE L'ETAT - ENTPE</t>
  </si>
  <si>
    <t>CHR METZ-THIONVILLE</t>
  </si>
  <si>
    <t>sous tutelle du ministère en charge de la Défense</t>
  </si>
  <si>
    <t>CHR ORLEANS</t>
  </si>
  <si>
    <t>EA SALON</t>
  </si>
  <si>
    <t>0130230E</t>
  </si>
  <si>
    <t>CHU AMIENS</t>
  </si>
  <si>
    <t>CHU ANGERS</t>
  </si>
  <si>
    <t>EG ANGERS</t>
  </si>
  <si>
    <t>0492202C</t>
  </si>
  <si>
    <t>ECOLE DU GENIE</t>
  </si>
  <si>
    <t>UNIVERSITE DE LIMOGES - UL</t>
  </si>
  <si>
    <t>EN BREST</t>
  </si>
  <si>
    <t>CHU BORDEAUX</t>
  </si>
  <si>
    <t>UNIVERSITE DU LITTORAL COTE D'OPALE - ULCO</t>
  </si>
  <si>
    <t>UNIVERSITE DE LORRAINE</t>
  </si>
  <si>
    <t>ECOLE NATIONALE SUPERIEURE DE TECHNIQUES AVANCEES - ENSTA PARISTECH</t>
  </si>
  <si>
    <t>CHU CAEN</t>
  </si>
  <si>
    <t>ESM ST-CYR</t>
  </si>
  <si>
    <t>ECOLE SPECIALE MILITAIRE DE SAINT-CYR</t>
  </si>
  <si>
    <t>CHU CLERMONT</t>
  </si>
  <si>
    <t>INSTITUT SUPERIEUR DE L'AERONAUTIQUE ET DE L'ESPACE - ISAE</t>
  </si>
  <si>
    <t>CHU DIJON</t>
  </si>
  <si>
    <t>CHU GRENOBLE</t>
  </si>
  <si>
    <t>CHU LA REUNION</t>
  </si>
  <si>
    <t>UNIVERSITE DE HAUTE-ALSACE - UHA</t>
  </si>
  <si>
    <t>ECOLE DES MINES DE NANTES</t>
  </si>
  <si>
    <t>CHU LIMOGES</t>
  </si>
  <si>
    <t>UNIVERSITE NICE SOPHIA ANTIPOLIS</t>
  </si>
  <si>
    <t>CHU LYON - HCL</t>
  </si>
  <si>
    <t>CHU MARSEILLE - APHM</t>
  </si>
  <si>
    <t>CENTRE HOSPITALIER UNIVERSITAIRE DE MARSEILLE - ASSISTANCE PUBLIQUE HOPITAUX DE MARSEILLE - APHM</t>
  </si>
  <si>
    <t>GENES</t>
  </si>
  <si>
    <t>0755754X</t>
  </si>
  <si>
    <t>GROUPE DES ECOLES NATIONALES D'ECONOMIE ET DE STATISTIQUE - GENES</t>
  </si>
  <si>
    <t>CHU MONTPELLIER</t>
  </si>
  <si>
    <t>UNIVERSITE D'ORLEANS</t>
  </si>
  <si>
    <t>INSTITUT MINES-TELECOM</t>
  </si>
  <si>
    <t>UNIVERSITE PARIS 1 PANTHEON-SORBONNE</t>
  </si>
  <si>
    <t>TELECOM BRETAGNE</t>
  </si>
  <si>
    <t>CHU NANTES</t>
  </si>
  <si>
    <t>UNIVERSITE PARIS OUEST NANTERRE LA DEFENSE</t>
  </si>
  <si>
    <t>CHU NICE</t>
  </si>
  <si>
    <t>UNIVERSITE PARIS-SUD</t>
  </si>
  <si>
    <t>TELECOM SUDPARIS</t>
  </si>
  <si>
    <t>CHU NIMES</t>
  </si>
  <si>
    <t>Ecoles d'Ingénieurs</t>
  </si>
  <si>
    <t>de la ville de Paris</t>
  </si>
  <si>
    <t>CHU POITIERS</t>
  </si>
  <si>
    <t>UNIVERSITE PANTHEON-ASSAS PARIS II</t>
  </si>
  <si>
    <t>ESPCI PARISTECH</t>
  </si>
  <si>
    <t>CHU REIMS</t>
  </si>
  <si>
    <t>UNIVERSITE SORBONNE NOUVELLE - PARIS 3</t>
  </si>
  <si>
    <t>sous tutelle consulaire</t>
  </si>
  <si>
    <t>CHU RENNES</t>
  </si>
  <si>
    <t>UNIVERSITE PARIS-SORBONNE</t>
  </si>
  <si>
    <t>CHU ROUEN</t>
  </si>
  <si>
    <t>UNIVERSITE PARIS DESCARTES</t>
  </si>
  <si>
    <t>ECOLE SUPERIEURE DES TECHNOLOGIES INDUSTRIELLES AVANCEES - ESTIA</t>
  </si>
  <si>
    <t>CHU ST-ETIENNE</t>
  </si>
  <si>
    <t>UNIVERSITE PIERRE ET MARIE CURIE - UPMC</t>
  </si>
  <si>
    <t>Ecoles d'Architecture</t>
  </si>
  <si>
    <t>CHU STRASBOURG</t>
  </si>
  <si>
    <t>UNIVERSITE PARIS DIDEROT - PARIS 7</t>
  </si>
  <si>
    <t>CHU TOULOUSE</t>
  </si>
  <si>
    <t>UNIVERSITE PARIS 8 - VINCENNES - SAINT-DENIS</t>
  </si>
  <si>
    <t>UNIVERSITE PARIS-DAUPHINE</t>
  </si>
  <si>
    <t>CINES</t>
  </si>
  <si>
    <t>0342032Z</t>
  </si>
  <si>
    <t>CENTRE INFORMATIQUE NATIONAL DE L'ENSEIGNEMENT SUPERIEUR - CINES</t>
  </si>
  <si>
    <t>ECOLE NATIONALE SUPERIEURE D'ARCHITECTURE DE MARSEILLE</t>
  </si>
  <si>
    <t>CIU PARIS</t>
  </si>
  <si>
    <t>CITE INTERNATIONALE UNIVERSITAIRE DE PARIS - CIUP</t>
  </si>
  <si>
    <t>UNIVERSITE DE POITIERS</t>
  </si>
  <si>
    <t>ECOLE NATIONALE SUPERIEURE D'ARCHITECTURE DE NANCY</t>
  </si>
  <si>
    <t>CLCC BORDEAUX - IB</t>
  </si>
  <si>
    <t>CENTRE DE LUTTE CONTRE LE CANCER DE BORDEAUX - INSTITUT BERGONIE</t>
  </si>
  <si>
    <t>CLCC CAEN - CFB</t>
  </si>
  <si>
    <t>CENTRE DE LUTTE CONTRE LE CANCER DE CAEN - CENTRE FRANCOIS BACLESSE</t>
  </si>
  <si>
    <t>CLCC CLERMONT - CJP</t>
  </si>
  <si>
    <t>CENTRE DE LUTTE CONTRE LE CANCER DE CLERMONT-FERRAND - CENTRE JEAN PERRIN</t>
  </si>
  <si>
    <t>ECOLE NATIONALE SUPERIEURE D'ARCHITECTURE DE PARIS-BELLEVILLE - ENSAPB</t>
  </si>
  <si>
    <t>CLCC LILLE - COL</t>
  </si>
  <si>
    <t>CENTRE DE LUTTE CONTRE LE CANCER DE LILLE - CENTRE OSCAR LAMBRET</t>
  </si>
  <si>
    <t>ECOLE NATIONALE SUPERIEURE D'ARCHITECTURE  PARIS-MALAQUAIS</t>
  </si>
  <si>
    <t>CLCC LYON - CLB</t>
  </si>
  <si>
    <t>CENTRE DE LUTTE CONTRE LE CANCER DE LYON - CENTRE LEON BERARD</t>
  </si>
  <si>
    <t>UNIVERSITE DE STRASBOURG</t>
  </si>
  <si>
    <t>CLCC MARSEILLE - IPC</t>
  </si>
  <si>
    <t>CLCC MONTPELLIER - CVAPL</t>
  </si>
  <si>
    <t>CENTRE DE LUTTE CONTRE LE CANCER DE MONTPELLIER - CENTRE VAL D'AURELLE PAUL LAMARQUE</t>
  </si>
  <si>
    <t>ECOLE NATIONALE SUPERIEURE D'ARCHITECTURE DE STRASBOURG</t>
  </si>
  <si>
    <t>CLCC NICE - CAL</t>
  </si>
  <si>
    <t>UNIVERSITE FRANCOIS-RABELAIS DE TOURS</t>
  </si>
  <si>
    <t>CLCC REIMS - IJG</t>
  </si>
  <si>
    <t>CLCC RENNES - CEM</t>
  </si>
  <si>
    <t>CENTRE DE LUTTE CONTRE LE CANCER DE RENNES - CENTRE EUGENE MAQUIS</t>
  </si>
  <si>
    <t>ECOLE D'ARCHITECTURE DE LA VILLE ET DES TERRITOIRES</t>
  </si>
  <si>
    <t>CLCC ROUEN - CHB</t>
  </si>
  <si>
    <t>CENTRE DE LUTTE CONTRE LE CANCER DE ROUEN - CENTRE HENRI BECQUEREL</t>
  </si>
  <si>
    <t>ECOLE NATIONALE SUPERIEURE DE LA NATURE ET DU PAYSAGE - ENSNP</t>
  </si>
  <si>
    <t>CLCC ST-CLOUD - CRH</t>
  </si>
  <si>
    <t>CENTRE DE LUTTE CONTRE LE CANCER DE SAINT-CLOUD - CENTRE RENE HUGUENIN</t>
  </si>
  <si>
    <t>UNIVERSITE DE TECHNOLOGIE DE COMPIEGNE - UTC</t>
  </si>
  <si>
    <t>CLCC STRASBOURG - CPS</t>
  </si>
  <si>
    <t>CLCC TOULOUSE - ICR</t>
  </si>
  <si>
    <t>CENTRE DE LUTTE CONTRE LE CANCER DE TOULOUSE - INSTITUT CLAUDIUS REGAUD</t>
  </si>
  <si>
    <t>Instituts d'études politiques</t>
  </si>
  <si>
    <t>Ecoles d'Art</t>
  </si>
  <si>
    <t>CLCC VILLEJUIF -- IGR</t>
  </si>
  <si>
    <t>CENTRE DE LUTTE CONTRE LE CANCER DE VILLEJUIF - INSTITUT GUSTAVE ROUSSY</t>
  </si>
  <si>
    <t>SCIENCES PO AIX</t>
  </si>
  <si>
    <t>CNSAD PARIS</t>
  </si>
  <si>
    <t>CONSERVATOIRE NATIONAL SUPERIEUR D'ART DRAMATIQUE</t>
  </si>
  <si>
    <t>CNFM GRENOBLE</t>
  </si>
  <si>
    <t>COORDINATION NATIONALE POUR LA FORMATION EN MICRO ELECTRONIQUE ET EN NANOTECHNOLOGIES - CNFM</t>
  </si>
  <si>
    <t>CNSMD LYON</t>
  </si>
  <si>
    <t>CNSMD PARIS</t>
  </si>
  <si>
    <t>IEP PARIS</t>
  </si>
  <si>
    <t>SCIENCES PO</t>
  </si>
  <si>
    <t>EC LOUVRE</t>
  </si>
  <si>
    <t>0753489K</t>
  </si>
  <si>
    <t>ECOLE DU LOUVRE</t>
  </si>
  <si>
    <t>EESA BORDEAUX</t>
  </si>
  <si>
    <t>ECOLE D'ENSEIGNEMENT SUPERIEUR D'ART DE BORDEAUX - EBABX</t>
  </si>
  <si>
    <t>IEP ST-GERMAIN</t>
  </si>
  <si>
    <t>0783640H</t>
  </si>
  <si>
    <t>EESA BRETAGNE</t>
  </si>
  <si>
    <t>0352853L</t>
  </si>
  <si>
    <t>IEP STRASBOURG</t>
  </si>
  <si>
    <t>0670178E</t>
  </si>
  <si>
    <t>SCIENCES PO STRASBOURG - INSTITUT D'ETUDES POLITIQUES</t>
  </si>
  <si>
    <t>EESI ANGOULEME</t>
  </si>
  <si>
    <t>ENS ART BOURGES</t>
  </si>
  <si>
    <t>ECOLE NATIONALE SUPERIEURE D'ART DE BOURGES</t>
  </si>
  <si>
    <t>ENS</t>
  </si>
  <si>
    <t>Ecoles normales supérieures</t>
  </si>
  <si>
    <t>ENS ART DIJON</t>
  </si>
  <si>
    <t>ECOLE NATIONALE SUPERIEURE D'ART DE DIJON</t>
  </si>
  <si>
    <t>ENS ART LIMOGES</t>
  </si>
  <si>
    <t>ECOLE NATIONALE SUPERIEURE D'ART DE LIMOGES</t>
  </si>
  <si>
    <t>ENS ART NANCY</t>
  </si>
  <si>
    <t>ECOLE NORMALE SUPERIEURE - ENS</t>
  </si>
  <si>
    <t>ENS ART NICE</t>
  </si>
  <si>
    <t>VILLA ARSON - ECOLE NATIONALE SUPERIEURE D'ART DE NICE</t>
  </si>
  <si>
    <t>ENS ART PARIS-CERGY</t>
  </si>
  <si>
    <t>ECOLE NATIONALE SUPERIEURE D'ART DE PARIS-CERGY - ENSAPC</t>
  </si>
  <si>
    <t>ENS PHOTO ARLES</t>
  </si>
  <si>
    <t>ECOLE NATIONALE SUPERIEURE DE LA PHOTOGRAPHIE D'ARLES</t>
  </si>
  <si>
    <t>RECT AIX-MARSEILLE</t>
  </si>
  <si>
    <t>RECTORAT D'AIX-MARSEILLE</t>
  </si>
  <si>
    <t>ENSAD PARIS</t>
  </si>
  <si>
    <t>ECOLE NATIONALE SUPERIEURE DES ARTS DECORATIFS</t>
  </si>
  <si>
    <t>RECT AMIENS</t>
  </si>
  <si>
    <t>RECTORAT D'AMIENS</t>
  </si>
  <si>
    <t>ECOLE NATIONALE SUPERIEURE DES ARTS ET TECHNIQUES DU THEATRE - ENSATT</t>
  </si>
  <si>
    <t>RECT BESANCON</t>
  </si>
  <si>
    <t>RECTORAT DE BESANCON</t>
  </si>
  <si>
    <t>ENSBA LYON</t>
  </si>
  <si>
    <t>RECT BORDEAUX</t>
  </si>
  <si>
    <t>RECTORAT DE BORDEAUX</t>
  </si>
  <si>
    <t>ENSBA PARIS</t>
  </si>
  <si>
    <t>RECT CAEN</t>
  </si>
  <si>
    <t>RECTORAT DE CAEN</t>
  </si>
  <si>
    <t>RECT CLERMONT</t>
  </si>
  <si>
    <t>RECTORAT DE CLERMONT-FERRAND</t>
  </si>
  <si>
    <t>RECT CORSE</t>
  </si>
  <si>
    <t>RECTORAT DE CORSE</t>
  </si>
  <si>
    <t>ESA AIX</t>
  </si>
  <si>
    <t>ECOLE SUPERIEURE D'ART D'AIX-EN-PROVENCE</t>
  </si>
  <si>
    <t>RECT CRETEIL</t>
  </si>
  <si>
    <t>RECTORAT DE CRETEIL</t>
  </si>
  <si>
    <t>ESA ANNECY</t>
  </si>
  <si>
    <t>ECOLE SUPERIEURE D'ART DE L'AGGLOMERATION D'ANNECY - ESAAA</t>
  </si>
  <si>
    <t>RECT DIJON</t>
  </si>
  <si>
    <t>RECTORAT DE DIJON</t>
  </si>
  <si>
    <t>ESA AVIGNON</t>
  </si>
  <si>
    <t>ECOLE SUPERIEURE D'ART D'AVIGNON</t>
  </si>
  <si>
    <t>RECT GRENOBLE</t>
  </si>
  <si>
    <t>RECTORAT DE GRENOBLE</t>
  </si>
  <si>
    <t>ESA CLERMONT</t>
  </si>
  <si>
    <t>ECOLE SUPERIEURE D'ART DE CLERMONT METROPOLE - ESACM</t>
  </si>
  <si>
    <t>CENTRE SCIENTIFIQUE ET TECHNIQUE DU BATIMENT - CSTB</t>
  </si>
  <si>
    <t>RECT GUADELOUPE</t>
  </si>
  <si>
    <t>ESA LA REUNION</t>
  </si>
  <si>
    <t>ECOLE SUPERIEURE D'ART DE LA REUNION</t>
  </si>
  <si>
    <t>RECT GUYANE</t>
  </si>
  <si>
    <t>RECTORAT DE GUYANE</t>
  </si>
  <si>
    <t>ESA LORRAINE</t>
  </si>
  <si>
    <t>ECOLE SUPERIEURE D'ART DE LORRAINE</t>
  </si>
  <si>
    <t>RECT LA REUNION</t>
  </si>
  <si>
    <t>RECTORAT DE LA REUNION</t>
  </si>
  <si>
    <t>RECT LILLE</t>
  </si>
  <si>
    <t>RECTORAT DE LILLE</t>
  </si>
  <si>
    <t>ESA NPDC DUNKERQUE-TOURCOING</t>
  </si>
  <si>
    <t>RECT LIMOGES</t>
  </si>
  <si>
    <t>RECTORAT DE LIMOGES</t>
  </si>
  <si>
    <t>ESA PYRENEES</t>
  </si>
  <si>
    <t>0642089Y</t>
  </si>
  <si>
    <t>ECOLE SUPERIEURE D'ART DES PYRENEES - PAU TARBES</t>
  </si>
  <si>
    <t>RECT LYON</t>
  </si>
  <si>
    <t>RECTORAT DE LYON</t>
  </si>
  <si>
    <t>ESAD AMIENS</t>
  </si>
  <si>
    <t>RECT MARTINIQUE</t>
  </si>
  <si>
    <t>RECTORAT DE MARTINIQUE</t>
  </si>
  <si>
    <t>ESAD GRENOBLE</t>
  </si>
  <si>
    <t>0383458C</t>
  </si>
  <si>
    <t>RECT MONTPELLIER</t>
  </si>
  <si>
    <t>RECTORAT DE MONTPELLIER</t>
  </si>
  <si>
    <t>ESAD LE HAVRE</t>
  </si>
  <si>
    <t>ECOLE SUPERIEURE D'ART ET DESIGN LE HAVRE-ROUEN</t>
  </si>
  <si>
    <t>RECT NANCY-METZ</t>
  </si>
  <si>
    <t>RECTORAT DE NANCY-METZ</t>
  </si>
  <si>
    <t>ESAD MARSEILLE</t>
  </si>
  <si>
    <t>ECOLE SUPERIEURE D'ART ET DE DESIGN DE MARSEILLE-MEDITERRANEE</t>
  </si>
  <si>
    <t>RECT NANTES</t>
  </si>
  <si>
    <t>RECTORAT DE NANTES</t>
  </si>
  <si>
    <t>ESAD ORLEANS</t>
  </si>
  <si>
    <t>ECOLE SUPERIEURE D'ART ET DE DESIGN D'ORLEANS</t>
  </si>
  <si>
    <t>RECT NICE</t>
  </si>
  <si>
    <t>RECTORAT DE NICE</t>
  </si>
  <si>
    <t>ESAD REIMS</t>
  </si>
  <si>
    <t>ECOLE SUPERIEURE D'ART ET DE DESIGN DE REIMS</t>
  </si>
  <si>
    <t>ECAM RENNES</t>
  </si>
  <si>
    <t>0352337A</t>
  </si>
  <si>
    <t>ECAM RENNES - LOUIS DE BROGLIE</t>
  </si>
  <si>
    <t>RECT ORLEANS-TOURS</t>
  </si>
  <si>
    <t>RECTORAT D'ORLEANS-TOURS</t>
  </si>
  <si>
    <t>ESAD ST-ETIENNE</t>
  </si>
  <si>
    <t>RECT PARIS</t>
  </si>
  <si>
    <t>RECTORAT DE PARIS</t>
  </si>
  <si>
    <t>ESAD TOULON</t>
  </si>
  <si>
    <t>RECT POITIERS</t>
  </si>
  <si>
    <t>RECTORAT DE POITIERS</t>
  </si>
  <si>
    <t>ESAD VALENCIENNES</t>
  </si>
  <si>
    <t>ECOLE SUPERIEURE D'ART ET DE DESIGN DE VALENCIENNES</t>
  </si>
  <si>
    <t>RECT REIMS</t>
  </si>
  <si>
    <t>RECTORAT DE REIMS</t>
  </si>
  <si>
    <t>ESAM CAEN</t>
  </si>
  <si>
    <t>0501738T</t>
  </si>
  <si>
    <t>ECOLE SUPERIEURE D'ARTS ET MEDIAS DE CAEN-CHERBOURG</t>
  </si>
  <si>
    <t>RECT RENNES</t>
  </si>
  <si>
    <t>RECTORAT DE RENNES</t>
  </si>
  <si>
    <t>ESBA MONTPELLIER</t>
  </si>
  <si>
    <t>EF ATHENES</t>
  </si>
  <si>
    <t>ECOLE FRANCAISE D'ATHENES - EFA</t>
  </si>
  <si>
    <t>RECT ROUEN</t>
  </si>
  <si>
    <t>RECTORAT DE ROUEN</t>
  </si>
  <si>
    <t>BEAUX-ARTS NANTES</t>
  </si>
  <si>
    <t>EF ROME</t>
  </si>
  <si>
    <t>ECOLE FRANCAISE DE ROME</t>
  </si>
  <si>
    <t>RECT STRASBOURG</t>
  </si>
  <si>
    <t>RECTORAT DE STRASBOURG</t>
  </si>
  <si>
    <t>ESBA NIMES</t>
  </si>
  <si>
    <t>ECOLE SUPERIEURE DES BEAUX ARTS DE NIMES</t>
  </si>
  <si>
    <t>EFEO PARIS</t>
  </si>
  <si>
    <t>RECT TOULOUSE</t>
  </si>
  <si>
    <t>RECTORAT DE TOULOUSE</t>
  </si>
  <si>
    <t>ESBA TALM</t>
  </si>
  <si>
    <t>0492391H</t>
  </si>
  <si>
    <t>ECOLE SUPERIEURE DES BEAUX-ARTS TOURS-ANGERS-LE MANS</t>
  </si>
  <si>
    <t>EFREI VILLEJUIF</t>
  </si>
  <si>
    <t>ECOLE FRANCAISE D'ELECTRONIQUE ET D'INFORMATIQUE</t>
  </si>
  <si>
    <t>RECT VERSAILLES</t>
  </si>
  <si>
    <t>RECTORAT DE VERSAILLES</t>
  </si>
  <si>
    <t>HEAR STRASBOURG</t>
  </si>
  <si>
    <t>0673048Z</t>
  </si>
  <si>
    <t>ETABLISSEMENT FRANCAIS DU SANG - EFS</t>
  </si>
  <si>
    <t>HEART PERPIGNAN</t>
  </si>
  <si>
    <t>HAUTE ECOLE D'ART DE PERPIGNAN</t>
  </si>
  <si>
    <t>ISBA BESANCON</t>
  </si>
  <si>
    <t>ECOLE DE GESTION ET DE COMMERCE PACIFIQUE SUD</t>
  </si>
  <si>
    <t>ISDA TOULOUSE</t>
  </si>
  <si>
    <t>INSTITUT SUPERIEUR DES ARTS DE TOULOUSE - ISDAT</t>
  </si>
  <si>
    <t>ECOLE DE GESTION ET DE COMMERCE DROME ARDECHE</t>
  </si>
  <si>
    <t>PAV BOSIO - ESA MONACO</t>
  </si>
  <si>
    <t>PAVILLON BOSIO</t>
  </si>
  <si>
    <t>Ecoles de Commerce</t>
  </si>
  <si>
    <t>INSTITUT FRANCAIS D'ARCHEOLOGIE ORIENTALE</t>
  </si>
  <si>
    <t>EIGSI LA ROCHELLE</t>
  </si>
  <si>
    <t>ECOLE D'INGENIEURS LA ROCHELLE  - EIGSI</t>
  </si>
  <si>
    <t>Centres hospitaliers</t>
  </si>
  <si>
    <t>universitaires, régionaux et Assistance publique</t>
  </si>
  <si>
    <t>EISTI CERGY</t>
  </si>
  <si>
    <t>0951623Y</t>
  </si>
  <si>
    <t>ECOLE INTERNATIONALE DES SCIENCES DU TRAITEMENT DE L'INFORMATION</t>
  </si>
  <si>
    <t>EMBL GRENOBLE</t>
  </si>
  <si>
    <t>EUROPEAN MOLECULAR BIOLOGY LABORATORY</t>
  </si>
  <si>
    <t>ESCEM TOURS-POITIERS</t>
  </si>
  <si>
    <t>ESCEM - ECOLE DE MANAGEMENT</t>
  </si>
  <si>
    <t>ESCP EUROPE</t>
  </si>
  <si>
    <t>ESIEE MANAGEMENT</t>
  </si>
  <si>
    <t>0932341P</t>
  </si>
  <si>
    <t>ESSCA ECOLE DE MANAGEMENT</t>
  </si>
  <si>
    <t>ESSEC BUSINESS SCHOOL</t>
  </si>
  <si>
    <t>HEC PARIS</t>
  </si>
  <si>
    <t>IDRAC LYON</t>
  </si>
  <si>
    <t>0693180G</t>
  </si>
  <si>
    <t>IESEG LILLE</t>
  </si>
  <si>
    <t>0593202K</t>
  </si>
  <si>
    <t>IESEG SCHOOL OF MANAGEMENT</t>
  </si>
  <si>
    <t>KEDGE BEM</t>
  </si>
  <si>
    <t>KEDGE EUROMED</t>
  </si>
  <si>
    <t>0130239P</t>
  </si>
  <si>
    <t>SKEMA LILLE</t>
  </si>
  <si>
    <t>SUP DE CO MONTPELLIER</t>
  </si>
  <si>
    <t>0340137P</t>
  </si>
  <si>
    <t>GROUPE SUP DE CO MONTPELLIER BUSINESS SCHOOL</t>
  </si>
  <si>
    <t>TOULOUSE BS</t>
  </si>
  <si>
    <t>TOULOUSE BUSINESS SCHOOL - TBS</t>
  </si>
  <si>
    <t>Ecoles et établissements privés</t>
  </si>
  <si>
    <t>ESAIP ANGERS</t>
  </si>
  <si>
    <t>GROUPE ESAIP</t>
  </si>
  <si>
    <t>ESCOM COMPIEGNE</t>
  </si>
  <si>
    <t>ECOLE SUPERIEURE DE CHIMIE ORGANIQUE ET MINERALE - ESCOM</t>
  </si>
  <si>
    <t>GROUPE ESEO</t>
  </si>
  <si>
    <t>ESIEE AMIENS</t>
  </si>
  <si>
    <t>0801911T</t>
  </si>
  <si>
    <t>Centres de lutte contre</t>
  </si>
  <si>
    <t>le cancer</t>
  </si>
  <si>
    <t>ESITC CACHAN</t>
  </si>
  <si>
    <t>0941954N</t>
  </si>
  <si>
    <t>ECOLE SUPERIEURE DES TECHNIQUES AERONAUTIQUES ET DE CONSTRUCTION AUTOMOBILE - ESTACA</t>
  </si>
  <si>
    <t>ECOLE SPECIALE DES TRAVAUX PUBLICS DU BATIMENT ET DE L'INDUSTRIE - ESTP PARIS</t>
  </si>
  <si>
    <t>FAC LIBRE OUEST</t>
  </si>
  <si>
    <t>FACULTES LIBRES DE L'OUEST - UCO</t>
  </si>
  <si>
    <t>HEI LILLE</t>
  </si>
  <si>
    <t>0590348H</t>
  </si>
  <si>
    <t>HEI LILLE - GROUPE HEI ISA ISEN</t>
  </si>
  <si>
    <t>ICAM LILLE</t>
  </si>
  <si>
    <t>0590345E</t>
  </si>
  <si>
    <t>INSTITUT CATHOLIQUE D'ARTS ET METIERS DE LILLE</t>
  </si>
  <si>
    <t>ICAM NANTES</t>
  </si>
  <si>
    <t>0442185L</t>
  </si>
  <si>
    <t>INSTITUT CATHOLIQUE D'ARTS ET METIERS DE NANTES</t>
  </si>
  <si>
    <t>ICES LA ROCHE S YON</t>
  </si>
  <si>
    <t>IGAL-ISA BEAUVAIS</t>
  </si>
  <si>
    <t>INSTITUT POLYTECHNIQUE LASALLE BEAUVAIS</t>
  </si>
  <si>
    <t>INSTITUT CATHOLIQUE DE LILLE</t>
  </si>
  <si>
    <t>INSTITUT CATHOLIQUE DE LYON - UCLY</t>
  </si>
  <si>
    <t xml:space="preserve">INSTITUT CATHOLIQUE DE TOULOUSE </t>
  </si>
  <si>
    <t>INSTITUT D'OPTIQUE GRADUATE SCHOOL</t>
  </si>
  <si>
    <t>IPC PARIS</t>
  </si>
  <si>
    <t>FACULTES LIBRES PHILOSOPHIE PSYCHOLOGIE - IPC</t>
  </si>
  <si>
    <t>ISARA-LYON</t>
  </si>
  <si>
    <t>ISEN LILLE</t>
  </si>
  <si>
    <t>0590347G</t>
  </si>
  <si>
    <t>ISMANS - ECOLE D'INGENIEURS</t>
  </si>
  <si>
    <t>ITECH-LYON</t>
  </si>
  <si>
    <t>IUSPX PARIS</t>
  </si>
  <si>
    <t>INSTITUT UNIVERSITAIRE SAINT PIE X - IUSPX</t>
  </si>
  <si>
    <t>Autres institutions</t>
  </si>
  <si>
    <t>Agences, associations, instituts, entreprises privées, établissements étrangers, …</t>
  </si>
  <si>
    <t>GENOPOLE</t>
  </si>
  <si>
    <t>INSTITUT AGRONOMIQUE MEDITERRANEEN DE MONTPELLIER - IAMM</t>
  </si>
  <si>
    <t>IFA ST-LOUIS</t>
  </si>
  <si>
    <t>INSTITUT FRANCO-ALLEMAND DE RECHERCHE DE SAINT-LOUIS - ISL</t>
  </si>
  <si>
    <t>INSTITUT NATIONAL POUR L'INFORMATION GEOGRAPHIQUE ET FORESTIERE - IGN</t>
  </si>
  <si>
    <t>0911012F</t>
  </si>
  <si>
    <t>INSTITUT DES HAUTES ETUDES SCIENTIFIQUES - IHES</t>
  </si>
  <si>
    <t>ILM PAPEETE</t>
  </si>
  <si>
    <t>INSTITUT LOUIS MALARDE</t>
  </si>
  <si>
    <t>INSTITUT NATIONAL DE L'ENVIRONNEMENT INDUSTRIEL ET DES RISQUES - INERIS</t>
  </si>
  <si>
    <t>INST NAT PATRIMOINE</t>
  </si>
  <si>
    <t>0754446A</t>
  </si>
  <si>
    <t>INSTITUT NATIONAL DU PATRIMOINE - INP</t>
  </si>
  <si>
    <t>INST PAUL BOCUSE</t>
  </si>
  <si>
    <t>0693453D</t>
  </si>
  <si>
    <t>INSTITUT PAUL BOCUSE</t>
  </si>
  <si>
    <t>INSTN</t>
  </si>
  <si>
    <t>INSTITUT NATIONAL DES SCIENCES ET TECHNIQUES NUCLEAIRES - INSTN</t>
  </si>
  <si>
    <t>IPEV BREST</t>
  </si>
  <si>
    <t>0292267G</t>
  </si>
  <si>
    <t>IRCAM PARIS</t>
  </si>
  <si>
    <t>INSTITUT DE RECHERCHE ET COORDINATION ACOUSTIQUE MUSIQUE - IRCAM</t>
  </si>
  <si>
    <t>METEO FRANCE</t>
  </si>
  <si>
    <t>MUSEES DE FRANCE</t>
  </si>
  <si>
    <t>PARISTECH</t>
  </si>
  <si>
    <t>PARISTECH - INSTITUT DES SCIENCES ET TECHNOLOGIES - PARIS INSTITUTE OF TECHNOLOGY</t>
  </si>
  <si>
    <t>PUE LILLE</t>
  </si>
  <si>
    <t>0596245T</t>
  </si>
  <si>
    <t>POLE UNIVERSITAIRE EUROPEEN DE LILLE NORD-PAS DE CALAIS</t>
  </si>
  <si>
    <t>SYNCHROTRON SOLEIL</t>
  </si>
  <si>
    <t>ST-GOBAIN</t>
  </si>
  <si>
    <t>SAINT-GOBAIN</t>
  </si>
  <si>
    <t>U ST-JOSEPH BEYROUTH</t>
  </si>
  <si>
    <t>UNIVERSITE SAINT JOSEPH BEYROUTH</t>
  </si>
  <si>
    <t>UEAC EREVAN</t>
  </si>
  <si>
    <t>UNIVERSITE D'ETAT D'ARCHITECTURE ET DE CONSTRUCTION D'EREVAN</t>
  </si>
  <si>
    <t>UNIVERSCIENCE</t>
  </si>
  <si>
    <t>0755604J</t>
  </si>
  <si>
    <t>DREX</t>
  </si>
  <si>
    <t>Inspecteurs, Ingénieurs des grands corps, administrateurs civils et INSEE</t>
  </si>
  <si>
    <t>INGADM</t>
  </si>
  <si>
    <t>ADMAENES</t>
  </si>
  <si>
    <t>Administrateur de l'éducation nationale et de l'enseignement supérieur, Conseiller d'administration scolaire et universitaire</t>
  </si>
  <si>
    <t>Technicien de recherche, quelle que soit la classe</t>
  </si>
  <si>
    <t>Adjoints et agents techniques de recherche, adjoints et agents administratifs, quelle que soit la classe</t>
  </si>
  <si>
    <t>COMUE CHAMPAGNE</t>
  </si>
  <si>
    <t>0512141A</t>
  </si>
  <si>
    <t>UNIVERSITE DE CHAMPAGNE</t>
  </si>
  <si>
    <t>U ANTILLES</t>
  </si>
  <si>
    <t>UNIVERSITE DES ANTILLES</t>
  </si>
  <si>
    <t>U GUYANE</t>
  </si>
  <si>
    <t>9730429D</t>
  </si>
  <si>
    <t>UNIVERSITE DE LA GUYANE</t>
  </si>
  <si>
    <t>COMUE AZUR</t>
  </si>
  <si>
    <t>0062126D</t>
  </si>
  <si>
    <t>COMUE UNIVERSITE COTE D'AZUR</t>
  </si>
  <si>
    <t>0579451A</t>
  </si>
  <si>
    <t>0459451A</t>
  </si>
  <si>
    <t>0809451N</t>
  </si>
  <si>
    <t>0879451A</t>
  </si>
  <si>
    <t>0139451C</t>
  </si>
  <si>
    <t>0549451E</t>
  </si>
  <si>
    <t>0069451R</t>
  </si>
  <si>
    <t>0869451F</t>
  </si>
  <si>
    <t>0519451W</t>
  </si>
  <si>
    <t>0679451J</t>
  </si>
  <si>
    <t>0379451X</t>
  </si>
  <si>
    <t>0139452C</t>
  </si>
  <si>
    <t>0549452E</t>
  </si>
  <si>
    <t>0069452R</t>
  </si>
  <si>
    <t>0519452W</t>
  </si>
  <si>
    <t>0679452J</t>
  </si>
  <si>
    <t>0310000A</t>
  </si>
  <si>
    <t>0499451G</t>
  </si>
  <si>
    <t>0259451M</t>
  </si>
  <si>
    <t>0339451U</t>
  </si>
  <si>
    <t>0299451R</t>
  </si>
  <si>
    <t>0149451X</t>
  </si>
  <si>
    <t>0639451F</t>
  </si>
  <si>
    <t>0219451J</t>
  </si>
  <si>
    <t>9729451W</t>
  </si>
  <si>
    <t>0389451S</t>
  </si>
  <si>
    <t>9749451K</t>
  </si>
  <si>
    <t>0599451C</t>
  </si>
  <si>
    <t>0699451Y</t>
  </si>
  <si>
    <t>0349451N</t>
  </si>
  <si>
    <t>0449451J</t>
  </si>
  <si>
    <t>0309451N</t>
  </si>
  <si>
    <t>9719451W</t>
  </si>
  <si>
    <t>0359451H</t>
  </si>
  <si>
    <t>0769451K</t>
  </si>
  <si>
    <t>0429451V</t>
  </si>
  <si>
    <t>0319451E</t>
  </si>
  <si>
    <t>0499452G</t>
  </si>
  <si>
    <t>0149452X</t>
  </si>
  <si>
    <t>0639452F</t>
  </si>
  <si>
    <t>0219452J</t>
  </si>
  <si>
    <t>0359452H</t>
  </si>
  <si>
    <t>0769452K</t>
  </si>
  <si>
    <t>CENTRE HOSPITALIER REGIONAL METZ-THIONVILLE - CHR METZ-THIONVILLE</t>
  </si>
  <si>
    <t>CENTRE HOSPITALIER REGIONAL D'ORLEANS - CHR ORLEANS</t>
  </si>
  <si>
    <t>CENTRE HOSPITALIER UNIVERSITAIRE D'AMIENS-PICARDIE - CHU AMIENS-PICARDIE</t>
  </si>
  <si>
    <t>CENTRE HOSPITALIER UNIVERSITAIRE DE LIMOGES - CHU LIMOGES</t>
  </si>
  <si>
    <t>CHRU NANCY</t>
  </si>
  <si>
    <t>CENTRE HOSPITALIER REGIONAL ET UNIVERSITAIRE DE NANCY - CHRU NANCY</t>
  </si>
  <si>
    <t>CENTRE HOSPITALIER UNIVERSITAIRE DE NICE - CHU NICE</t>
  </si>
  <si>
    <t>CENTRE HOSPITALIER UNIVERSITAIRE DE POITIERS - CHU POITIERS</t>
  </si>
  <si>
    <t>CENTRE HOSPITALIER UNIVERSITAIRE DE REIMS - CHU REIMS</t>
  </si>
  <si>
    <t>LES HOPITAUX UNIVERSITAIRES DE STRASBOURG</t>
  </si>
  <si>
    <t>CHRU TOURS</t>
  </si>
  <si>
    <t>CHRU HOPITAUX DE TOURS - CHRU TOURS</t>
  </si>
  <si>
    <t>CENTRE REGIONAL DE LUTTE CONTRE LE CANCER PACA - INSTITUT PAOLI-CALMETTES - IPC</t>
  </si>
  <si>
    <t>CLCC NANCY - ICL</t>
  </si>
  <si>
    <t>INSTITUT DE CANCEROLOGIE DE LORRAINE - CENTRE ALEXIS VAUTRIN</t>
  </si>
  <si>
    <t>CENTRE DE LUTTE CONTRE LE CANCER DE NICE - CENTRE ANTOINE-LACASSAGNE</t>
  </si>
  <si>
    <t>CENTRE DE LUTTE CONTRE LE CANCER DE LA REGION CHAMPAGNE-ARDENNE - INSTITUT JEAN-GODINOT</t>
  </si>
  <si>
    <t>CENTRE REGIONAL DE LUTTE CONTRE LE CANCER DE LA REGION ALSACE - CENTRE PAUL STRAUSS</t>
  </si>
  <si>
    <t>UNIVERSITE CONFEDERALE LEONARD DE VINCI</t>
  </si>
  <si>
    <t>ECOLE DE L'AIR - EOAA</t>
  </si>
  <si>
    <t>ECOLE NATIONALE SUPERIEURE DE CERAMIQUE INDUSTRIELLE - ENSCI</t>
  </si>
  <si>
    <t>INSTITUT NATIONAL DES SCIENCES APPLIQUEES CENTRE VAL DE LOIRE</t>
  </si>
  <si>
    <t>ECOLE NATIONALE SUPERIEURE DE MECANIQUE ET D'AEROTECHNIQUE - ISAE-ENSMA</t>
  </si>
  <si>
    <t xml:space="preserve">UNIVERSITE D'AVIGNON ET DES PAYS DE VAUCLUSE </t>
  </si>
  <si>
    <t>UNIVERSITE DE CORSE PASQUALE PAOLI</t>
  </si>
  <si>
    <t>UNIVERSITE DE REIMS CHAMPAGNE-ARDENNE - URCA</t>
  </si>
  <si>
    <t>UNIVERSITE DE TOULON</t>
  </si>
  <si>
    <t>KEDGE BUSINESS SCHOOL</t>
  </si>
  <si>
    <t>NORMANDIE UNIVERSITE</t>
  </si>
  <si>
    <t>UNIVERSITE BOURGOGNE FRANCHE-COMTE - UBFC</t>
  </si>
  <si>
    <t>INSTITUT SUPERIEUR DES BEAUX-ARTS BESANCON/FRANCHE-COMTE - ISBA</t>
  </si>
  <si>
    <t>AGENCE DE DEVELOPPEMENT UNIVERSITAIRE DROME-ARDECHE - ADUDA</t>
  </si>
  <si>
    <t>ECOLE NAVALE</t>
  </si>
  <si>
    <t>INSTITUT POLAIRE FRANCAIS PAUL EMILE VICTOR - IPEV</t>
  </si>
  <si>
    <t>MINES ALES</t>
  </si>
  <si>
    <t>UNIVERSITE DE NIMES - UNIMES</t>
  </si>
  <si>
    <t>ECOLE NATIONALE VETERINAIRE DE TOULOUSE - ENVT</t>
  </si>
  <si>
    <t xml:space="preserve">UNIVERSITE TOULOUSE - JEAN JAURES </t>
  </si>
  <si>
    <t>UNIVERSITE TOULOUSE 3 - PAUL SABATIER - UPS</t>
  </si>
  <si>
    <t>INSTITUT CATHOLIQUE D'ARTS ET METIERS DE TOULOUSE - ICAM</t>
  </si>
  <si>
    <t>UNIVERSITE FEDERALE  TOULOUSE MIDI-PYRENEES</t>
  </si>
  <si>
    <t>ECOLE NATIONALE SUPERIEURE DE CHIMIE DE MONTPELLIER - ENSCM</t>
  </si>
  <si>
    <t>ECOLE NATIONALE SUPERIEURE D'ARCHITECTURE MONTPELLIER</t>
  </si>
  <si>
    <t>ECOLE SUPERIEURE DES BEAUX-ARTS DE MONTPELLIER MEDITERRANEE METROPOLE</t>
  </si>
  <si>
    <t>LANGUEDOC-ROUSSILLON UNIVERSITES</t>
  </si>
  <si>
    <t>U MONTPELLIER</t>
  </si>
  <si>
    <t>UNIVERSITE DE MONTPELLIER</t>
  </si>
  <si>
    <t>UNIVERSITE EUROPEENNE DE BRETAGNE - UEB</t>
  </si>
  <si>
    <t>ECOLE EUROPEENNE SUPERIEURE D'ART DE BRETAGNE - EESAB</t>
  </si>
  <si>
    <t>ECOLE SUPERIEURE D'ART ET DESIGN GRENOBLE VALENCE</t>
  </si>
  <si>
    <t>ECOLE SUPERIEURE D'ART ET DESIGN SAINT-ETIENNE - ESADSE</t>
  </si>
  <si>
    <t>MINES SAINT-ETIENNE</t>
  </si>
  <si>
    <t>ECOLE DES DIRIGEANTS DE LA PROTECTION SOCIALE - EN3S</t>
  </si>
  <si>
    <t>ONIRIS - ECOLE NATIONALE VETERINAIRE, AGROALIMENTAIRE ET DE L'ALIMENTATION, NANTES ATLANTIQUE</t>
  </si>
  <si>
    <t>ECOLE NATIONALE SUPERIEURE D'ART ET DE DESIGN DE NANCY</t>
  </si>
  <si>
    <t>ECOLE SUPERIEURE D'ART DU NORD-PAS DE CALAIS DUNKERQUE-TOURCOING</t>
  </si>
  <si>
    <t>MINES DOUAI</t>
  </si>
  <si>
    <t xml:space="preserve">ISA LILLE </t>
  </si>
  <si>
    <t>EDHEC BUSINESS SCHOOL</t>
  </si>
  <si>
    <t>ECOLE SUPERIEURE DE JOURNALISME DE LILLE - ESJ LILLE</t>
  </si>
  <si>
    <t>UNIVERSITE DE VALENCIENNES ET DU HAINAUT-CAMBRESIS - UVHC</t>
  </si>
  <si>
    <t>UNIVERSITE LILLE 1 - SCIENCES ET TECHNOLOGIES</t>
  </si>
  <si>
    <t>UNIVERSITE LILLE 3 - SCIENCES HUMAINES ET SOCIALES</t>
  </si>
  <si>
    <t>ESAC CAMBRAI</t>
  </si>
  <si>
    <t>ECOLE SUPERIEURE D'ART ET DE COMMUNICATION CAMBRAI</t>
  </si>
  <si>
    <t>COMUE LILLE NORD DE FRANCE</t>
  </si>
  <si>
    <t>ESC CLERMONT</t>
  </si>
  <si>
    <t>ESC CLERMONT GRADUATE SCHOOL OF MANAGEMENT</t>
  </si>
  <si>
    <t>UNIVERSITE CLERMONT AUVERGNE</t>
  </si>
  <si>
    <t>HAUTE ECOLE DES ARTS DU RHIN - MULHOUSE-STRASBOURG</t>
  </si>
  <si>
    <t>ECOLE NATIONALE SUPERIEURE DES BEAUX-ARTS DE LYON</t>
  </si>
  <si>
    <t>ECAM LYON GRADUATE SCHOOL OF ENGINEERING</t>
  </si>
  <si>
    <t>EMLYON BUSINESS SCHOOL</t>
  </si>
  <si>
    <t>UNIVERSITE CLAUDE BERNARD LYON 1 - UCBL</t>
  </si>
  <si>
    <t>UNIVERSITE LYON 3  JEAN MOULIN</t>
  </si>
  <si>
    <t>CONSERVATOIRE NATIONAL SUPERIEUR MUSIQUE ET DANSE DE LYON</t>
  </si>
  <si>
    <t>IDRAC BUSINESS SCHOOL</t>
  </si>
  <si>
    <t>ENS DE LYON</t>
  </si>
  <si>
    <t>UNIVERSITE SAVOIE MONT BLANC</t>
  </si>
  <si>
    <t>ECOLE DES INGENIEURS DE LA VILLE DE PARIS - EIVP</t>
  </si>
  <si>
    <t>ECOLE FRANCAISE D'EXTREME-ORIENT - EFEO</t>
  </si>
  <si>
    <t>ECOLE NATIONALE SUPERIEURE D'ARCHITECTURE DE PARIS LA VILLETTE - ENSAPLV</t>
  </si>
  <si>
    <t>CONSERVATOIRE NATIONAL SUPERIEUR DE MUSIQUE ET DE DANSE DE PARIS</t>
  </si>
  <si>
    <t>L'OBSERVATOIRE DE PARIS</t>
  </si>
  <si>
    <t>INSTITUT CATHOLIQUE DE PARIS - ICP</t>
  </si>
  <si>
    <t>ECOLE NATIONALE SUPERIEURE DES BEAUX-ARTS DE PARIS</t>
  </si>
  <si>
    <t>ECOLE NATIONALE SUPERIEURE D'ARCHITECTURE  PARIS-VAL DE SEINE</t>
  </si>
  <si>
    <t>ECOLE NATIONALE SUPERIEURE DE CREATION INDUSTRIELLE - ENSCI</t>
  </si>
  <si>
    <t>HAUTES ETUDES SORBONNE ARTS ET METIERS - HESAM</t>
  </si>
  <si>
    <t xml:space="preserve">UNIVERSCIENCE - CITE DES SCIENCES ET DE L'INDUSTRIE - PALAIS DE LA DECOUVERTE </t>
  </si>
  <si>
    <t>ESIGELEC</t>
  </si>
  <si>
    <t>ECOLE NATIONALE SUPERIEURE DE PAYSAGE DE VERSAILLES MARSEILLE</t>
  </si>
  <si>
    <t>SCIENCES PO SAINT-GERMAIN-EN-LAYE - INSTITUT D'ETUDES POLITIQUES</t>
  </si>
  <si>
    <t>ECOLE SUPERIEURE D'ART ET DE DESIGN D'AMIENS</t>
  </si>
  <si>
    <t>ESIEE-AMIENS</t>
  </si>
  <si>
    <t>MINES ALBI-CARMEAUX</t>
  </si>
  <si>
    <t>ECOLE SUPERIEURE D'ART ET DESIGN TOULON PROVENCE MEDITERRANEE - ESADTPM</t>
  </si>
  <si>
    <t>INSTITUT CATHOLIQUE D'ETUDES SUPERIEURES - ICES</t>
  </si>
  <si>
    <t>ECOLE EUROPEENNE SUPERIEURE DE L'IMAGE - ANGOULEME ET POITIERS</t>
  </si>
  <si>
    <t>UNIVERSITE DE TECHNOLOGIE DE BELFORT-MONTBELIARD - UTBM</t>
  </si>
  <si>
    <t>ECOLE NATIONALE SUPERIEURE D'INFORMATIQUE POUR L'INDUSTRIE ET L'ENTREPRISE - ENSIIE</t>
  </si>
  <si>
    <t>INSTITUT NATIONAL SUPERIEUR DE FORMATION ET DE RECHERCHE POUR L'EDUCATION DES JEUNES HANDICAPES ET LES ENSEIGNEMENTS ADAPTES - INS HEA</t>
  </si>
  <si>
    <t>INSTITUT NATIONAL DU CANCER - INCA</t>
  </si>
  <si>
    <t xml:space="preserve">UNIVERSITE PARIS 13 </t>
  </si>
  <si>
    <t>ECOLE NATIONALE SUPERIEURE LOUIS-LUMIERE</t>
  </si>
  <si>
    <t>L'INSTITUT POLYTECHNIQUE GRAND PARIS</t>
  </si>
  <si>
    <t>ECOLE NATIONALE VETERINAIRE D'ALFORT - ENVA</t>
  </si>
  <si>
    <t>ECOLE SUPERIEURE D'INGENIEURS DES TRAVAUX DE LA CONSTRUCTION DE CACHAN - ESITC</t>
  </si>
  <si>
    <t>RECTORAT DE LA GUADELOUPE</t>
  </si>
  <si>
    <t>U POLYNESIE-FRANCAISE</t>
  </si>
  <si>
    <t>CENTRE HOSPITALIER UNIVERSITAIRE DE CAEN - CHU CAEN</t>
  </si>
  <si>
    <t>CENTRE HOSPITALIER UNIVERSITAIRE DE DIJON - CHU DIJON</t>
  </si>
  <si>
    <t>CLCC DIJON - CGFL</t>
  </si>
  <si>
    <t>CENTRE DE LUTTE CONTRE LE CANCER DE DIJON - CENTRE GEORGES FRANCOIS LECLERC - CGFL</t>
  </si>
  <si>
    <t>CHRU BESANCON</t>
  </si>
  <si>
    <t>CENTRE HOSPITALIER REGIONAL ET UNIVERSITAIRE DE BESANCON - CHRU BESANCON</t>
  </si>
  <si>
    <t>CHRU BREST</t>
  </si>
  <si>
    <t>CENTRE HOSPITALIER REGIONAL ET UNIVERSITAIRE DE BREST - CHRU BREST</t>
  </si>
  <si>
    <t>CENTRE HOSPITALIER UNIVERSITAIRE DE NIMES - CHU NIMES</t>
  </si>
  <si>
    <t>CENTRE EUROPEEN DE RECHERCHE ET DE FORMATION AVANCEE EN CALCUL SCIENTIFIQUE - CERFACS</t>
  </si>
  <si>
    <t>CENTRE HOSPITALIER UNIVERSITAIRE DE TOULOUSE - CHU TOULOUSE</t>
  </si>
  <si>
    <t>CENTRE HOSPITALIER UNIVERSITAIRE DE BORDEAUX - CHU BORDEAUX</t>
  </si>
  <si>
    <t>CENTRE HOSPITALIER UNIVERSITAIRE DE MONTPELLIER - CHU MONTPELLIER</t>
  </si>
  <si>
    <t>CENTRE HOSPITALIER UNIVERSITAIRE DE RENNES - CHU RENNES</t>
  </si>
  <si>
    <t>CENTRE HOSPITALIER UNIVERSITAIRE DE GRENOBLE - CHU GRENOBLE</t>
  </si>
  <si>
    <t>CENTRE HOSPITALIER UNIVERSITAIRE DE ST-ETIENNE - CHU ST-ETIENNE</t>
  </si>
  <si>
    <t>CENTRE HOSPITALIER UNIVERSITAIRE DE NANTES - CHU NANTES</t>
  </si>
  <si>
    <t>CENTRE HOSPITALIER UNIVERSITAIRE D'ANGERS - CHU ANGERS</t>
  </si>
  <si>
    <t>CLCC ANGERS NANTES - ICO</t>
  </si>
  <si>
    <t>INSTITUT DE CANCEROLOGIE DE L'OUEST - RENE GAUDUCHEAU - CENTRE DE LUTTE CONTRE LE CANCER ANGERS NANTES</t>
  </si>
  <si>
    <t>CHRU LILLE</t>
  </si>
  <si>
    <t>CENTRE HOSPITALIER REGIONAL ET UNIVERSITAIRE DE LILLE - CHRU LILLE</t>
  </si>
  <si>
    <t>CENTRE HOSPITALIER UNIVERSITAIRE DE CLERMONT-FERRAND - CHU CLERMONT</t>
  </si>
  <si>
    <t>HOSPICES CIVILS DE LYON - CHU LYON</t>
  </si>
  <si>
    <t>CENTRE HOSPITALIER UNIVERSITAIRE DE ROUEN - CHU ROUEN</t>
  </si>
  <si>
    <t>CHU GUADELOUPE</t>
  </si>
  <si>
    <t>CENTRE HOSPITALIER UNIVERSITAIRE DE POINTE-A-PITRE ABYMES - CHU GUADELOUPE</t>
  </si>
  <si>
    <t>CHU MARTINIQUE</t>
  </si>
  <si>
    <t>CENTRE HOSPITALIER UNIVERSITAIRE DE MARTINIQUE - CHU MARTINIQUE</t>
  </si>
  <si>
    <t>CENTRE HOSPITALIER UNIVERSITAIRE DE LA REUNION - CHU LA REUNION</t>
  </si>
  <si>
    <t>0912318A</t>
  </si>
  <si>
    <t>0912341A</t>
  </si>
  <si>
    <t>CENTRALE-SUPELEC</t>
  </si>
  <si>
    <t>INST U JFCHAMPOLLION</t>
  </si>
  <si>
    <t>INSTITUT NATIONAL UNIVERSITAIRE JEAN-FRANCOIS CHAMPOLLION</t>
  </si>
  <si>
    <t>M. / Mme</t>
  </si>
  <si>
    <t>Ouvrages</t>
  </si>
  <si>
    <t>Logiciels</t>
  </si>
  <si>
    <t>Contrats de R&amp;D avec des industriels</t>
  </si>
  <si>
    <t>Création d’entreprise, de start-up</t>
  </si>
  <si>
    <t>Direction de collections et de séries</t>
  </si>
  <si>
    <t>Évaluation de projets de recherche</t>
  </si>
  <si>
    <t>Responsabilités au sein d’instances d’évaluation</t>
  </si>
  <si>
    <t>Émissions radio, TV, presse écrite</t>
  </si>
  <si>
    <t>Activités de consultant</t>
  </si>
  <si>
    <t>Périmètre scientifique de l'unité</t>
  </si>
  <si>
    <t>Domaines scientifiques</t>
  </si>
  <si>
    <t>SHS</t>
  </si>
  <si>
    <t>ST</t>
  </si>
  <si>
    <t>SVE</t>
  </si>
  <si>
    <t>SHS1 Marchés et organisations</t>
  </si>
  <si>
    <t>SHS2 Normes, institutions et comportements sociaux</t>
  </si>
  <si>
    <t>SHS3 Espace, environnement et sociétés</t>
  </si>
  <si>
    <t>SHS4 Esprit humain, langage, éducation</t>
  </si>
  <si>
    <t>SHS5 Langues, textes, arts et cultures</t>
  </si>
  <si>
    <t>SHS6 Mondes anciens et contemporains</t>
  </si>
  <si>
    <t>SVE4 Neurosciences</t>
  </si>
  <si>
    <t>Sous-domaines scientifiques</t>
  </si>
  <si>
    <t>Domaine scientifique 1</t>
  </si>
  <si>
    <t>Domaine scientifique 2</t>
  </si>
  <si>
    <t>Domaine scientifique 3</t>
  </si>
  <si>
    <t>SHS1_1 Économie</t>
  </si>
  <si>
    <t>ST1_1 Mathématiques pures</t>
  </si>
  <si>
    <t>ST1_2 Mathématiques appliquées</t>
  </si>
  <si>
    <t>SVE6_3 Recherche clinique</t>
  </si>
  <si>
    <t>SVE6_2 Épidémiologie</t>
  </si>
  <si>
    <t>SVE6_1 Santé publique</t>
  </si>
  <si>
    <t>SVE5_4 Cancer</t>
  </si>
  <si>
    <t>SVE5_2 Cardiologie, cardiovasculaire</t>
  </si>
  <si>
    <t>ST2_1 Physique nucléaire et particules</t>
  </si>
  <si>
    <t>ST2_3 Matériaux, structure et physique solide</t>
  </si>
  <si>
    <t>ST3_1 Océan, atmosphère</t>
  </si>
  <si>
    <t>ST3_2 Terre solide</t>
  </si>
  <si>
    <t>ST3_3 Astronomie, univers</t>
  </si>
  <si>
    <t>ST4_1 Chimie physique théorique et analytique</t>
  </si>
  <si>
    <t>ST2_2 Physique moléculaire, plasma, optique</t>
  </si>
  <si>
    <t>ST4_3 Chimie moléculaire, polymères</t>
  </si>
  <si>
    <t>ST4_2 Chimie coordination, catalyse, matériaux</t>
  </si>
  <si>
    <t>ST4_4 Chimie du et pour le vivant</t>
  </si>
  <si>
    <t>ST5_1 Mécanique du solide</t>
  </si>
  <si>
    <t>ST5_2 Génie des procédés</t>
  </si>
  <si>
    <t>ST5_3 Mécanique des fluides</t>
  </si>
  <si>
    <t>ST5_4 Énergie, thermique</t>
  </si>
  <si>
    <t>ST6_1 Informatique</t>
  </si>
  <si>
    <t>ST6_2 Électronique</t>
  </si>
  <si>
    <t>ST6_3 Automatique, signal, image</t>
  </si>
  <si>
    <t>SVE1_1 Biologie cellulaire et biologie du développement végétal</t>
  </si>
  <si>
    <t>SVE1_2 Évolution, écologie, biologie des populations</t>
  </si>
  <si>
    <t>SVE1_3 Biotechnologies, sciences environnementales, biologie synthétique, agronomie</t>
  </si>
  <si>
    <t>SVE2_1 Biologie moléculaire et structurale, biochimie</t>
  </si>
  <si>
    <t>SVE2_2 Génétique, génomique, bioinformatique, biologie systémique</t>
  </si>
  <si>
    <t>SVE2_3 Biologie cellulaire, biologie du développement animal</t>
  </si>
  <si>
    <t>SVE3_1 Microbiologie</t>
  </si>
  <si>
    <t>SVE3_2 Virologie</t>
  </si>
  <si>
    <t>SVE3_3 Parasitologie</t>
  </si>
  <si>
    <t>SVE3_4 Immunologie</t>
  </si>
  <si>
    <t>SVE4_1 Neurologie</t>
  </si>
  <si>
    <t>SVE4_2 Neurologie médicale</t>
  </si>
  <si>
    <t>Outils d'aide à la décision</t>
  </si>
  <si>
    <t>Participation à des instances d'expertises (type Anses) ou de normalisation</t>
  </si>
  <si>
    <t>Rapports d’expertises techniques, produits des instances de normalisation</t>
  </si>
  <si>
    <t>Créations de laboratoires communs avec une / des entreprise(s)</t>
  </si>
  <si>
    <t>E-learning, moocs, cours multimédia, etc.</t>
  </si>
  <si>
    <t>Expertise juridique</t>
  </si>
  <si>
    <t>SVE1 Agronomie, Biologie Végétale, Écologie, Environnement, Évolution</t>
  </si>
  <si>
    <t>SVE2 Biologie Cellulaire, Imagerie, Biologie Moléculaire, Biochimie, Génomique, Biologie Systémique, Développement, Biologie Structurale</t>
  </si>
  <si>
    <t>SVE3 Microbiologie, Virologie, Immunité</t>
  </si>
  <si>
    <t>SVE5 Physiologie, Physiopathologie, Cardiologie, Pharmacologie, Endocrinologie, Cancer, Technologies Médicales</t>
  </si>
  <si>
    <t>SVE6 Santé Publique, Épidémiologie, Recherche Clinique</t>
  </si>
  <si>
    <t>SVE5_1 Physiologie, Endocrinologie, Physiopathologie</t>
  </si>
  <si>
    <t>SVE5_3 Génétique médicale, Pharmacologie, Technologie médicales</t>
  </si>
  <si>
    <t>PATP</t>
  </si>
  <si>
    <t>Enseignant-chercheur associé (MC, PR à temps partiel ou temps plein)</t>
  </si>
  <si>
    <t>Ingénieurs de l'armement, des mines, des télécommunications, des ponts des eaux et des forêts, des travaux publics, de l'agriculture et de l'environnement, administrateurs civils (hors MENESR) et INSEE, inspecteurs généraux, architectes et urbanistes de l'État</t>
  </si>
  <si>
    <t>CD</t>
  </si>
  <si>
    <t>Contrat doctoral uniquement recherche</t>
  </si>
  <si>
    <t>CDE</t>
  </si>
  <si>
    <t>Contrat doctoral avec activités complémentaires (e.g. enseignement)</t>
  </si>
  <si>
    <t>CDENSX</t>
  </si>
  <si>
    <t>Contrat doctoral spécifique normalien ou polytechnicien</t>
  </si>
  <si>
    <t>CDO</t>
  </si>
  <si>
    <t>Contral doctoral organisme (EPST, EPA ayant une mission d'enseignement supérieur)</t>
  </si>
  <si>
    <t>CTO</t>
  </si>
  <si>
    <t>Contrat de thèse d'autres organismes</t>
  </si>
  <si>
    <t>ATER</t>
  </si>
  <si>
    <t>Attaché temporaire d'enseignement et de recherche</t>
  </si>
  <si>
    <t>CIFRE</t>
  </si>
  <si>
    <t xml:space="preserve">Convention industrielle de formation par la recherche </t>
  </si>
  <si>
    <t>SECD</t>
  </si>
  <si>
    <t>Enseignant du second degré</t>
  </si>
  <si>
    <t>INDUSTR</t>
  </si>
  <si>
    <t>Bourse industrie</t>
  </si>
  <si>
    <t>ASSOC</t>
  </si>
  <si>
    <t>Bourse association</t>
  </si>
  <si>
    <t>COLLTERR</t>
  </si>
  <si>
    <t>Bourse collectivité territoriale</t>
  </si>
  <si>
    <t>ETR</t>
  </si>
  <si>
    <t>Bourse pour étudiant étranger</t>
  </si>
  <si>
    <t>(...)</t>
  </si>
  <si>
    <t>Autre financement à préciser</t>
  </si>
  <si>
    <t>AUCUN</t>
  </si>
  <si>
    <t>Aucun financement</t>
  </si>
  <si>
    <t>U GRENOBLE ALPES</t>
  </si>
  <si>
    <t>U GRENOBLE</t>
  </si>
  <si>
    <t>U CLERMONT AUVERGNE</t>
  </si>
  <si>
    <t>SIGMA CLERMONT</t>
  </si>
  <si>
    <t>ECOLE D'INGENIEURS SIGMA CLERMONT</t>
  </si>
  <si>
    <t>0632033T</t>
  </si>
  <si>
    <t>sous tutelle du ministère en charge de l'Économie et de l'Industrie</t>
  </si>
  <si>
    <t>sous tutelle du ministère en charge de l'Enseignement Supérieur et de la Recherche</t>
  </si>
  <si>
    <t>Autres personnels permanents</t>
  </si>
  <si>
    <t>AJH</t>
  </si>
  <si>
    <t>Adjoint administratif, technique, ouvrier, agent de service hospitaliers</t>
  </si>
  <si>
    <t>ASPM</t>
  </si>
  <si>
    <t>Aide-soignant, auxiliaire de puériculture, aide médico-psychologique</t>
  </si>
  <si>
    <t>SEC</t>
  </si>
  <si>
    <t>Secrétaire hospitalier</t>
  </si>
  <si>
    <t>TEC</t>
  </si>
  <si>
    <t>Technicien hospitalier</t>
  </si>
  <si>
    <t>INF</t>
  </si>
  <si>
    <t>Infirmier</t>
  </si>
  <si>
    <t>SF</t>
  </si>
  <si>
    <t>Sage-femme</t>
  </si>
  <si>
    <t>ARC</t>
  </si>
  <si>
    <t>Attaché de recherche clinique</t>
  </si>
  <si>
    <t>CS</t>
  </si>
  <si>
    <t>Cadre de santé</t>
  </si>
  <si>
    <t>INGH</t>
  </si>
  <si>
    <t>Ingénieur hospitalier</t>
  </si>
  <si>
    <t>CP</t>
  </si>
  <si>
    <t>Chef de projet (en milieu hospitalier)</t>
  </si>
  <si>
    <t>Personnel cadre non scientifique des EPIC</t>
  </si>
  <si>
    <t>Personnel non cadre et non scientifique des EPIC</t>
  </si>
  <si>
    <r>
      <t>libres (</t>
    </r>
    <r>
      <rPr>
        <i/>
        <sz val="10"/>
        <rFont val="Century Gothic"/>
        <family val="2"/>
      </rPr>
      <t>5 maximum</t>
    </r>
    <r>
      <rPr>
        <sz val="10"/>
        <rFont val="Century Gothic"/>
        <family val="2"/>
      </rPr>
      <t>) :</t>
    </r>
  </si>
  <si>
    <t xml:space="preserve">Intitulé de l’équipe interne ou du thème ou de l'axe
(sous-composante fonctionnelle correspondant à l’organigramme de l’unité, une ligne par équipe) </t>
  </si>
  <si>
    <t>Sous-domaine 2
(1)</t>
  </si>
  <si>
    <t>Sous-domaine 3
(1)</t>
  </si>
  <si>
    <t>Sous-domaine 4
(1)</t>
  </si>
  <si>
    <t>Sous-domaine 5
(1)</t>
  </si>
  <si>
    <t>Sous-domaine 6
(1)</t>
  </si>
  <si>
    <t>Panel disciplinaire 1
(2)</t>
  </si>
  <si>
    <t>Panel disciplinaire 2
(2)</t>
  </si>
  <si>
    <t>Panel disciplinaire 3
(2)</t>
  </si>
  <si>
    <t>Panel disciplinaire 4
(2)</t>
  </si>
  <si>
    <t>Panel disciplinaire 5
(2)</t>
  </si>
  <si>
    <t>Panel disciplinaire 6
(2)</t>
  </si>
  <si>
    <t>(1) Sélectionner le sous-domaine scientifique dans le menu déroulant.</t>
  </si>
  <si>
    <t>(2) Sélectionner le panel disciplinaire dans le menu déroulant.</t>
  </si>
  <si>
    <t>Effectifs doctorants
(3)</t>
  </si>
  <si>
    <t>Bases de données</t>
  </si>
  <si>
    <t>Participation à des comités éditoriaux (journaux scientifiques, revues, collections, etc.)</t>
  </si>
  <si>
    <t>Évaluation d’articles et d’ouvrages scientifiques (relecture d'articles / reviewing)</t>
  </si>
  <si>
    <t>Appartenance à l'IUF</t>
  </si>
  <si>
    <t>Séjours dans des laboratoires étrangers</t>
  </si>
  <si>
    <t>Invitations à des colloques / congrès à l'étranger</t>
  </si>
  <si>
    <t>Brevets déposés</t>
  </si>
  <si>
    <t>Brevets acceptés</t>
  </si>
  <si>
    <t>Brevets licenciés</t>
  </si>
  <si>
    <t>Déclarations d'invention</t>
  </si>
  <si>
    <t>Productions scientifiques (articles, ouvrages, etc.) issus des thèses</t>
  </si>
  <si>
    <t>Maître de conférences de l'EHESS, du MNHN</t>
  </si>
  <si>
    <t>D</t>
  </si>
  <si>
    <t>VAGUE</t>
  </si>
  <si>
    <t>D / E</t>
  </si>
  <si>
    <t>E</t>
  </si>
  <si>
    <t>IMT LILLE-DOUAI (ENSM DOUAI)</t>
  </si>
  <si>
    <t>ÉCOLE NATIONALE SUPÉRIEURE MINES-TÉLÉCOM LILLE DOUAI (MINES DOUAI)</t>
  </si>
  <si>
    <t>EBI</t>
  </si>
  <si>
    <t>0951820M</t>
  </si>
  <si>
    <t>ÉCOLE DE BIOLOGIE INDUSTRIELLE</t>
  </si>
  <si>
    <t>Enseignants-chercheurs et assimilés
(personnels ayant une obligation statutaire d'enseignement et de recherche)</t>
  </si>
  <si>
    <t>Chercheurs et assimilés
(personnels ayant une obligation statutaire de recherche)</t>
  </si>
  <si>
    <t>Autres personnels
(personnels n'ayant pas d'obligation statutaire de recherche)</t>
  </si>
  <si>
    <t>Visiteur étranger : professeur invité et chercheur associé, ayant séjourné au moins 1 mois au sein de l'unité</t>
  </si>
  <si>
    <t>CH_ASSOCIÉ</t>
  </si>
  <si>
    <t>Chercheur associé</t>
  </si>
  <si>
    <t>DOCTEUR</t>
  </si>
  <si>
    <t>Docteur</t>
  </si>
  <si>
    <t>Doctorant</t>
  </si>
  <si>
    <t>DOCTORANT</t>
  </si>
  <si>
    <t>CH_INVITÉ</t>
  </si>
  <si>
    <t>STAGIAIRE</t>
  </si>
  <si>
    <t>Stagiaire BTS, M1 ou M2 présent au moins 1 mois dans l'unité</t>
  </si>
  <si>
    <t xml:space="preserve">     Les ITA / BIATSS intervenant dans plusieurs équipes internes sont décomptés au prorata des temps respectifs.</t>
  </si>
  <si>
    <t xml:space="preserve">     Exemple : un technicien à temps plein dans l'unité qui travaille dans 2 équipes internes à égalité de temps comptera 0,5 dans chacune d'entre elles (0,25 s'il est à mi-temps).</t>
  </si>
  <si>
    <t>2. Structuration de l'unité</t>
  </si>
  <si>
    <t>3.1. Liste des personnels</t>
  </si>
  <si>
    <t>Nombre de personnes Habilitées à Diriger des Recherche (HDR)</t>
  </si>
  <si>
    <t>Nombre de thèses soutenues</t>
  </si>
  <si>
    <t>Durée moyenne des thèses</t>
  </si>
  <si>
    <t>Total personnels</t>
  </si>
  <si>
    <t>JR_01</t>
  </si>
  <si>
    <t>JR_02</t>
  </si>
  <si>
    <t>JR_03</t>
  </si>
  <si>
    <t>JR_04</t>
  </si>
  <si>
    <t>JR_05</t>
  </si>
  <si>
    <t>JR_06</t>
  </si>
  <si>
    <t>JR_07</t>
  </si>
  <si>
    <t>JR_08</t>
  </si>
  <si>
    <t>JR_09</t>
  </si>
  <si>
    <t>JR_T</t>
  </si>
  <si>
    <t>O_T</t>
  </si>
  <si>
    <t>O_01</t>
  </si>
  <si>
    <t>O_02</t>
  </si>
  <si>
    <t>O_03</t>
  </si>
  <si>
    <t>O_04</t>
  </si>
  <si>
    <t>O_05</t>
  </si>
  <si>
    <t>O_06</t>
  </si>
  <si>
    <t>O_07</t>
  </si>
  <si>
    <t>CCS_01</t>
  </si>
  <si>
    <t>CCS_02</t>
  </si>
  <si>
    <t>CCS_03</t>
  </si>
  <si>
    <t>POI_T</t>
  </si>
  <si>
    <t>POI_01</t>
  </si>
  <si>
    <t>POI_02</t>
  </si>
  <si>
    <t>POI_03</t>
  </si>
  <si>
    <t>POI_04</t>
  </si>
  <si>
    <t>POI_05</t>
  </si>
  <si>
    <t>POI_06</t>
  </si>
  <si>
    <t>DIM_T</t>
  </si>
  <si>
    <t>DIM_01</t>
  </si>
  <si>
    <t>DIM_02</t>
  </si>
  <si>
    <t>APP_T</t>
  </si>
  <si>
    <t>APP_01</t>
  </si>
  <si>
    <t>AEdi_T</t>
  </si>
  <si>
    <t>AEdi_01</t>
  </si>
  <si>
    <t>AEdi_02</t>
  </si>
  <si>
    <t>AEva_T</t>
  </si>
  <si>
    <t>AEva_01</t>
  </si>
  <si>
    <t>AEva_02</t>
  </si>
  <si>
    <t>AEva_03</t>
  </si>
  <si>
    <t>AEva_04</t>
  </si>
  <si>
    <t>CRP_T</t>
  </si>
  <si>
    <t>PdCs_T</t>
  </si>
  <si>
    <t>PdCs_01</t>
  </si>
  <si>
    <t>PdCs_02</t>
  </si>
  <si>
    <t>IR_T</t>
  </si>
  <si>
    <t>IR_01</t>
  </si>
  <si>
    <t>IR_03</t>
  </si>
  <si>
    <t>IR_04</t>
  </si>
  <si>
    <t>IR_05</t>
  </si>
  <si>
    <t>IR_06</t>
  </si>
  <si>
    <t>BLDi_T</t>
  </si>
  <si>
    <t>BLDi_01</t>
  </si>
  <si>
    <t>BLDi_02</t>
  </si>
  <si>
    <t>BLDi_03</t>
  </si>
  <si>
    <t>BLDi_04</t>
  </si>
  <si>
    <t>IASe_T</t>
  </si>
  <si>
    <t>IASe_01</t>
  </si>
  <si>
    <t>IASe_02</t>
  </si>
  <si>
    <t>IASe_03</t>
  </si>
  <si>
    <t>IASe_04</t>
  </si>
  <si>
    <t>IASe_05</t>
  </si>
  <si>
    <t>IASe_06</t>
  </si>
  <si>
    <t>AExp_T</t>
  </si>
  <si>
    <t>AExp_01</t>
  </si>
  <si>
    <t>AExp_02</t>
  </si>
  <si>
    <t>AExp_03</t>
  </si>
  <si>
    <t>AExp_04</t>
  </si>
  <si>
    <t>PGP_T</t>
  </si>
  <si>
    <t>PGP_01</t>
  </si>
  <si>
    <t>PGP_02</t>
  </si>
  <si>
    <t>PAPD_T</t>
  </si>
  <si>
    <t>PAPD_01</t>
  </si>
  <si>
    <t>PAPD_02</t>
  </si>
  <si>
    <t>PST_T</t>
  </si>
  <si>
    <t>PST_01</t>
  </si>
  <si>
    <t>PST_02</t>
  </si>
  <si>
    <t>F_T</t>
  </si>
  <si>
    <t>F_01</t>
  </si>
  <si>
    <t>F_02</t>
  </si>
  <si>
    <t>F_03</t>
  </si>
  <si>
    <t>F_04</t>
  </si>
  <si>
    <t>F_05</t>
  </si>
  <si>
    <t>F_06</t>
  </si>
  <si>
    <t>F_07</t>
  </si>
  <si>
    <t xml:space="preserve">     Les enseignants-chercheurs et chercheurs intervenant dans plusieurs équipes internes ou thèmes seront décomptés au prorata des temps respectifs.</t>
  </si>
  <si>
    <t>Codes</t>
  </si>
  <si>
    <t>CCS_T</t>
  </si>
  <si>
    <t>Total</t>
  </si>
  <si>
    <t>2016
attributions</t>
  </si>
  <si>
    <t>2017
attributions</t>
  </si>
  <si>
    <t>Financements internationaux</t>
  </si>
  <si>
    <t>Programmes européens hors ERC et hors fonds structurels</t>
  </si>
  <si>
    <t>Autres financements publics sur appels à projets</t>
  </si>
  <si>
    <t>Collectivités territoriales</t>
  </si>
  <si>
    <t>Contrats de recherche industriels</t>
  </si>
  <si>
    <t>Prestations (expertise, service, conseil, recette de colloque)</t>
  </si>
  <si>
    <t>Institut Carnot</t>
  </si>
  <si>
    <t>Ressources propres de l'unité</t>
  </si>
  <si>
    <t>Total des ressources de l'unité</t>
  </si>
  <si>
    <t>Composition de l'unité</t>
  </si>
  <si>
    <t>E6</t>
  </si>
  <si>
    <t>TH1</t>
  </si>
  <si>
    <t>TH2</t>
  </si>
  <si>
    <t>TH3</t>
  </si>
  <si>
    <t>TH4</t>
  </si>
  <si>
    <t>TH5</t>
  </si>
  <si>
    <t>TH6</t>
  </si>
  <si>
    <t>Financement du doctorant</t>
  </si>
  <si>
    <t>Personnels en activité</t>
  </si>
  <si>
    <t>Professeurs et assimilés (1)</t>
  </si>
  <si>
    <t>Maîtres de conférences et assimilés (1)</t>
  </si>
  <si>
    <t>Directeurs de recherche et assimilés (2)</t>
  </si>
  <si>
    <t>Chargés de recherche et assimilés (2)</t>
  </si>
  <si>
    <t>Conservateurs, cadres scientifiques EPIC, fondations, industries… (2)</t>
  </si>
  <si>
    <t>2018
attributions</t>
  </si>
  <si>
    <t>Professeurs du secondaire détachés dans le supérieur (3)</t>
  </si>
  <si>
    <t>ITA-BIATSS autres personnels cadre et non cadre EPIC... (4)</t>
  </si>
  <si>
    <t>Enseignants-chercheurs non titulaires, émérites et autres (5)</t>
  </si>
  <si>
    <t>(1) Type d'emploi "EC_tit", cf. la feuille "3.1 Liste des personnels" et/ou la feuille "MenusR"</t>
  </si>
  <si>
    <t>(2) Type d'emploi "Ch_tit", cf. la feuille "3.1 Liste des personnels" et/ou la feuille "MenusR"</t>
  </si>
  <si>
    <t>(3) Type d'emploi "AP_tit", cf. la feuille "3.1 Liste des personnels" et/ou la feuille "MenusR" (PRAG ou PCAP)</t>
  </si>
  <si>
    <t>(4) Type d'emploi "AP_tit", cf. la feuille "3.1 Liste des personnels" et/ou la feuille "MenusR"</t>
  </si>
  <si>
    <t>(5) Type d'emploi "EC_aut", cf. la feuille "3.1 Liste des personnels" et/ou la feuille "MenusR"</t>
  </si>
  <si>
    <t>(6) Type d'emploi "Ch_aut", cf. la feuille "3.1 Liste des personnels" et/ou la feuille "MenusR"</t>
  </si>
  <si>
    <t>MINISTÈRES</t>
  </si>
  <si>
    <t>INTÉRIEUR</t>
  </si>
  <si>
    <t>MINISTÈRE DE L'INTÉRIEUR</t>
  </si>
  <si>
    <t>MTES</t>
  </si>
  <si>
    <t>MINISTÈRE DE LA TRANSITION ÉCOLOGIQUE ET SOLIDAIRE</t>
  </si>
  <si>
    <t>JUSTICE</t>
  </si>
  <si>
    <t>MINISTÈRE DE LA JUSTICE</t>
  </si>
  <si>
    <t>MEAE</t>
  </si>
  <si>
    <t xml:space="preserve">MINISTÈRE DE L'EUROPE ET DES AFFAIRES ÉTRANGÈRES </t>
  </si>
  <si>
    <t>ARMÉES</t>
  </si>
  <si>
    <t>MINISTÈRE DES ARMÉES</t>
  </si>
  <si>
    <t>MCT</t>
  </si>
  <si>
    <t>MINISTÈRE DE LA COHÉSION DES TERRITOIRES</t>
  </si>
  <si>
    <t>MSS</t>
  </si>
  <si>
    <t>MINISTÈRE DES SOLIDARITÉS ET DE LA SANTÉ</t>
  </si>
  <si>
    <t>MEF</t>
  </si>
  <si>
    <t>MINISTÈRE DE L'ÉCONOMIE ET DES FINANCES</t>
  </si>
  <si>
    <t>CULTURE</t>
  </si>
  <si>
    <t>MINISTÈRE DE LA CULTURE</t>
  </si>
  <si>
    <t>TRAVAIL</t>
  </si>
  <si>
    <t>MINISTÈRE DU TRAVAIL</t>
  </si>
  <si>
    <t>MEN</t>
  </si>
  <si>
    <t>MINISTÈRE DE L'ÉDUCATION NATIONALE</t>
  </si>
  <si>
    <t>MAA</t>
  </si>
  <si>
    <t xml:space="preserve">MINISTÈRE DE L'AGRICULTURE ET DE L'ALIMENTATION </t>
  </si>
  <si>
    <t>MACP</t>
  </si>
  <si>
    <t>MINISTÈRE DE L'ACTION ET DES COMPTES PUBLICS</t>
  </si>
  <si>
    <t>MESRI</t>
  </si>
  <si>
    <t>MINISTÈRE DE L’ENSEIGNEMENT SUPÉRIEUR, DE LA RECHERCHE ET DE L’INNOVATION</t>
  </si>
  <si>
    <t>MOM</t>
  </si>
  <si>
    <t>MINISTÈRE DES OUTRE-MER</t>
  </si>
  <si>
    <t>SPORTS</t>
  </si>
  <si>
    <t>MINISTÈRE DES SPORTS</t>
  </si>
  <si>
    <t>1- Journaux / Revues</t>
  </si>
  <si>
    <t>2- Ouvrages</t>
  </si>
  <si>
    <t>3- Production dans des colloques / congrès, séminaires de recherche</t>
  </si>
  <si>
    <t>4- Produits et outils informatiques</t>
  </si>
  <si>
    <t>5- Développements instrumentaux et méthodologiques</t>
  </si>
  <si>
    <t xml:space="preserve">Prototypes et démonstrateurs </t>
  </si>
  <si>
    <r>
      <t>Plateformes et observatoires</t>
    </r>
    <r>
      <rPr>
        <b/>
        <sz val="9"/>
        <color rgb="FFED145B"/>
        <rFont val="Century Gothic"/>
        <family val="2"/>
      </rPr>
      <t xml:space="preserve"> </t>
    </r>
  </si>
  <si>
    <t xml:space="preserve">Créations artistiques théorisées, mises en scène, films </t>
  </si>
  <si>
    <t>6- Autres produits propres à une discipline</t>
  </si>
  <si>
    <t>7- Activités éditoriales</t>
  </si>
  <si>
    <t xml:space="preserve">8- Activités d'évaluation </t>
  </si>
  <si>
    <t xml:space="preserve">9- Contrats de recherche financés par des institutions publiques ou caritatives </t>
  </si>
  <si>
    <t>Autres contrats européens en tant que porteur</t>
  </si>
  <si>
    <t>Autres contrats européens en tant que partenaire</t>
  </si>
  <si>
    <t>Contrats nationaux (ANR, PHRC, FUI, INCA, etc.) en tant que porteur</t>
  </si>
  <si>
    <t>Contrats nationaux (ANR, PHRC, FUI, INCA, etc.) en tant que partenaire</t>
  </si>
  <si>
    <t>Contrats avec les collectivités territoriales en tant que porteur</t>
  </si>
  <si>
    <t>Contrats financés dans le cadre du PIA en tant que porteur</t>
  </si>
  <si>
    <t>Contrats financés par des associations caritatives et des fondations (ARC, FMR, FRM, etc.) en tant que porteur</t>
  </si>
  <si>
    <t>Contrats avec les collectivités territoriales en tant que partenaire</t>
  </si>
  <si>
    <t>Contrats financés dans le cadre du PIA en tant que partenaire</t>
  </si>
  <si>
    <t>Contrats financés par des associations caritatives et des fondations (ARC, FMR, FRM, etc.) en tant que partenaire</t>
  </si>
  <si>
    <t>11- Indices de reconnaissance</t>
  </si>
  <si>
    <t>2- Interactions avec les acteurs socio-économiques</t>
  </si>
  <si>
    <t xml:space="preserve">3- Activités d’expertise scientifique </t>
  </si>
  <si>
    <t>4- Produits destinés au grand public</t>
  </si>
  <si>
    <t>1- Produits des activités pédagogiques et didactiques</t>
  </si>
  <si>
    <t>2- Productions scientifiques (articles, ouvrages, etc.) issus des thèses</t>
  </si>
  <si>
    <t>3- Formation</t>
  </si>
  <si>
    <r>
      <t>Responsabilités dans des sociétés savantes</t>
    </r>
    <r>
      <rPr>
        <b/>
        <sz val="9"/>
        <color rgb="FFED145B"/>
        <rFont val="Century Gothic"/>
        <family val="2"/>
      </rPr>
      <t xml:space="preserve"> </t>
    </r>
  </si>
  <si>
    <t>v</t>
  </si>
  <si>
    <t>YNCRÉA</t>
  </si>
  <si>
    <t>SORBONNE UNIVERSITÉ</t>
  </si>
  <si>
    <t>0755890V</t>
  </si>
  <si>
    <t>SORBONNE UNIVERSITÉ (fusion UPMC, U_PARIS_6 &amp; Paris Sorbonne, U_PARIS_4)</t>
  </si>
  <si>
    <t>A</t>
  </si>
  <si>
    <t>mise à jour JUIN 2018</t>
  </si>
  <si>
    <t>C</t>
  </si>
  <si>
    <t>Direction</t>
  </si>
  <si>
    <t>Articles de synthèse / revues bibliographiques (nombre total)</t>
  </si>
  <si>
    <t>Autres articles (articles publiés dans des revues professionnelles ou techniques, etc.) (nombre total)</t>
  </si>
  <si>
    <t>Direction et coordination d'ouvrages scientifiques / édition scientifique (nombre total)</t>
  </si>
  <si>
    <t>Chapitres d’ouvrage (nombre total)</t>
  </si>
  <si>
    <t>1- Brevets, licences et déclarations d'invention</t>
  </si>
  <si>
    <t>Produits de vulgarisation : articles, interviews, éditions, vidéos, produits de médiation scientifique, débats science et société, etc.</t>
  </si>
  <si>
    <t>Personnes responsables d'une mention ou d'un parcours de master à labellisation internationale (Erasmus Mundus p ex.)</t>
  </si>
  <si>
    <t>Monographies, éditions critiques, traductions (nombre total)</t>
  </si>
  <si>
    <r>
      <t>Évaluation de laboratoires</t>
    </r>
    <r>
      <rPr>
        <b/>
        <sz val="9"/>
        <color rgb="FF0070C0"/>
        <rFont val="Century Gothic"/>
        <family val="2"/>
      </rPr>
      <t xml:space="preserve"> </t>
    </r>
  </si>
  <si>
    <t>10- Post-doctorants et chercheurs accueillis</t>
  </si>
  <si>
    <r>
      <t xml:space="preserve">Post-doctorants </t>
    </r>
    <r>
      <rPr>
        <sz val="9"/>
        <color theme="1"/>
        <rFont val="Century Gothic"/>
        <family val="2"/>
      </rPr>
      <t>(nombre total)</t>
    </r>
  </si>
  <si>
    <t>Prix et/ou Distinctions</t>
  </si>
  <si>
    <t>Création de réseaux ou d'unités mixtes technologiques</t>
  </si>
  <si>
    <t>Nombre d'HDR soutenues</t>
  </si>
  <si>
    <r>
      <t xml:space="preserve">Doctorants </t>
    </r>
    <r>
      <rPr>
        <sz val="9"/>
        <color theme="1"/>
        <rFont val="Century Gothic"/>
        <family val="2"/>
      </rPr>
      <t xml:space="preserve"> (nombre total)</t>
    </r>
  </si>
  <si>
    <t>Stagiaires accueillis  (M1, M2)</t>
  </si>
  <si>
    <t>Domaine(s) scientifique(s)</t>
  </si>
  <si>
    <t>Chercheurs non titulaires, émérites et autres excepté doctorants (6)</t>
  </si>
  <si>
    <t>Établissement(s) et organisme(s) de rattachement de l’unité (tutelles)</t>
  </si>
  <si>
    <t>Pour les unités relevant de plusieurs domaines on les indiquera par ordre décroissant d'importance</t>
  </si>
  <si>
    <t>Services d'appui à la recherche, le cas échéant</t>
  </si>
  <si>
    <t>Coordonnées du directeur de l'unité :</t>
  </si>
  <si>
    <t>Directeur de thèse</t>
  </si>
  <si>
    <t>Co-directeur de thèse</t>
  </si>
  <si>
    <t>Durée de la thèse en nombre de mois</t>
  </si>
  <si>
    <t>préciser l'établissement ou organisme responsable du dépôt du dossier (tutelle déposante) :</t>
  </si>
  <si>
    <t>Agents contractuels dans le secteur public (ATER exclus)</t>
  </si>
  <si>
    <t>Titulaires de la fonction publique en qualité de chercheur, enseignant-chercheur, ingénieur de recherche</t>
  </si>
  <si>
    <t>Titulaires de la fonction publique en qualité d'enseignants dans le 1er ou le 2nd degré</t>
  </si>
  <si>
    <t>Titulaires de la fonction publique dans une autre catégorie (collectivité territoriale, ministère, agence, secteur hospitalier, etc.)</t>
  </si>
  <si>
    <t>Contrats d'ATER</t>
  </si>
  <si>
    <t>Contrats post-doctoraux en France (ATER exclus)</t>
  </si>
  <si>
    <t>Contrats post-doctoraux à l'étranger dans l'Union Européenne</t>
  </si>
  <si>
    <t>Contrats post-doctoraux à l'étranger hors Union Européenne</t>
  </si>
  <si>
    <t>Emplois permanents dans le secteur privé en qualité de chercheur, ingénieur, chef d'entreprise, professions libérales</t>
  </si>
  <si>
    <t>Emplois permanents dans le secteur privé sur un autre type d'emploi</t>
  </si>
  <si>
    <t>Emplois à durée déterminée dans le secteur privé en qualité de chercheur, ingénieur ou autre poste ayant requis un doctorat</t>
  </si>
  <si>
    <t xml:space="preserve">Emplois à durée déterminée dans le secteur privé dans une autre catégorie </t>
  </si>
  <si>
    <t>En recherche d'emploi</t>
  </si>
  <si>
    <t>En reprise d'études</t>
  </si>
  <si>
    <t>Inactifs</t>
  </si>
  <si>
    <t>Autres situations</t>
  </si>
  <si>
    <t>Situations inconnues</t>
  </si>
  <si>
    <t>chercheur, enseignant-chercheur, ingénieur de recherche dans un pays étranger</t>
  </si>
  <si>
    <r>
      <t>Personnes responsables d'une mention ou d'un parcours de master</t>
    </r>
    <r>
      <rPr>
        <sz val="9"/>
        <color rgb="FF0070C0"/>
        <rFont val="Century Gothic"/>
        <family val="2"/>
      </rPr>
      <t xml:space="preserve"> </t>
    </r>
    <r>
      <rPr>
        <sz val="9"/>
        <rFont val="Century Gothic"/>
        <family val="2"/>
      </rPr>
      <t>(nombre total)</t>
    </r>
  </si>
  <si>
    <t>Nombre de femmes aux postes de responsabilité de l'unité (direction, sous-direction de l'unité, direction d'équipe, etc.)</t>
  </si>
  <si>
    <t>Nombre d'hommes aux postes de responsabilité de l'unité (direction, sous-direction de l'unité, direction d'équipe, etc.)</t>
  </si>
  <si>
    <t>Existe-t-il un règlement intérieur validé par la ou les tutelles ?</t>
  </si>
  <si>
    <t xml:space="preserve">L'unité alloue-t-elle des moyens pour l'aide à la publication en langue étrangère ? (aide à la traduction, copy editing etc.) </t>
  </si>
  <si>
    <t>L'unité a-t-elle une politique de sensibilisation à l'intégrité scientifique ?</t>
  </si>
  <si>
    <t>L'unité a-t-elle une politique de formation à l'hygiène et sécurité  ?</t>
  </si>
  <si>
    <t>L'unité a-t-elle une politique de sensibilisation aux risques psycho-sociaux ?</t>
  </si>
  <si>
    <t>Existe-t-il un registre hygiène et sécurité ?</t>
  </si>
  <si>
    <t xml:space="preserve">Nombre d'assistants de prévention (avec arrété de nomination) ? </t>
  </si>
  <si>
    <t>L'unité est-elle classée ZRR ?</t>
  </si>
  <si>
    <t>L'unité met-elle à disposition de ses personnels des cahiers de laboratoire ?</t>
  </si>
  <si>
    <t>Existe-t-il un document unique remis à jour chaque année ?</t>
  </si>
  <si>
    <t>Existe-t-il une charte de développement durable ou une section consacrée à ces enjeux dans le règlement intérieur ?</t>
  </si>
  <si>
    <t xml:space="preserve">Existe-t-il un référent interne ou externe chargé de la sécurité des systèmes d'information ? </t>
  </si>
  <si>
    <t>Existe-il un plan de SSI (Sécurité des systèmes d'information) ?</t>
  </si>
  <si>
    <t>Hygiène et sécurité</t>
  </si>
  <si>
    <t>Intégrité scientifique</t>
  </si>
  <si>
    <t>Pilotage, animation et organisation de l'unité</t>
  </si>
  <si>
    <t>Développement durable et prise en compte des impacts environnementaux</t>
  </si>
  <si>
    <t>Propriété intellectuelle et intelligence économique</t>
  </si>
  <si>
    <t>Existe-t-il une fiche de poste pour chaque personnel d'appui à la recherche (techniciens, ingénieurs, administratifs) au sein de l'unité  ?</t>
  </si>
  <si>
    <t>Existe-t-il un dispositif d'accompagnement pour répondre aux appels à projet au sein de l'unité ?</t>
  </si>
  <si>
    <t>L'unité alloue-t-elle des moyens pour l'aide à la publication ?</t>
  </si>
  <si>
    <t>Parité</t>
  </si>
  <si>
    <t>Dotation récurrente - Fonctionnement</t>
  </si>
  <si>
    <t>Dotation récurrente - Équipement</t>
  </si>
  <si>
    <t>ERC</t>
  </si>
  <si>
    <t>Fonds structurels européens (FEDER, Interreg)</t>
  </si>
  <si>
    <t>ANR (hors PIA)</t>
  </si>
  <si>
    <t>Programme Investissement d'Avenir (PIA)</t>
  </si>
  <si>
    <t>Contrat de Plan État-Région</t>
  </si>
  <si>
    <t>Fondations, associations, mécénat</t>
  </si>
  <si>
    <t>SATT, BPI (financement de l'innovation)</t>
  </si>
  <si>
    <t>Autres sources de financement</t>
  </si>
  <si>
    <t>établissement / organisme (1)</t>
  </si>
  <si>
    <t>Ressources provenant de la propriété intellectuelle (brevets, logiciels, activités commerciales)</t>
  </si>
  <si>
    <t>Sous-domaine 1
(1)</t>
  </si>
  <si>
    <t>CRP_06</t>
  </si>
  <si>
    <t>CRP_07</t>
  </si>
  <si>
    <t>CRP_08</t>
  </si>
  <si>
    <t>CRP_09</t>
  </si>
  <si>
    <t>CRP_10</t>
  </si>
  <si>
    <t>CRP_11</t>
  </si>
  <si>
    <t>CRP_12</t>
  </si>
  <si>
    <t>CRP_13</t>
  </si>
  <si>
    <t>CRP_16</t>
  </si>
  <si>
    <t>CRP_17</t>
  </si>
  <si>
    <t>PdCs_03</t>
  </si>
  <si>
    <t>PdCs_04</t>
  </si>
  <si>
    <t>F_09</t>
  </si>
  <si>
    <t>F_10</t>
  </si>
  <si>
    <t>PAOU_T</t>
  </si>
  <si>
    <t>PAOU_01</t>
  </si>
  <si>
    <t>PAOU_02</t>
  </si>
  <si>
    <t>PAOU_04</t>
  </si>
  <si>
    <t>PAOU_06</t>
  </si>
  <si>
    <t>PAOU_08</t>
  </si>
  <si>
    <t>PAOU_09</t>
  </si>
  <si>
    <t>PAOU_10</t>
  </si>
  <si>
    <t>PAOU_12</t>
  </si>
  <si>
    <t>PAOU_13</t>
  </si>
  <si>
    <t>PAOU_14</t>
  </si>
  <si>
    <t>PAOU_15</t>
  </si>
  <si>
    <t>PAR_01</t>
  </si>
  <si>
    <t>PAR_02</t>
  </si>
  <si>
    <t>PAR_03</t>
  </si>
  <si>
    <t>PAR_04</t>
  </si>
  <si>
    <t>PAR_05</t>
  </si>
  <si>
    <t>PAR_06</t>
  </si>
  <si>
    <t>IS_01</t>
  </si>
  <si>
    <t>IS_02</t>
  </si>
  <si>
    <t>HS_01</t>
  </si>
  <si>
    <t>HS_02</t>
  </si>
  <si>
    <t>HS_03</t>
  </si>
  <si>
    <t>HS_04</t>
  </si>
  <si>
    <t>HS_05</t>
  </si>
  <si>
    <t>DD_01</t>
  </si>
  <si>
    <t>PIIE_01</t>
  </si>
  <si>
    <t>PIIE_02</t>
  </si>
  <si>
    <t>PIIE_03</t>
  </si>
  <si>
    <t>PIIE_04</t>
  </si>
  <si>
    <t>PAR_T</t>
  </si>
  <si>
    <t>IS_T</t>
  </si>
  <si>
    <t>HS_T</t>
  </si>
  <si>
    <t>DD_T</t>
  </si>
  <si>
    <t>PIIE_T</t>
  </si>
  <si>
    <t>6. Ressources fi</t>
  </si>
  <si>
    <t>Panels Disciplinaires</t>
  </si>
  <si>
    <t xml:space="preserve">Établissement d'enseignement supérieur d'affectation ou organisme d'appartenance
</t>
  </si>
  <si>
    <r>
      <t xml:space="preserve">Date d'arrivée dans l'unité
</t>
    </r>
    <r>
      <rPr>
        <sz val="10"/>
        <rFont val="Century Gothic"/>
        <family val="2"/>
      </rPr>
      <t>(MM/AA)</t>
    </r>
  </si>
  <si>
    <r>
      <t xml:space="preserve">Date de départ de l'unité
</t>
    </r>
    <r>
      <rPr>
        <sz val="10"/>
        <rFont val="Century Gothic"/>
        <family val="2"/>
      </rPr>
      <t xml:space="preserve">(MM/AA)
</t>
    </r>
  </si>
  <si>
    <t>Existe-t-il  une procédure de communication autre que le site WEB propre à l'unité ? Propre à l'équipe ? (newsletter, etc.) ?</t>
  </si>
  <si>
    <t>Existe-il une politique incitative "Sciences Ouvertes" (dépôt HAL) au sein de l'unité ?</t>
  </si>
  <si>
    <t xml:space="preserve">     Exemples : un EC travaillant dans une seule équipe interne = 1. Un EC travaillant dans deux équipes internes à égalité de temps = 0,5 dans chacune d'entre elles.</t>
  </si>
  <si>
    <t>H/F
(1)</t>
  </si>
  <si>
    <t>Corps-grade
(2)</t>
  </si>
  <si>
    <t>Type d'emploi
(3)</t>
  </si>
  <si>
    <t>N° de l'équipe interne, du thème ou de l'axe de rattachement
(4)</t>
  </si>
  <si>
    <t>Panels disciplinaires / Branches d'Activités Profession. (BAP)
(5)</t>
  </si>
  <si>
    <t>HDR
(6)</t>
  </si>
  <si>
    <t>Etablissement ou organisme employeur
(7)</t>
  </si>
  <si>
    <t>(2) Nomenclatures à respecter, sélectionner les informations dans le menu déroulant, si besoin voir feuille MenusR pour le détail des nomenclatures.</t>
  </si>
  <si>
    <t>(6) Inscrire « OUI » dans les cases correspondant aux personnels habilités à diriger des recherches.</t>
  </si>
  <si>
    <t>(7) Sélectionner les informations dans le menu déroulant.</t>
  </si>
  <si>
    <t>Conventions Cifre</t>
  </si>
  <si>
    <t>(5) Sélectionner dans le menu déroulant. Pour les personnels EC et C : panels disciplinaires : 19 ST de ST1.1 à ST6.3, 21 SHS de SHS1.1 à SHS6.3 et 19 SVE de SVE1.1 à SVE6.3. Pour les personnels BAP : A à J</t>
  </si>
  <si>
    <t>N° de l'équipe interne, du thème ou de l'axe de rattachement
(2)</t>
  </si>
  <si>
    <t>Établissement ayant délivré le master (ou diplôme équivalent) du doctorant 
(3)</t>
  </si>
  <si>
    <t>(1) Sélectionner dans le menu déroulant.</t>
  </si>
  <si>
    <t xml:space="preserve"> </t>
  </si>
  <si>
    <t>3.2. Liste des doctorants</t>
  </si>
  <si>
    <t>(1) Sélectionner l'établissement ou l'organisme dans le menu déroulant. Une seule ligne par établissement ou organisme.</t>
  </si>
  <si>
    <t>à classer par ordre alphabétique ou par ordre d'équipes/ thèmes</t>
  </si>
  <si>
    <t>à classer par ordre alphabétique ou par ordre d'équipes / thèmes</t>
  </si>
  <si>
    <t>Existe-t-il un lieu de convivialité au sein de l'unité ? Au sein de l'équipe / thème ?</t>
  </si>
  <si>
    <t>Nombre de femmes dans l'unité ? dans l'équipe / thème ?</t>
  </si>
  <si>
    <t xml:space="preserve">Nombre d'hommes dans l'unité ? dans l'équipe / thème ? </t>
  </si>
  <si>
    <t xml:space="preserve">Nombre de femmes parmi les enseignants-chercheurs et chercheurs dans l'unité ? dans l'équipe / thème? </t>
  </si>
  <si>
    <t xml:space="preserve">Nombre d'hommes parmi les enseignants-chercheurs et chercheurs dans l'unité ? dans l'équipe / thème ? </t>
  </si>
  <si>
    <t>Organisation et vie de l'unité et de ses équipes / thèmes</t>
  </si>
  <si>
    <t xml:space="preserve">Liste détaillée des doctorants de l'unité et de ses équipes / thèmes </t>
  </si>
  <si>
    <t xml:space="preserve">Tableau récapitulatif des personnels de l'unité et de ses équipes / thèmes </t>
  </si>
  <si>
    <t xml:space="preserve">3.3. Synth personnels unité </t>
  </si>
  <si>
    <t xml:space="preserve">4. Prod &amp; Activ de la R </t>
  </si>
  <si>
    <t xml:space="preserve">Liste des produits et activités de la recherche de l'unité et de ses équipes/ Thèmes </t>
  </si>
  <si>
    <t xml:space="preserve">5. Org &amp; vie de l'unité </t>
  </si>
  <si>
    <t xml:space="preserve">Acronyme : </t>
  </si>
  <si>
    <t>(4) Indiquer le même numéro d'équipe, de thème ou d'axe que celui renseigné sur la feuille "2. Structuration de l'unité".</t>
  </si>
  <si>
    <t>(3) Ne rien saisir dans cette colonne : l'alimentation est automatique. Si vous ajoutez des lignes, copiez les formules des cellules de la colonne E.</t>
  </si>
  <si>
    <r>
      <t xml:space="preserve">Date de naissance
</t>
    </r>
    <r>
      <rPr>
        <sz val="8"/>
        <rFont val="Century Gothic"/>
        <family val="2"/>
      </rPr>
      <t>(JJ/MM/AAAA)</t>
    </r>
  </si>
  <si>
    <t>(2) Indiquer le même numéro d'équipe, de thème ou d'axe renseigné sur la feuille "2. Structuration de l'unité".</t>
  </si>
  <si>
    <t>Cas d'une unité sans équipe ou thème : sélectionner le ou les sous-domaines de recherche ci-contre dans les menus déroulants</t>
  </si>
  <si>
    <t>E8</t>
  </si>
  <si>
    <t>Cas d'une unité comprenant des équipes internes (E) ou des thèmes (Th) : sélectionner le ou les panels disciplinaires dans les menus déroulants</t>
  </si>
  <si>
    <t>E7</t>
  </si>
  <si>
    <t>E9</t>
  </si>
  <si>
    <t>E10</t>
  </si>
  <si>
    <t>E11</t>
  </si>
  <si>
    <t>E12</t>
  </si>
  <si>
    <t>E13</t>
  </si>
  <si>
    <t>E14</t>
  </si>
  <si>
    <t>E15</t>
  </si>
  <si>
    <t>TH7</t>
  </si>
  <si>
    <t>Quelques cellules comportent des menus de type liste déroulante.</t>
  </si>
  <si>
    <t>Respecter les indications figurant dans les notes de chaque feuille, en particulier les nomenclatures proposées dans les feuilles MenusR et UAI_Etab_Org.</t>
  </si>
  <si>
    <t>E16</t>
  </si>
  <si>
    <t>E17</t>
  </si>
  <si>
    <t>E18</t>
  </si>
  <si>
    <t>E19</t>
  </si>
  <si>
    <t>E20</t>
  </si>
  <si>
    <t xml:space="preserve">institut, département, commission de rattachement : </t>
  </si>
  <si>
    <r>
      <t xml:space="preserve">Date de début 
de thèse
</t>
    </r>
    <r>
      <rPr>
        <sz val="8"/>
        <rFont val="Century Gothic"/>
        <family val="2"/>
      </rPr>
      <t>(JJ/MM/AAAA)</t>
    </r>
  </si>
  <si>
    <t>2019
attributions</t>
  </si>
  <si>
    <t>NB : Les intitulés de l'unité et des équipes sont alimentés automatiquement à partie des informations saisies dans les onglets "1. Info. Adm." (cellule B14) et "2. Structuration de l'unité" (cellules B / 10 à 45)</t>
  </si>
  <si>
    <t xml:space="preserve">Si nécessaire, remplacer TH1, TH2, … par E21, E22, … </t>
  </si>
  <si>
    <t>Autres personnels non titulaires (8)</t>
  </si>
  <si>
    <t>Enseignement supérieur* (9) :</t>
  </si>
  <si>
    <t>Organismes de recherche employeur* (9) :</t>
  </si>
  <si>
    <t>(8) Type d'emploi "AP_aut", cf. la feuille "3.1 Liste des personnels" et/ou la feuille "MenusR"</t>
  </si>
  <si>
    <t>(9) Sélectionner l'établissement ou l'organisme dans le menu déroulant.</t>
  </si>
  <si>
    <t>Contrats internationaux (hors Europe) en tant que porteur</t>
  </si>
  <si>
    <t>Contrats internationaux (hors Europe) en tant que partenaire</t>
  </si>
  <si>
    <t>Organisations de colloques / congrès internationaux</t>
  </si>
  <si>
    <t>NB : Les intitulés de l'unité et des équipes ou thèmes sont alimentés automatiquement à partir des informations saisies dans les onglets "1. Info. Adm." (cellule B14) et "2. Structuration de l'unité" (cellules B  / 18 à 45)</t>
  </si>
  <si>
    <t>NB : Les intitulés de l'unité et des équipes ou thèmes sont alimentés automatiquement à partir des informations saisies dans les onglets "1. Info. Adm." (cellule B14) et "2. Structuration de l'unité" (cellules B / 18 à 45)</t>
  </si>
  <si>
    <t>Autres</t>
  </si>
  <si>
    <t>Masse salariale des permanents (CDI + titulaires)</t>
  </si>
  <si>
    <t xml:space="preserve">Liste détaillée des personnels (excepté doctorants) de l'unité et de ses équipes / thèmes </t>
  </si>
  <si>
    <t xml:space="preserve">Si une information est manquante dans la liste déroulante, vous pouvez vous reporter aux feuilles "MenusR" et "UAI_Etab_Org" pour copier l'information à utiliser, et la coller dans la cellule </t>
  </si>
  <si>
    <t>à renseigner. Vous pouvez aussi indiquer l'information en clair dans la barre de formule</t>
  </si>
  <si>
    <t>Effectifs Chercheurs EPST et cadres scientifiques EPIC permanents (CDI + titulaires)
(3)</t>
  </si>
  <si>
    <t>Effectifs ITA, BIATSS et personnels non-scientifiques des EPIC permanents (CDI + titulaires)
(3)</t>
  </si>
  <si>
    <t xml:space="preserve">     Si l'établissement ou l'organisme n'est pas présent dans la liste ou la feuille "UAI_Etab_Org", indiquer le nom en clair dans la barre de formule.</t>
  </si>
  <si>
    <t>Après l'insertion de lignes, vérifier que les formules et les menus déroulants dans les cellules ajoutées ont bien été reportés. Si non, les copier dans les nouvelles cellules.</t>
  </si>
  <si>
    <t>Il est possible de copier des informations d'un autre fichier Excel dans les deux premières colonnes "Nom" et "Prénom".</t>
  </si>
  <si>
    <t>Doctorants (7)</t>
  </si>
  <si>
    <t>Après l'ajout de colonnes, vérifier que les formules et les menus déroulants dans les cellules ajoutées ont bien été reportés. Si non, les copier dans les nouvelles cellules.</t>
  </si>
  <si>
    <t>Toutes les données quantitatives seront en cohérence avec les données de l'annexe 4 - Produits et activités de la recherche.</t>
  </si>
  <si>
    <t>Contrats ERC en tant que partenaire</t>
  </si>
  <si>
    <t>Post-doctorants étrangers (nombre total)</t>
  </si>
  <si>
    <t>Chercheurs accueillis/invités (nombre total)</t>
  </si>
  <si>
    <t>Chercheurs étrangers accueillis/invités (nombre total)</t>
  </si>
  <si>
    <t>Thèses publiées (SHS uniquement)</t>
  </si>
  <si>
    <t>Éditions ou coordination d'un volume d’actes de colloques / congrès (SHS et ST uniquement)</t>
  </si>
  <si>
    <t>Nombre moyen d'articles par docteur</t>
  </si>
  <si>
    <t>Doctorants bénéficiant d'un contrat doctoral, y compris Cifre</t>
  </si>
  <si>
    <t>L'unité a-t-elle une politique de sensibilisation à la protection de données  ?</t>
  </si>
  <si>
    <t>Dotations récurrentes provenant des établissements de rattachement</t>
  </si>
  <si>
    <t>Autres financements publics hors appels à projets</t>
  </si>
  <si>
    <t>(7) Cf. la feuille "3.2 Liste des doctorants"</t>
  </si>
  <si>
    <t>Effectifs Enseignants-chercheurs
(CDI + titulaires)
(3)</t>
  </si>
  <si>
    <t>(3) Sélectionner l'établissement dans le menu déroulant. Si l'établissement n'est pas présent dans la liste ou la feuille "UAI_Etab_Org", indiquer le nom en clair dans la barre de formule.</t>
  </si>
  <si>
    <r>
      <rPr>
        <b/>
        <u/>
        <sz val="11"/>
        <color theme="1"/>
        <rFont val="Century Gothic"/>
        <family val="2"/>
      </rPr>
      <t>Chaque réponse doit être chiffrée</t>
    </r>
    <r>
      <rPr>
        <b/>
        <sz val="11"/>
        <color theme="1"/>
        <rFont val="Century Gothic"/>
        <family val="2"/>
      </rPr>
      <t>. Lorsqu’une unité n’est pas concernée par un type de produit de la recherche, parce qu’il ne relève pas de son domaine de compétences, 
elle précise que cette rubrique est « sans objet » pour elle. Si elle n’en compte aucun dans ses réalisations, elle indique 0. 
La somme des productions scientifiques des équipes peut être supérieure à la production scientifique globale de l'unité.</t>
    </r>
  </si>
  <si>
    <t>Articles publiés dans des actes de colloques / congrès (SHS et ST uniquement)</t>
  </si>
  <si>
    <t xml:space="preserve">Organisations de colloques / congrès (SHS uniquement) </t>
  </si>
  <si>
    <t>Autres produits présentés dans des colloques / congrès et des séminaires de recherche (SHS et ST uniquement)</t>
  </si>
  <si>
    <t>Articles scientifiques en premier et/ou en dernier auteur (SVE uniquement)</t>
  </si>
  <si>
    <t>Articles de synthèse / revues bibliographiques en anglais ou dans une autre langue étrangère (SHS uniquement)</t>
  </si>
  <si>
    <t>Autres articles (articles publiés dans des revues professionnelles ou techniques, etc.) en anglais ou dans une autre langue étrangère  (SHS uniquement)</t>
  </si>
  <si>
    <t>Commentaires d’arrêts (SHS uniquement)</t>
  </si>
  <si>
    <t>Articles cliniques (SVE uniquement)</t>
  </si>
  <si>
    <t>Monographies, éditions critiques, traductions en anglais ou dans une autre langue étrangère étrangère (SHS uniquement)</t>
  </si>
  <si>
    <t xml:space="preserve">Direction et coordination d'ouvrages scientifiques / édition scientifique en anglais ou dans une autre langue étrangère </t>
  </si>
  <si>
    <t>Chapitres d’ouvrage en anglais ou dans une autre langue étrangère</t>
  </si>
  <si>
    <t xml:space="preserve">Cohortes </t>
  </si>
  <si>
    <t>Outils présentés dans le cadre de compétitions de solveurs (ST uniquement)</t>
  </si>
  <si>
    <t>Contrats ERC en tant que porteur</t>
  </si>
  <si>
    <t xml:space="preserve">Essais cliniques </t>
  </si>
  <si>
    <r>
      <t>Articles scientifiques en anglais ou dans une autre langue étrangère</t>
    </r>
    <r>
      <rPr>
        <sz val="9"/>
        <color theme="1"/>
        <rFont val="Century Gothic"/>
        <family val="2"/>
      </rPr>
      <t xml:space="preserve"> (SHS uniquement)</t>
    </r>
  </si>
  <si>
    <r>
      <t>Corpus (SHS uniquement)</t>
    </r>
    <r>
      <rPr>
        <sz val="9"/>
        <color rgb="FFED145B"/>
        <rFont val="Century Gothic"/>
        <family val="2"/>
      </rPr>
      <t xml:space="preserve"> </t>
    </r>
  </si>
  <si>
    <t>(8) Ne rien saisir dans cette colonne : l'alimentation est automatique.</t>
  </si>
  <si>
    <t>(9) Renseigner ici l'identifiant obtenu sur la base ORCID (http://orcid.org/) si le checheur dispose d'un identifiant et souhaite le communiquer.</t>
  </si>
  <si>
    <t>Code UAI de l'établissement ou organisme employeur
(8)</t>
  </si>
  <si>
    <t>Identifiant ORCID
(9)</t>
  </si>
  <si>
    <t>Articles scientifiques (nombre total) - Seuls les articles publiés ou sous presse sont à comptabiliser.</t>
  </si>
  <si>
    <t>Seules les personnes dont la convention ou le contrat a une durée supérieure à 4 mois sont à comptabiliser.</t>
  </si>
  <si>
    <t>NB : Certaines entités listées peuvent ne pas avoir de type d'emploi. La case restera vide.</t>
  </si>
  <si>
    <t>Si l'établissement ou l'organisme n'est pas présent dans la liste ou la feuille "UAI_Etab_Org", indiquer le nom en clair dans la barre de formule.</t>
  </si>
  <si>
    <t>Pour les émérites, indiquer le dernier établissement ou organisme employeur ; pour les EC-PH, indiquer le nom de l'université.</t>
  </si>
  <si>
    <t>On considère comme "membres associés" les personnes disposant d'une convention d'accueil.</t>
  </si>
  <si>
    <t>(3) Les effectifs renseignés ici sont ceux renseignés dans l'onglet suivant "3.1 Liste des personnels".</t>
  </si>
  <si>
    <t>(4) Lorsque le doctorant a abandonné dans la période, indiquer "abandon" en clair dans la case "Date de soutenance".</t>
  </si>
  <si>
    <t>(5) Sélectionner les informations dans le menu déroulant. Si les informations sont manquantes, les indiquer en clair dans la barre de formule.</t>
  </si>
  <si>
    <t>Devenir 
du docteur
(5)</t>
  </si>
  <si>
    <t>Financement 
du doctorant
(6)</t>
  </si>
  <si>
    <t>(6) Sélectionner le code financement dans le menu déroulant et voir la nomenclature dans la feuille « MenusR ; s'il y a plusieurs financements, inscrire les codes séparés par des virgules en clair dans la barre de formule.</t>
  </si>
  <si>
    <r>
      <t xml:space="preserve">Date de soutenance
(pour les diplômés)
</t>
    </r>
    <r>
      <rPr>
        <sz val="8"/>
        <rFont val="Century Gothic"/>
        <family val="2"/>
      </rPr>
      <t xml:space="preserve">(JJ/MM/AAAA)
</t>
    </r>
    <r>
      <rPr>
        <b/>
        <sz val="10"/>
        <rFont val="Century Gothic"/>
        <family val="2"/>
      </rPr>
      <t>(4)</t>
    </r>
  </si>
  <si>
    <t>CRHC</t>
  </si>
  <si>
    <t>CRCN</t>
  </si>
  <si>
    <t>Détail des ressources financières de l'unité pour les années 2016 à 2020</t>
  </si>
  <si>
    <r>
      <t xml:space="preserve">Participation à une ou plusieurs structures fédératives au 31 décembre 2020 </t>
    </r>
    <r>
      <rPr>
        <i/>
        <sz val="10"/>
        <rFont val="Century Gothic"/>
        <family val="2"/>
      </rPr>
      <t>(label et n°, intitulé , responsable, établissement support) </t>
    </r>
  </si>
  <si>
    <r>
      <t>École(s) doctorale(s) de rattachement au 31 décembre 2020</t>
    </r>
    <r>
      <rPr>
        <i/>
        <sz val="10"/>
        <rFont val="Century Gothic"/>
        <family val="2"/>
      </rPr>
      <t xml:space="preserve"> (n°, intitulé, responsable, établissement support)</t>
    </r>
  </si>
  <si>
    <t>2 - Structuration de l'unité au 31/12/2020 : équipes, thèmes, etc.</t>
  </si>
  <si>
    <t>3.1 - Liste nominative des personnels (excepté doctorants) de l'unité du 01/01/2016 au 31/12/2020</t>
  </si>
  <si>
    <t>Pour les personnels ayant soutenu leur HDR entre le 1er janvier 2016 (ou depuis la création de l'unité de recherche si celle-ci est intervenue après cette date) et le 31 décembre 2020, indiquer l'année de la soutenance.</t>
  </si>
  <si>
    <t>3.2 - Liste nominative des doctorants de l'unité du 01/01/2016 au 31/12/2020</t>
  </si>
  <si>
    <t>3.3 - Synthèse des personnels de l'unité au 31/12/2020</t>
  </si>
  <si>
    <t>4 - Produits et activités de la recherche du 01/01/2016 au 31/12/2020</t>
  </si>
  <si>
    <r>
      <rPr>
        <b/>
        <sz val="11"/>
        <rFont val="Century Gothic"/>
        <family val="2"/>
      </rPr>
      <t>I- PRODUCTION DE CONNAISSANCES ET ACTIVITES CONCOURANT AU RAYONNEMENT ET A L’ATTRACTIVITE SCIENTIFIQUE DE L’UNITE ET DE CHAQUE EQUIPE / THEME</t>
    </r>
    <r>
      <rPr>
        <b/>
        <sz val="9"/>
        <rFont val="Century Gothic"/>
        <family val="2"/>
      </rPr>
      <t xml:space="preserve">
Période du 01/01/2016 au 31/12/2020</t>
    </r>
  </si>
  <si>
    <r>
      <rPr>
        <b/>
        <sz val="11"/>
        <rFont val="Century Gothic"/>
        <family val="2"/>
      </rPr>
      <t>III - IMPLICATION DE L’UNITE ET DE CHAQUE EQUIPE / THEME, 
 DANS LA FORMATION PAR LA RECHERCHE</t>
    </r>
    <r>
      <rPr>
        <b/>
        <sz val="9"/>
        <rFont val="Century Gothic"/>
        <family val="2"/>
      </rPr>
      <t xml:space="preserve">
Période du 01/01/2016 au 31/12/2020</t>
    </r>
  </si>
  <si>
    <r>
      <rPr>
        <b/>
        <sz val="11"/>
        <rFont val="Century Gothic"/>
        <family val="2"/>
      </rPr>
      <t>II- INTERACTION AVEC L’ENVIRONNEMENT NON ACADEMIQUE DE L’UNITE ET DE CHAQUE EQUIPE  / THEME, IMPACTS SUR L’ECONOMIE, LA SOCIETE, LA CULTURE, LA SANTE</t>
    </r>
    <r>
      <rPr>
        <b/>
        <sz val="9"/>
        <rFont val="Century Gothic"/>
        <family val="2"/>
      </rPr>
      <t xml:space="preserve">
Période du 01/01/2016 au 31/12/2020</t>
    </r>
  </si>
  <si>
    <t>5 - Critère 2 : Organisation et vie de l'unité et de chaque équipe / thème au 31/12/2020</t>
  </si>
  <si>
    <r>
      <t xml:space="preserve">Nombre de réunions du conseil de laboratoire qui régule la vie de l'unité ? </t>
    </r>
    <r>
      <rPr>
        <i/>
        <sz val="9"/>
        <rFont val="Century Gothic"/>
        <family val="2"/>
      </rPr>
      <t>(du 01/01/2016 au 31/12/2020)</t>
    </r>
  </si>
  <si>
    <r>
      <t xml:space="preserve">Nombre de séminaires internes à l'unité ? À l'équipe / thème ? </t>
    </r>
    <r>
      <rPr>
        <i/>
        <sz val="9"/>
        <rFont val="Century Gothic"/>
        <family val="2"/>
      </rPr>
      <t>(du 01/01/2016 au 31/12/2020)</t>
    </r>
  </si>
  <si>
    <r>
      <t xml:space="preserve">Nombre de réunions spécifiques entre les personnels d'appui à la recherche (PAR) et la direction de l'unité ? entre les PAR et la direction de l'équipe / thème ? </t>
    </r>
    <r>
      <rPr>
        <i/>
        <sz val="9"/>
        <rFont val="Century Gothic"/>
        <family val="2"/>
      </rPr>
      <t>(du 01/01/2016 au 31/12/2020)</t>
    </r>
  </si>
  <si>
    <t>2020
attributions</t>
  </si>
  <si>
    <t>M.</t>
  </si>
  <si>
    <t>Université de Lorraine</t>
  </si>
  <si>
    <t>1 - Informations administratives sur l'unité au 31/12/2020</t>
  </si>
  <si>
    <t>Insérer les lignes supplémentaires juste au-dessus de la ligne verte (*). NE PAS INSÉRER DE COLONNES SUPPLÉMENTAIRES</t>
  </si>
  <si>
    <t>Insérer les lignes supplémentaires juste au dessus de la ligne verte (*). NE PAS INSÉRER DE COLONNES SUPPLÉMENTAIRES</t>
  </si>
  <si>
    <r>
      <t>6 - Ressources financières de l'unité pour les années 2016 à 2020</t>
    </r>
    <r>
      <rPr>
        <sz val="14"/>
        <color rgb="FF00B050"/>
        <rFont val="Century Gothic"/>
        <family val="2"/>
      </rPr>
      <t xml:space="preserve"> (ou depuis la date de création de l'unité)</t>
    </r>
    <r>
      <rPr>
        <b/>
        <sz val="14"/>
        <color rgb="FF00B050"/>
        <rFont val="Century Gothic"/>
        <family val="2"/>
      </rPr>
      <t xml:space="preserve"> et en keuros</t>
    </r>
  </si>
  <si>
    <r>
      <t>Dotation récurrente provenant des établissements de rattachement</t>
    </r>
    <r>
      <rPr>
        <sz val="12"/>
        <color rgb="FF00B050"/>
        <rFont val="Century Gothic"/>
        <family val="2"/>
      </rPr>
      <t xml:space="preserve"> (en keuros)</t>
    </r>
  </si>
  <si>
    <r>
      <t>Ressources propres</t>
    </r>
    <r>
      <rPr>
        <sz val="12"/>
        <color rgb="FF00B050"/>
        <rFont val="Century Gothic"/>
        <family val="2"/>
      </rPr>
      <t xml:space="preserve"> (en keuros)</t>
    </r>
  </si>
  <si>
    <r>
      <t>Synthèse consolidée des ressources financières de l'unité</t>
    </r>
    <r>
      <rPr>
        <sz val="12"/>
        <color rgb="FF00B050"/>
        <rFont val="Century Gothic"/>
        <family val="2"/>
      </rPr>
      <t xml:space="preserve"> (en keuros)</t>
    </r>
  </si>
  <si>
    <t>Équipe de Recherche sur les Processus Innovatifs</t>
  </si>
  <si>
    <t>Research laboratory on innovation process</t>
  </si>
  <si>
    <t>ERPI</t>
  </si>
  <si>
    <t>UR 3767</t>
  </si>
  <si>
    <t>CAMARGO PARDO</t>
  </si>
  <si>
    <t>Mauricio</t>
  </si>
  <si>
    <t>mauricio.camargo@univ-lorraine.fr</t>
  </si>
  <si>
    <t>FR 2863 - FJV - Fédération de Recherche Jacques Villermaux pour la Mécanique, l'Énergie, les Procédés - M. DUFOUR Anthony - Université de Lorraine</t>
  </si>
  <si>
    <t>ED 608 - SIMPPé - SCIENCES ET INGENIERIES DES MOLECULES, DES PRODUITS, DES PROCEDES ET DE L’ENERGIE - Mme GERARDIN Christine - Université de Lorraine</t>
  </si>
  <si>
    <t>Génie industriel, conception, modélisation des systèmes complexes, innovation, apprentissage</t>
  </si>
  <si>
    <t>UNIVERSITÉ DE LORRAINE - ENSGSI
8, rue Bastien Lepage - BP 90647
54010 NANCY Cedex</t>
  </si>
  <si>
    <t>Nombre au 31/12/2020</t>
  </si>
  <si>
    <t>Nombre au 01/01/2023</t>
  </si>
  <si>
    <t>ARBELAEZ GARCES</t>
  </si>
  <si>
    <t>GIOVANNY</t>
  </si>
  <si>
    <t>BARTHELEMY</t>
  </si>
  <si>
    <t>NOÉMIE</t>
  </si>
  <si>
    <t>BARY</t>
  </si>
  <si>
    <t>RAPHAËL</t>
  </si>
  <si>
    <t>BLEIMLING</t>
  </si>
  <si>
    <t>CEDRIC</t>
  </si>
  <si>
    <t>BOLY</t>
  </si>
  <si>
    <t>VINCENT</t>
  </si>
  <si>
    <t>BONJOUR</t>
  </si>
  <si>
    <t>ERIC</t>
  </si>
  <si>
    <t>BOUDAOUD</t>
  </si>
  <si>
    <t>HAKIM</t>
  </si>
  <si>
    <t>BOUDAREL</t>
  </si>
  <si>
    <t>MARIE REINE</t>
  </si>
  <si>
    <t>MAURICIO</t>
  </si>
  <si>
    <t>CHERY</t>
  </si>
  <si>
    <t>OLIVIER</t>
  </si>
  <si>
    <t>CLAIRE</t>
  </si>
  <si>
    <t>JOHAN</t>
  </si>
  <si>
    <t>DE ABREU</t>
  </si>
  <si>
    <t>PEDRO</t>
  </si>
  <si>
    <t>DUPONT</t>
  </si>
  <si>
    <t>GREGORY</t>
  </si>
  <si>
    <t>LAURENT</t>
  </si>
  <si>
    <t>FONTEIX</t>
  </si>
  <si>
    <t>CHRISTIAN</t>
  </si>
  <si>
    <t>FREUND</t>
  </si>
  <si>
    <t>JEROME</t>
  </si>
  <si>
    <t>GALVEZ MANRIQUEZ</t>
  </si>
  <si>
    <t>DANIEL ANDRES</t>
  </si>
  <si>
    <t>GUIDAT</t>
  </si>
  <si>
    <t>CLAUDINE</t>
  </si>
  <si>
    <t>HASSAN</t>
  </si>
  <si>
    <t>ALAA</t>
  </si>
  <si>
    <t>LHOSTE</t>
  </si>
  <si>
    <t>PASCAL</t>
  </si>
  <si>
    <t>MAYER</t>
  </si>
  <si>
    <t>FRÉDÉRIQUE</t>
  </si>
  <si>
    <t>MELON</t>
  </si>
  <si>
    <t>ALEXANDRA</t>
  </si>
  <si>
    <t>MONTICOLO</t>
  </si>
  <si>
    <t>DAVY</t>
  </si>
  <si>
    <t>MOREL</t>
  </si>
  <si>
    <t>LAURE</t>
  </si>
  <si>
    <t>MULLER</t>
  </si>
  <si>
    <t>RAKOTONDRANAIVO</t>
  </si>
  <si>
    <t>AUGUSTE</t>
  </si>
  <si>
    <t>RAULT</t>
  </si>
  <si>
    <t>VALÉRIE</t>
  </si>
  <si>
    <t>SCHNEIDER</t>
  </si>
  <si>
    <t>STÉPHANE</t>
  </si>
  <si>
    <t>STEINER</t>
  </si>
  <si>
    <t>ALEXIS</t>
  </si>
  <si>
    <t>TRUCHOT</t>
  </si>
  <si>
    <t>PATRICK</t>
  </si>
  <si>
    <t>DIDIER</t>
  </si>
  <si>
    <t>THOMAS</t>
  </si>
  <si>
    <t>ENNESSER-SERVILLE</t>
  </si>
  <si>
    <t>BENJAMIN</t>
  </si>
  <si>
    <t>FONTAINE</t>
  </si>
  <si>
    <t>FREDERICK</t>
  </si>
  <si>
    <t>NEVES</t>
  </si>
  <si>
    <t>CINDY</t>
  </si>
  <si>
    <t>HAMDANI</t>
  </si>
  <si>
    <t>FATIMA</t>
  </si>
  <si>
    <t>FEDOUA</t>
  </si>
  <si>
    <t>KASMI</t>
  </si>
  <si>
    <t>GABRIEL</t>
  </si>
  <si>
    <t>ALEX</t>
  </si>
  <si>
    <t>LACROIX</t>
  </si>
  <si>
    <t>JONATHAN</t>
  </si>
  <si>
    <t>CRUZ SANCHEZ</t>
  </si>
  <si>
    <t>FABIO</t>
  </si>
  <si>
    <t>ARRIETA ESCOBAR</t>
  </si>
  <si>
    <t>JAVIER</t>
  </si>
  <si>
    <t>MARCHE</t>
  </si>
  <si>
    <t>BRUNELLE</t>
  </si>
  <si>
    <t>ENJOLRAS</t>
  </si>
  <si>
    <t>MANON</t>
  </si>
  <si>
    <t>ANCELIN</t>
  </si>
  <si>
    <t>ALEXANDRE</t>
  </si>
  <si>
    <t>OUI</t>
  </si>
  <si>
    <t>OUI 2019</t>
  </si>
  <si>
    <t>ET ENS SUPERIEUR</t>
  </si>
  <si>
    <t>PROF EMERITE</t>
  </si>
  <si>
    <t>MEMBRE ASSOCIE</t>
  </si>
  <si>
    <t>BARATTE</t>
  </si>
  <si>
    <t>PASCALE</t>
  </si>
  <si>
    <t>TANI</t>
  </si>
  <si>
    <t>MARTINE</t>
  </si>
  <si>
    <t>Autres (ED SIMPPE, TRAJECTOIRE, EMPP et EMEB)</t>
  </si>
  <si>
    <t>Quid des reliquats ?</t>
  </si>
  <si>
    <t xml:space="preserve">ACOSTA SALGADO </t>
  </si>
  <si>
    <t>Linda Stefany</t>
  </si>
  <si>
    <t>Eric BONJOUR</t>
  </si>
  <si>
    <t>Auguste RAKOTONDRANAIVO</t>
  </si>
  <si>
    <t>ARNOULD</t>
  </si>
  <si>
    <t>Maxence</t>
  </si>
  <si>
    <t>Laure MOREL</t>
  </si>
  <si>
    <t>Meriem FOURNIER</t>
  </si>
  <si>
    <t>Université d'Hochschule Manheim</t>
  </si>
  <si>
    <t>M CAMARGO</t>
  </si>
  <si>
    <t>L MOREL, A ORJUELA</t>
  </si>
  <si>
    <t>Université Nationale de Colombie</t>
  </si>
  <si>
    <t>CARDENAS CRISTANCHO</t>
  </si>
  <si>
    <t>Diana</t>
  </si>
  <si>
    <t>Davy MONTICOLO</t>
  </si>
  <si>
    <t>CHAVEZ</t>
  </si>
  <si>
    <t>CONVOLTE</t>
  </si>
  <si>
    <t>de BIGAULT de CASANOVE</t>
  </si>
  <si>
    <t>Alice</t>
  </si>
  <si>
    <t>Stéphane NEGNY</t>
  </si>
  <si>
    <t>DELGADO</t>
  </si>
  <si>
    <t>Lorena</t>
  </si>
  <si>
    <t>Alaa Hassan</t>
  </si>
  <si>
    <t>DETHINE</t>
  </si>
  <si>
    <t>Benjamin</t>
  </si>
  <si>
    <t>ESPINOZA PÉREZ</t>
  </si>
  <si>
    <t xml:space="preserve">FONSECA GAMBOA </t>
  </si>
  <si>
    <t xml:space="preserve">Juan David </t>
  </si>
  <si>
    <t>Mauricio CAMARGO</t>
  </si>
  <si>
    <t>L. FALK, Ivan DARIO GIL CHAVES</t>
  </si>
  <si>
    <t>GITCHENKO</t>
  </si>
  <si>
    <t>M-R BOUDAREL</t>
  </si>
  <si>
    <t>HAJJAR</t>
  </si>
  <si>
    <t>Pearla</t>
  </si>
  <si>
    <t>HASSANI</t>
  </si>
  <si>
    <t>Mouna</t>
  </si>
  <si>
    <t>Claudine GUIDAT</t>
  </si>
  <si>
    <t>HILY</t>
  </si>
  <si>
    <t>Anaëlle</t>
  </si>
  <si>
    <t>Jérome.DINET</t>
  </si>
  <si>
    <t>HOANG GIANG</t>
  </si>
  <si>
    <t>Université de Taipei</t>
  </si>
  <si>
    <t>HUBERT</t>
  </si>
  <si>
    <t>KONE</t>
  </si>
  <si>
    <t>Florence</t>
  </si>
  <si>
    <t>Eric LEVRAT (CRAN)</t>
  </si>
  <si>
    <t>LABOUHEURE</t>
  </si>
  <si>
    <t>Valentine</t>
  </si>
  <si>
    <t>Raphael BARY</t>
  </si>
  <si>
    <t>V BOLY</t>
  </si>
  <si>
    <t>MAUBORGNE</t>
  </si>
  <si>
    <t>MOYA SEDAN</t>
  </si>
  <si>
    <t>Carlos Abraham</t>
  </si>
  <si>
    <t>Vincent BOLY</t>
  </si>
  <si>
    <t>OSORIO BUSTAMANTE</t>
  </si>
  <si>
    <t>Ferney</t>
  </si>
  <si>
    <t xml:space="preserve">José Isamel PENA-REYES </t>
  </si>
  <si>
    <t>PRONOST</t>
  </si>
  <si>
    <t>Guillaume</t>
  </si>
  <si>
    <t>PROSKURIN</t>
  </si>
  <si>
    <t>Maxim</t>
  </si>
  <si>
    <t>RAMDANI</t>
  </si>
  <si>
    <t>Halima</t>
  </si>
  <si>
    <t xml:space="preserve">Davy MONTICOLO  </t>
  </si>
  <si>
    <t>Eric BONJOUR, Armelle BRUN</t>
  </si>
  <si>
    <t>RIVERA-GIL</t>
  </si>
  <si>
    <t>José-Luis</t>
  </si>
  <si>
    <t xml:space="preserve">Vincent Boly </t>
  </si>
  <si>
    <t>V.FALK, P.Navaez</t>
  </si>
  <si>
    <t>SANCHEZ GARZON</t>
  </si>
  <si>
    <t>SANTANDER TAPIA</t>
  </si>
  <si>
    <t>Pavlo Javier Alejandro</t>
  </si>
  <si>
    <t>Hakim BOUDAOUD</t>
  </si>
  <si>
    <t>SERNA RODAS</t>
  </si>
  <si>
    <t>JULIANA</t>
  </si>
  <si>
    <t>Université technique de Berlin</t>
  </si>
  <si>
    <t>TU</t>
  </si>
  <si>
    <t>Yongqiang</t>
  </si>
  <si>
    <t>ENSAM/ AH</t>
  </si>
  <si>
    <t>Fin 2019</t>
  </si>
  <si>
    <t>WIDMER</t>
  </si>
  <si>
    <t>Neal</t>
  </si>
  <si>
    <t>XUE</t>
  </si>
  <si>
    <t>Fangkai</t>
  </si>
  <si>
    <t>Laurent MULLER</t>
  </si>
  <si>
    <t>El Mostafa DAYA</t>
  </si>
  <si>
    <t>Giovanny</t>
  </si>
  <si>
    <t>Javier Andres</t>
  </si>
  <si>
    <t>CRAN</t>
  </si>
  <si>
    <t>Manon</t>
  </si>
  <si>
    <t>Alex</t>
  </si>
  <si>
    <t>Julien</t>
  </si>
  <si>
    <t>Hélène Emma</t>
  </si>
  <si>
    <t>Andrea Teresa</t>
  </si>
  <si>
    <t>Jonathan</t>
  </si>
  <si>
    <t>Brunelle</t>
  </si>
  <si>
    <t>F. MAYER</t>
  </si>
  <si>
    <t>Laurent DUPONT</t>
  </si>
  <si>
    <t>Grégory HAMEZ</t>
  </si>
  <si>
    <t>Pierre</t>
  </si>
  <si>
    <t>Felipe</t>
  </si>
  <si>
    <t>V. FALK, P. NARVAEZ</t>
  </si>
  <si>
    <t>Fabio Alberto</t>
  </si>
  <si>
    <t>Pedro</t>
  </si>
  <si>
    <t>Aline</t>
  </si>
  <si>
    <t>Anne VUILLEMIN</t>
  </si>
  <si>
    <t>H. BOUDAOUD, S. HOPPE</t>
  </si>
  <si>
    <t>Christophe SCHMITT</t>
  </si>
  <si>
    <t>P. NARVAEZ, M. ALFARO</t>
  </si>
  <si>
    <t>D. MONTICOLO, M. BOURGAULT</t>
  </si>
  <si>
    <t>Raphaël BARY</t>
  </si>
  <si>
    <t>CDE, ATER</t>
  </si>
  <si>
    <t>COLLTERR,INDUSTR</t>
  </si>
  <si>
    <t>Tran Thi</t>
  </si>
  <si>
    <t>ABANDON</t>
  </si>
  <si>
    <t>E. LEVRAT, S. DENIAUD</t>
  </si>
  <si>
    <t>L. MOREL, D. GALVEZ</t>
  </si>
  <si>
    <t xml:space="preserve"> Sahbi SIDHOM</t>
  </si>
  <si>
    <t>Alaa HASSAN</t>
  </si>
  <si>
    <t>Daniel GALVEZ</t>
  </si>
  <si>
    <t>Université  Autonome de Querétaro</t>
  </si>
  <si>
    <t>Université Palacky d'Olomouc</t>
  </si>
  <si>
    <t>(...) CDI AIR BUS</t>
  </si>
  <si>
    <t>NON</t>
  </si>
  <si>
    <t xml:space="preserve">MARTINEZ CHACON MARIELA </t>
  </si>
  <si>
    <t xml:space="preserve">ANDROSEVIC DAMIR </t>
  </si>
  <si>
    <t>Mariela</t>
  </si>
  <si>
    <t xml:space="preserve">Damir </t>
  </si>
  <si>
    <t xml:space="preserve">TEC COSTARICA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</si>
</sst>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
    <numFmt numFmtId="165" formatCode="#,##0.0"/>
    <numFmt numFmtId="166" formatCode="mmm\-yyyy"/>
    <numFmt numFmtId="167" formatCode="0000"/>
    <numFmt numFmtId="168" formatCode="_-* #,##0.00\ [$€]_-;\-* #,##0.00\ [$€]_-;_-* &quot;-&quot;??\ [$€]_-;_-@_-"/>
    <numFmt numFmtId="169" formatCode="mm/yy"/>
  </numFmts>
  <fonts count="88" x14ac:knownFonts="1">
    <font>
      <sz val="10"/>
      <name val="Arial"/>
    </font>
    <font>
      <sz val="11"/>
      <color theme="1"/>
      <name val="Calibri"/>
      <family val="2"/>
      <scheme val="minor"/>
    </font>
    <font>
      <sz val="10"/>
      <name val="Arial"/>
      <family val="2"/>
    </font>
    <font>
      <b/>
      <sz val="10"/>
      <name val="Arial"/>
      <family val="2"/>
    </font>
    <font>
      <sz val="9"/>
      <name val="Arial"/>
      <family val="2"/>
    </font>
    <font>
      <sz val="10"/>
      <name val="Arial"/>
      <family val="2"/>
    </font>
    <font>
      <sz val="10"/>
      <color indexed="8"/>
      <name val="Arial"/>
      <family val="2"/>
    </font>
    <font>
      <b/>
      <sz val="10"/>
      <color indexed="9"/>
      <name val="Arial"/>
      <family val="2"/>
    </font>
    <font>
      <sz val="8"/>
      <name val="Arial"/>
      <family val="2"/>
    </font>
    <font>
      <sz val="10"/>
      <color indexed="16"/>
      <name val="Arial"/>
      <family val="2"/>
    </font>
    <font>
      <b/>
      <i/>
      <sz val="10"/>
      <color indexed="16"/>
      <name val="Arial"/>
      <family val="2"/>
    </font>
    <font>
      <sz val="12"/>
      <color indexed="17"/>
      <name val="Calibri"/>
      <family val="2"/>
    </font>
    <font>
      <b/>
      <sz val="15"/>
      <color indexed="62"/>
      <name val="Calibri"/>
      <family val="2"/>
    </font>
    <font>
      <b/>
      <sz val="13"/>
      <color indexed="62"/>
      <name val="Calibri"/>
      <family val="2"/>
    </font>
    <font>
      <b/>
      <sz val="11"/>
      <color indexed="62"/>
      <name val="Calibri"/>
      <family val="2"/>
    </font>
    <font>
      <b/>
      <sz val="10"/>
      <color rgb="FFFF0066"/>
      <name val="Arial"/>
      <family val="2"/>
    </font>
    <font>
      <sz val="12"/>
      <color theme="1"/>
      <name val="Calibri"/>
      <family val="2"/>
      <scheme val="minor"/>
    </font>
    <font>
      <b/>
      <sz val="9"/>
      <color indexed="16"/>
      <name val="Arial"/>
      <family val="2"/>
    </font>
    <font>
      <b/>
      <sz val="9"/>
      <color rgb="FFFF0066"/>
      <name val="Arial"/>
      <family val="2"/>
    </font>
    <font>
      <b/>
      <sz val="9"/>
      <name val="Arial"/>
      <family val="2"/>
    </font>
    <font>
      <sz val="11"/>
      <name val="Century Gothic"/>
      <family val="2"/>
    </font>
    <font>
      <sz val="11"/>
      <color rgb="FFFF0066"/>
      <name val="Century Gothic"/>
      <family val="2"/>
    </font>
    <font>
      <b/>
      <sz val="14"/>
      <color rgb="FFED145B"/>
      <name val="Century Gothic"/>
      <family val="2"/>
    </font>
    <font>
      <sz val="10"/>
      <name val="Century Gothic"/>
      <family val="2"/>
    </font>
    <font>
      <b/>
      <sz val="10"/>
      <name val="Century Gothic"/>
      <family val="2"/>
    </font>
    <font>
      <sz val="10"/>
      <color indexed="8"/>
      <name val="Century Gothic"/>
      <family val="2"/>
    </font>
    <font>
      <b/>
      <sz val="12"/>
      <name val="Century Gothic"/>
      <family val="2"/>
    </font>
    <font>
      <sz val="9"/>
      <name val="Century Gothic"/>
      <family val="2"/>
    </font>
    <font>
      <sz val="9"/>
      <color indexed="8"/>
      <name val="Century Gothic"/>
      <family val="2"/>
    </font>
    <font>
      <sz val="10"/>
      <color indexed="10"/>
      <name val="Century Gothic"/>
      <family val="2"/>
    </font>
    <font>
      <b/>
      <sz val="10"/>
      <color indexed="8"/>
      <name val="Century Gothic"/>
      <family val="2"/>
    </font>
    <font>
      <b/>
      <sz val="12"/>
      <color indexed="8"/>
      <name val="Century Gothic"/>
      <family val="2"/>
    </font>
    <font>
      <b/>
      <sz val="11"/>
      <name val="Century Gothic"/>
      <family val="2"/>
    </font>
    <font>
      <b/>
      <sz val="11"/>
      <color indexed="8"/>
      <name val="Century Gothic"/>
      <family val="2"/>
    </font>
    <font>
      <i/>
      <sz val="10"/>
      <name val="Century Gothic"/>
      <family val="2"/>
    </font>
    <font>
      <sz val="10"/>
      <color indexed="20"/>
      <name val="Century Gothic"/>
      <family val="2"/>
    </font>
    <font>
      <sz val="12"/>
      <color indexed="8"/>
      <name val="Century Gothic"/>
      <family val="2"/>
    </font>
    <font>
      <b/>
      <i/>
      <sz val="10"/>
      <name val="Century Gothic"/>
      <family val="2"/>
    </font>
    <font>
      <sz val="10"/>
      <color rgb="FFFF0066"/>
      <name val="Century Gothic"/>
      <family val="2"/>
    </font>
    <font>
      <b/>
      <sz val="14"/>
      <name val="Century Gothic"/>
      <family val="2"/>
    </font>
    <font>
      <sz val="10.5"/>
      <name val="Century Gothic"/>
      <family val="2"/>
    </font>
    <font>
      <b/>
      <i/>
      <sz val="10"/>
      <color theme="0"/>
      <name val="Century Gothic"/>
      <family val="2"/>
    </font>
    <font>
      <sz val="10"/>
      <color theme="0"/>
      <name val="Century Gothic"/>
      <family val="2"/>
    </font>
    <font>
      <sz val="10"/>
      <color indexed="41"/>
      <name val="Century Gothic"/>
      <family val="2"/>
    </font>
    <font>
      <sz val="12"/>
      <color theme="1"/>
      <name val="Century Gothic"/>
      <family val="2"/>
    </font>
    <font>
      <b/>
      <sz val="10"/>
      <color rgb="FFED145B"/>
      <name val="Century Gothic"/>
      <family val="2"/>
    </font>
    <font>
      <sz val="8"/>
      <name val="Century Gothic"/>
      <family val="2"/>
    </font>
    <font>
      <b/>
      <sz val="9"/>
      <name val="Century Gothic"/>
      <family val="2"/>
    </font>
    <font>
      <u/>
      <sz val="10"/>
      <color theme="10"/>
      <name val="Arial"/>
      <family val="2"/>
    </font>
    <font>
      <u/>
      <sz val="10"/>
      <color theme="11"/>
      <name val="Arial"/>
      <family val="2"/>
    </font>
    <font>
      <i/>
      <sz val="9"/>
      <name val="Century Gothic"/>
      <family val="2"/>
    </font>
    <font>
      <sz val="9"/>
      <color rgb="FFFF0066"/>
      <name val="Century Gothic"/>
      <family val="2"/>
    </font>
    <font>
      <b/>
      <sz val="9"/>
      <color rgb="FFED145B"/>
      <name val="Century Gothic"/>
      <family val="2"/>
    </font>
    <font>
      <sz val="10"/>
      <color rgb="FFED145B"/>
      <name val="Century Gothic"/>
      <family val="2"/>
    </font>
    <font>
      <i/>
      <sz val="10"/>
      <name val="Arial"/>
      <family val="2"/>
    </font>
    <font>
      <sz val="9"/>
      <color indexed="81"/>
      <name val="Tahoma"/>
      <family val="2"/>
    </font>
    <font>
      <b/>
      <sz val="9"/>
      <color indexed="81"/>
      <name val="Tahoma"/>
      <family val="2"/>
    </font>
    <font>
      <b/>
      <sz val="10"/>
      <color rgb="FFFF0000"/>
      <name val="Century Gothic"/>
      <family val="2"/>
    </font>
    <font>
      <b/>
      <sz val="9"/>
      <color rgb="FF0070C0"/>
      <name val="Century Gothic"/>
      <family val="2"/>
    </font>
    <font>
      <sz val="9"/>
      <color rgb="FF0070C0"/>
      <name val="Century Gothic"/>
      <family val="2"/>
    </font>
    <font>
      <sz val="9"/>
      <color theme="1"/>
      <name val="Century Gothic"/>
      <family val="2"/>
    </font>
    <font>
      <b/>
      <sz val="11"/>
      <color theme="1"/>
      <name val="Century Gothic"/>
      <family val="2"/>
    </font>
    <font>
      <b/>
      <sz val="10"/>
      <color theme="1"/>
      <name val="Century Gothic"/>
      <family val="2"/>
    </font>
    <font>
      <sz val="10"/>
      <color theme="1"/>
      <name val="Century Gothic"/>
      <family val="2"/>
    </font>
    <font>
      <i/>
      <sz val="10"/>
      <color theme="1"/>
      <name val="Century Gothic"/>
      <family val="2"/>
    </font>
    <font>
      <b/>
      <u/>
      <sz val="11"/>
      <color theme="1"/>
      <name val="Century Gothic"/>
      <family val="2"/>
    </font>
    <font>
      <sz val="14"/>
      <color rgb="FFFF0066"/>
      <name val="Century Gothic"/>
      <family val="2"/>
    </font>
    <font>
      <sz val="9"/>
      <color rgb="FFFF0000"/>
      <name val="Century Gothic"/>
      <family val="2"/>
    </font>
    <font>
      <b/>
      <i/>
      <sz val="11"/>
      <name val="Century Gothic"/>
      <family val="2"/>
    </font>
    <font>
      <b/>
      <i/>
      <sz val="11"/>
      <color theme="0"/>
      <name val="Century Gothic"/>
      <family val="2"/>
    </font>
    <font>
      <b/>
      <sz val="10"/>
      <color rgb="FFFF0066"/>
      <name val="Century Gothic"/>
      <family val="2"/>
    </font>
    <font>
      <sz val="9"/>
      <color rgb="FFED145B"/>
      <name val="Century Gothic"/>
      <family val="2"/>
    </font>
    <font>
      <u/>
      <sz val="11"/>
      <color theme="10"/>
      <name val="Calibri"/>
      <family val="2"/>
      <scheme val="minor"/>
    </font>
    <font>
      <b/>
      <sz val="11"/>
      <name val="Arial"/>
      <family val="2"/>
    </font>
    <font>
      <i/>
      <sz val="11"/>
      <color indexed="8"/>
      <name val="Century Gothic"/>
      <family val="2"/>
    </font>
    <font>
      <sz val="11"/>
      <color rgb="FF00B050"/>
      <name val="Century Gothic"/>
      <family val="2"/>
    </font>
    <font>
      <b/>
      <sz val="14"/>
      <color rgb="FF00B050"/>
      <name val="Century Gothic"/>
      <family val="2"/>
    </font>
    <font>
      <b/>
      <sz val="10"/>
      <color rgb="FF00B050"/>
      <name val="Century Gothic"/>
      <family val="2"/>
    </font>
    <font>
      <b/>
      <sz val="12"/>
      <color rgb="FF00B050"/>
      <name val="Century Gothic"/>
      <family val="2"/>
    </font>
    <font>
      <sz val="10"/>
      <color rgb="FF00B050"/>
      <name val="Century Gothic"/>
      <family val="2"/>
    </font>
    <font>
      <b/>
      <sz val="11"/>
      <color rgb="FF00B050"/>
      <name val="Century Gothic"/>
      <family val="2"/>
    </font>
    <font>
      <sz val="14"/>
      <color rgb="FF00B050"/>
      <name val="Century Gothic"/>
      <family val="2"/>
    </font>
    <font>
      <sz val="12"/>
      <color rgb="FF00B050"/>
      <name val="Century Gothic"/>
      <family val="2"/>
    </font>
    <font>
      <sz val="10"/>
      <name val="Calibri"/>
      <family val="2"/>
      <scheme val="minor"/>
    </font>
    <font>
      <sz val="10"/>
      <color rgb="FFFF0000"/>
      <name val="Century Gothic"/>
      <family val="2"/>
    </font>
    <font>
      <sz val="10"/>
      <color rgb="FFFF0000"/>
      <name val="Calibri"/>
      <family val="2"/>
      <scheme val="minor"/>
    </font>
    <font>
      <sz val="8"/>
      <color rgb="FFFF0000"/>
      <name val="Arial"/>
      <family val="2"/>
    </font>
    <font>
      <sz val="8"/>
      <color rgb="FF00B050"/>
      <name val="Arial"/>
      <family val="2"/>
    </font>
  </fonts>
  <fills count="13">
    <fill>
      <patternFill patternType="none"/>
    </fill>
    <fill>
      <patternFill patternType="gray125"/>
    </fill>
    <fill>
      <patternFill patternType="solid">
        <fgColor indexed="42"/>
      </patternFill>
    </fill>
    <fill>
      <patternFill patternType="solid">
        <fgColor indexed="9"/>
        <bgColor indexed="64"/>
      </patternFill>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0066"/>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00B050"/>
        <bgColor indexed="64"/>
      </patternFill>
    </fill>
    <fill>
      <patternFill patternType="solid">
        <fgColor theme="5" tint="0.79998168889431442"/>
        <bgColor indexed="64"/>
      </patternFill>
    </fill>
    <fill>
      <patternFill patternType="solid">
        <fgColor rgb="FFFFFF00"/>
        <bgColor indexed="64"/>
      </patternFill>
    </fill>
  </fills>
  <borders count="131">
    <border>
      <left/>
      <right/>
      <top/>
      <bottom/>
      <diagonal/>
    </border>
    <border>
      <left/>
      <right/>
      <top/>
      <bottom style="thick">
        <color indexed="49"/>
      </bottom>
      <diagonal/>
    </border>
    <border>
      <left/>
      <right/>
      <top/>
      <bottom style="thick">
        <color indexed="22"/>
      </bottom>
      <diagonal/>
    </border>
    <border>
      <left/>
      <right/>
      <top/>
      <bottom style="medium">
        <color indexed="49"/>
      </bottom>
      <diagonal/>
    </border>
    <border>
      <left style="thin">
        <color auto="1"/>
      </left>
      <right style="thin">
        <color auto="1"/>
      </right>
      <top style="thin">
        <color auto="1"/>
      </top>
      <bottom style="thin">
        <color auto="1"/>
      </bottom>
      <diagonal/>
    </border>
    <border>
      <left/>
      <right style="thin">
        <color auto="1"/>
      </right>
      <top/>
      <bottom/>
      <diagonal/>
    </border>
    <border>
      <left style="thin">
        <color auto="1"/>
      </left>
      <right/>
      <top style="thin">
        <color auto="1"/>
      </top>
      <bottom style="thin">
        <color auto="1"/>
      </bottom>
      <diagonal/>
    </border>
    <border>
      <left style="thin">
        <color auto="1"/>
      </left>
      <right/>
      <top/>
      <bottom/>
      <diagonal/>
    </border>
    <border>
      <left/>
      <right/>
      <top style="thin">
        <color auto="1"/>
      </top>
      <bottom style="thin">
        <color auto="1"/>
      </bottom>
      <diagonal/>
    </border>
    <border>
      <left/>
      <right/>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diagonal/>
    </border>
    <border>
      <left/>
      <right style="thin">
        <color auto="1"/>
      </right>
      <top style="thin">
        <color auto="1"/>
      </top>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style="thin">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top/>
      <bottom style="hair">
        <color auto="1"/>
      </bottom>
      <diagonal/>
    </border>
    <border>
      <left/>
      <right style="thin">
        <color auto="1"/>
      </right>
      <top/>
      <bottom style="hair">
        <color auto="1"/>
      </bottom>
      <diagonal/>
    </border>
    <border>
      <left style="thin">
        <color auto="1"/>
      </left>
      <right style="hair">
        <color auto="1"/>
      </right>
      <top style="hair">
        <color auto="1"/>
      </top>
      <bottom/>
      <diagonal/>
    </border>
    <border>
      <left style="hair">
        <color auto="1"/>
      </left>
      <right style="hair">
        <color auto="1"/>
      </right>
      <top style="hair">
        <color auto="1"/>
      </top>
      <bottom/>
      <diagonal/>
    </border>
    <border>
      <left style="hair">
        <color auto="1"/>
      </left>
      <right/>
      <top style="hair">
        <color auto="1"/>
      </top>
      <bottom/>
      <diagonal/>
    </border>
    <border>
      <left/>
      <right style="thin">
        <color auto="1"/>
      </right>
      <top style="hair">
        <color auto="1"/>
      </top>
      <bottom/>
      <diagonal/>
    </border>
    <border>
      <left style="thin">
        <color auto="1"/>
      </left>
      <right/>
      <top/>
      <bottom style="thin">
        <color auto="1"/>
      </bottom>
      <diagonal/>
    </border>
    <border>
      <left style="hair">
        <color auto="1"/>
      </left>
      <right/>
      <top style="hair">
        <color auto="1"/>
      </top>
      <bottom style="hair">
        <color auto="1"/>
      </bottom>
      <diagonal/>
    </border>
    <border>
      <left style="thin">
        <color auto="1"/>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top style="hair">
        <color auto="1"/>
      </top>
      <bottom style="thin">
        <color auto="1"/>
      </bottom>
      <diagonal/>
    </border>
    <border>
      <left style="hair">
        <color auto="1"/>
      </left>
      <right style="hair">
        <color auto="1"/>
      </right>
      <top style="thin">
        <color auto="1"/>
      </top>
      <bottom style="hair">
        <color auto="1"/>
      </bottom>
      <diagonal/>
    </border>
    <border>
      <left style="hair">
        <color auto="1"/>
      </left>
      <right style="hair">
        <color auto="1"/>
      </right>
      <top style="hair">
        <color auto="1"/>
      </top>
      <bottom style="hair">
        <color auto="1"/>
      </bottom>
      <diagonal/>
    </border>
    <border>
      <left style="hair">
        <color auto="1"/>
      </left>
      <right/>
      <top/>
      <bottom style="thin">
        <color auto="1"/>
      </bottom>
      <diagonal/>
    </border>
    <border>
      <left style="thin">
        <color auto="1"/>
      </left>
      <right style="hair">
        <color auto="1"/>
      </right>
      <top style="hair">
        <color auto="1"/>
      </top>
      <bottom style="thin">
        <color auto="1"/>
      </bottom>
      <diagonal/>
    </border>
    <border>
      <left style="thin">
        <color auto="1"/>
      </left>
      <right style="hair">
        <color auto="1"/>
      </right>
      <top/>
      <bottom/>
      <diagonal/>
    </border>
    <border>
      <left style="hair">
        <color auto="1"/>
      </left>
      <right/>
      <top style="thin">
        <color auto="1"/>
      </top>
      <bottom style="hair">
        <color auto="1"/>
      </bottom>
      <diagonal/>
    </border>
    <border>
      <left style="thin">
        <color auto="1"/>
      </left>
      <right style="thin">
        <color auto="1"/>
      </right>
      <top/>
      <bottom style="thin">
        <color auto="1"/>
      </bottom>
      <diagonal/>
    </border>
    <border>
      <left style="thin">
        <color auto="1"/>
      </left>
      <right/>
      <top style="thin">
        <color auto="1"/>
      </top>
      <bottom style="hair">
        <color auto="1"/>
      </bottom>
      <diagonal/>
    </border>
    <border>
      <left style="hair">
        <color auto="1"/>
      </left>
      <right/>
      <top style="thin">
        <color auto="1"/>
      </top>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medium">
        <color auto="1"/>
      </left>
      <right style="thin">
        <color auto="1"/>
      </right>
      <top style="medium">
        <color auto="1"/>
      </top>
      <bottom/>
      <diagonal/>
    </border>
    <border>
      <left style="medium">
        <color auto="1"/>
      </left>
      <right style="thin">
        <color auto="1"/>
      </right>
      <top/>
      <bottom/>
      <diagonal/>
    </border>
    <border>
      <left/>
      <right/>
      <top style="thin">
        <color auto="1"/>
      </top>
      <bottom style="hair">
        <color auto="1"/>
      </bottom>
      <diagonal/>
    </border>
    <border>
      <left/>
      <right/>
      <top style="hair">
        <color auto="1"/>
      </top>
      <bottom style="hair">
        <color auto="1"/>
      </bottom>
      <diagonal/>
    </border>
    <border>
      <left style="thin">
        <color auto="1"/>
      </left>
      <right/>
      <top style="hair">
        <color auto="1"/>
      </top>
      <bottom style="hair">
        <color auto="1"/>
      </bottom>
      <diagonal/>
    </border>
    <border>
      <left/>
      <right/>
      <top/>
      <bottom style="hair">
        <color auto="1"/>
      </bottom>
      <diagonal/>
    </border>
    <border>
      <left style="hair">
        <color auto="1"/>
      </left>
      <right/>
      <top/>
      <bottom/>
      <diagonal/>
    </border>
    <border>
      <left style="thin">
        <color auto="1"/>
      </left>
      <right style="thin">
        <color auto="1"/>
      </right>
      <top style="medium">
        <color auto="1"/>
      </top>
      <bottom/>
      <diagonal/>
    </border>
    <border>
      <left style="thin">
        <color auto="1"/>
      </left>
      <right style="hair">
        <color auto="1"/>
      </right>
      <top style="medium">
        <color auto="1"/>
      </top>
      <bottom style="hair">
        <color auto="1"/>
      </bottom>
      <diagonal/>
    </border>
    <border>
      <left style="hair">
        <color auto="1"/>
      </left>
      <right style="medium">
        <color auto="1"/>
      </right>
      <top style="medium">
        <color auto="1"/>
      </top>
      <bottom/>
      <diagonal/>
    </border>
    <border>
      <left style="hair">
        <color auto="1"/>
      </left>
      <right style="medium">
        <color auto="1"/>
      </right>
      <top/>
      <bottom/>
      <diagonal/>
    </border>
    <border>
      <left style="hair">
        <color auto="1"/>
      </left>
      <right style="medium">
        <color auto="1"/>
      </right>
      <top/>
      <bottom style="hair">
        <color auto="1"/>
      </bottom>
      <diagonal/>
    </border>
    <border>
      <left style="hair">
        <color auto="1"/>
      </left>
      <right style="medium">
        <color auto="1"/>
      </right>
      <top style="hair">
        <color auto="1"/>
      </top>
      <bottom style="hair">
        <color auto="1"/>
      </bottom>
      <diagonal/>
    </border>
    <border>
      <left style="hair">
        <color auto="1"/>
      </left>
      <right style="medium">
        <color auto="1"/>
      </right>
      <top style="hair">
        <color auto="1"/>
      </top>
      <bottom/>
      <diagonal/>
    </border>
    <border>
      <left style="hair">
        <color auto="1"/>
      </left>
      <right style="medium">
        <color auto="1"/>
      </right>
      <top style="hair">
        <color auto="1"/>
      </top>
      <bottom style="thin">
        <color auto="1"/>
      </bottom>
      <diagonal/>
    </border>
    <border>
      <left style="hair">
        <color auto="1"/>
      </left>
      <right style="medium">
        <color auto="1"/>
      </right>
      <top style="thin">
        <color auto="1"/>
      </top>
      <bottom/>
      <diagonal/>
    </border>
    <border>
      <left style="hair">
        <color auto="1"/>
      </left>
      <right style="medium">
        <color auto="1"/>
      </right>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hair">
        <color auto="1"/>
      </left>
      <right style="medium">
        <color auto="1"/>
      </right>
      <top/>
      <bottom style="medium">
        <color auto="1"/>
      </bottom>
      <diagonal/>
    </border>
    <border>
      <left style="hair">
        <color auto="1"/>
      </left>
      <right style="medium">
        <color auto="1"/>
      </right>
      <top style="thin">
        <color auto="1"/>
      </top>
      <bottom style="hair">
        <color auto="1"/>
      </bottom>
      <diagonal/>
    </border>
    <border>
      <left style="hair">
        <color auto="1"/>
      </left>
      <right style="medium">
        <color auto="1"/>
      </right>
      <top style="hair">
        <color auto="1"/>
      </top>
      <bottom style="medium">
        <color auto="1"/>
      </bottom>
      <diagonal/>
    </border>
    <border>
      <left style="hair">
        <color auto="1"/>
      </left>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medium">
        <color auto="1"/>
      </right>
      <top style="thin">
        <color auto="1"/>
      </top>
      <bottom style="thin">
        <color auto="1"/>
      </bottom>
      <diagonal/>
    </border>
    <border>
      <left/>
      <right/>
      <top/>
      <bottom style="medium">
        <color auto="1"/>
      </bottom>
      <diagonal/>
    </border>
    <border>
      <left/>
      <right style="thick">
        <color auto="1"/>
      </right>
      <top style="thick">
        <color auto="1"/>
      </top>
      <bottom style="medium">
        <color auto="1"/>
      </bottom>
      <diagonal/>
    </border>
    <border>
      <left/>
      <right style="thick">
        <color auto="1"/>
      </right>
      <top/>
      <bottom style="medium">
        <color auto="1"/>
      </bottom>
      <diagonal/>
    </border>
    <border>
      <left/>
      <right style="thick">
        <color auto="1"/>
      </right>
      <top/>
      <bottom style="thick">
        <color auto="1"/>
      </bottom>
      <diagonal/>
    </border>
    <border>
      <left/>
      <right style="thick">
        <color auto="1"/>
      </right>
      <top style="medium">
        <color auto="1"/>
      </top>
      <bottom style="medium">
        <color auto="1"/>
      </bottom>
      <diagonal/>
    </border>
    <border>
      <left style="medium">
        <color auto="1"/>
      </left>
      <right style="thick">
        <color auto="1"/>
      </right>
      <top style="thick">
        <color auto="1"/>
      </top>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right style="thin">
        <color auto="1"/>
      </right>
      <top style="medium">
        <color indexed="64"/>
      </top>
      <bottom style="thin">
        <color auto="1"/>
      </bottom>
      <diagonal/>
    </border>
    <border>
      <left style="medium">
        <color indexed="64"/>
      </left>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thin">
        <color auto="1"/>
      </bottom>
      <diagonal/>
    </border>
    <border>
      <left/>
      <right style="medium">
        <color indexed="64"/>
      </right>
      <top style="thin">
        <color auto="1"/>
      </top>
      <bottom style="thin">
        <color auto="1"/>
      </bottom>
      <diagonal/>
    </border>
    <border>
      <left style="medium">
        <color indexed="64"/>
      </left>
      <right/>
      <top style="thin">
        <color auto="1"/>
      </top>
      <bottom style="medium">
        <color indexed="64"/>
      </bottom>
      <diagonal/>
    </border>
    <border>
      <left/>
      <right/>
      <top style="thin">
        <color auto="1"/>
      </top>
      <bottom style="medium">
        <color indexed="64"/>
      </bottom>
      <diagonal/>
    </border>
    <border>
      <left/>
      <right/>
      <top style="medium">
        <color indexed="64"/>
      </top>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style="medium">
        <color indexed="64"/>
      </right>
      <top style="medium">
        <color indexed="64"/>
      </top>
      <bottom style="thin">
        <color auto="1"/>
      </bottom>
      <diagonal/>
    </border>
    <border>
      <left style="medium">
        <color indexed="64"/>
      </left>
      <right style="medium">
        <color indexed="64"/>
      </right>
      <top style="thin">
        <color auto="1"/>
      </top>
      <bottom style="thin">
        <color auto="1"/>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auto="1"/>
      </right>
      <top/>
      <bottom style="medium">
        <color indexed="64"/>
      </bottom>
      <diagonal/>
    </border>
    <border>
      <left style="thin">
        <color auto="1"/>
      </left>
      <right style="thin">
        <color auto="1"/>
      </right>
      <top/>
      <bottom style="medium">
        <color indexed="64"/>
      </bottom>
      <diagonal/>
    </border>
    <border>
      <left/>
      <right/>
      <top/>
      <bottom style="medium">
        <color indexed="64"/>
      </bottom>
      <diagonal/>
    </border>
    <border>
      <left style="hair">
        <color auto="1"/>
      </left>
      <right style="medium">
        <color indexed="64"/>
      </right>
      <top/>
      <bottom style="medium">
        <color indexed="64"/>
      </bottom>
      <diagonal/>
    </border>
    <border>
      <left/>
      <right style="thick">
        <color auto="1"/>
      </right>
      <top/>
      <bottom style="medium">
        <color auto="1"/>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auto="1"/>
      </bottom>
      <diagonal/>
    </border>
    <border>
      <left style="medium">
        <color indexed="64"/>
      </left>
      <right style="medium">
        <color indexed="64"/>
      </right>
      <top style="thick">
        <color auto="1"/>
      </top>
      <bottom/>
      <diagonal/>
    </border>
    <border>
      <left style="medium">
        <color indexed="64"/>
      </left>
      <right style="medium">
        <color indexed="64"/>
      </right>
      <top/>
      <bottom/>
      <diagonal/>
    </border>
    <border>
      <left style="medium">
        <color indexed="64"/>
      </left>
      <right style="medium">
        <color indexed="64"/>
      </right>
      <top style="medium">
        <color auto="1"/>
      </top>
      <bottom style="thick">
        <color indexed="64"/>
      </bottom>
      <diagonal/>
    </border>
    <border>
      <left style="thick">
        <color auto="1"/>
      </left>
      <right style="thick">
        <color auto="1"/>
      </right>
      <top style="medium">
        <color auto="1"/>
      </top>
      <bottom style="medium">
        <color auto="1"/>
      </bottom>
      <diagonal/>
    </border>
    <border>
      <left/>
      <right style="medium">
        <color indexed="64"/>
      </right>
      <top/>
      <bottom style="thin">
        <color auto="1"/>
      </bottom>
      <diagonal/>
    </border>
    <border>
      <left style="medium">
        <color indexed="64"/>
      </left>
      <right/>
      <top style="thin">
        <color auto="1"/>
      </top>
      <bottom/>
      <diagonal/>
    </border>
    <border>
      <left/>
      <right style="medium">
        <color indexed="64"/>
      </right>
      <top style="thin">
        <color auto="1"/>
      </top>
      <bottom/>
      <diagonal/>
    </border>
    <border>
      <left/>
      <right style="thin">
        <color auto="1"/>
      </right>
      <top style="thin">
        <color auto="1"/>
      </top>
      <bottom style="medium">
        <color indexed="64"/>
      </bottom>
      <diagonal/>
    </border>
    <border>
      <left style="medium">
        <color indexed="64"/>
      </left>
      <right style="thick">
        <color auto="1"/>
      </right>
      <top style="medium">
        <color indexed="64"/>
      </top>
      <bottom style="medium">
        <color auto="1"/>
      </bottom>
      <diagonal/>
    </border>
    <border>
      <left style="medium">
        <color auto="1"/>
      </left>
      <right style="thick">
        <color auto="1"/>
      </right>
      <top/>
      <bottom/>
      <diagonal/>
    </border>
    <border>
      <left style="medium">
        <color indexed="64"/>
      </left>
      <right/>
      <top/>
      <bottom/>
      <diagonal/>
    </border>
    <border>
      <left style="medium">
        <color indexed="64"/>
      </left>
      <right style="medium">
        <color indexed="64"/>
      </right>
      <top style="medium">
        <color indexed="64"/>
      </top>
      <bottom style="thin">
        <color indexed="64"/>
      </bottom>
      <diagonal/>
    </border>
    <border>
      <left/>
      <right style="thick">
        <color auto="1"/>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auto="1"/>
      </top>
      <bottom style="thick">
        <color indexed="64"/>
      </bottom>
      <diagonal/>
    </border>
    <border>
      <left style="thick">
        <color indexed="64"/>
      </left>
      <right style="medium">
        <color indexed="64"/>
      </right>
      <top style="thick">
        <color indexed="64"/>
      </top>
      <bottom/>
      <diagonal/>
    </border>
    <border>
      <left style="thick">
        <color indexed="64"/>
      </left>
      <right style="medium">
        <color indexed="64"/>
      </right>
      <top/>
      <bottom/>
      <diagonal/>
    </border>
    <border>
      <left style="thick">
        <color indexed="64"/>
      </left>
      <right style="medium">
        <color indexed="64"/>
      </right>
      <top style="thin">
        <color indexed="64"/>
      </top>
      <bottom/>
      <diagonal/>
    </border>
    <border>
      <left style="thick">
        <color indexed="64"/>
      </left>
      <right style="medium">
        <color indexed="64"/>
      </right>
      <top style="thin">
        <color auto="1"/>
      </top>
      <bottom style="thin">
        <color auto="1"/>
      </bottom>
      <diagonal/>
    </border>
    <border>
      <left style="thick">
        <color indexed="64"/>
      </left>
      <right style="medium">
        <color indexed="64"/>
      </right>
      <top style="thin">
        <color auto="1"/>
      </top>
      <bottom style="thick">
        <color indexed="64"/>
      </bottom>
      <diagonal/>
    </border>
    <border>
      <left/>
      <right/>
      <top style="thin">
        <color auto="1"/>
      </top>
      <bottom style="thick">
        <color indexed="64"/>
      </bottom>
      <diagonal/>
    </border>
    <border>
      <left style="medium">
        <color auto="1"/>
      </left>
      <right style="thin">
        <color auto="1"/>
      </right>
      <top style="thin">
        <color auto="1"/>
      </top>
      <bottom/>
      <diagonal/>
    </border>
    <border>
      <left style="medium">
        <color auto="1"/>
      </left>
      <right style="thin">
        <color auto="1"/>
      </right>
      <top/>
      <bottom style="thin">
        <color auto="1"/>
      </bottom>
      <diagonal/>
    </border>
    <border>
      <left style="hair">
        <color auto="1"/>
      </left>
      <right style="hair">
        <color auto="1"/>
      </right>
      <top/>
      <bottom/>
      <diagonal/>
    </border>
    <border>
      <left style="thick">
        <color indexed="64"/>
      </left>
      <right style="medium">
        <color indexed="64"/>
      </right>
      <top/>
      <bottom style="thin">
        <color indexed="64"/>
      </bottom>
      <diagonal/>
    </border>
    <border>
      <left style="medium">
        <color indexed="64"/>
      </left>
      <right/>
      <top style="thick">
        <color auto="1"/>
      </top>
      <bottom style="medium">
        <color auto="1"/>
      </bottom>
      <diagonal/>
    </border>
    <border>
      <left/>
      <right/>
      <top style="thick">
        <color auto="1"/>
      </top>
      <bottom style="medium">
        <color auto="1"/>
      </bottom>
      <diagonal/>
    </border>
    <border>
      <left/>
      <right/>
      <top style="hair">
        <color auto="1"/>
      </top>
      <bottom/>
      <diagonal/>
    </border>
    <border>
      <left style="thin">
        <color indexed="64"/>
      </left>
      <right/>
      <top style="thin">
        <color indexed="64"/>
      </top>
      <bottom style="medium">
        <color auto="1"/>
      </bottom>
      <diagonal/>
    </border>
    <border>
      <left style="thin">
        <color rgb="FF16365C"/>
      </left>
      <right style="thin">
        <color rgb="FF16365C"/>
      </right>
      <top style="thin">
        <color rgb="FF16365C"/>
      </top>
      <bottom style="thin">
        <color rgb="FF16365C"/>
      </bottom>
      <diagonal/>
    </border>
    <border>
      <left style="thin">
        <color rgb="FF16365C"/>
      </left>
      <right/>
      <top style="thin">
        <color rgb="FF16365C"/>
      </top>
      <bottom style="thin">
        <color rgb="FF16365C"/>
      </bottom>
      <diagonal/>
    </border>
    <border>
      <left/>
      <right style="thin">
        <color rgb="FF16365C"/>
      </right>
      <top style="thin">
        <color rgb="FF16365C"/>
      </top>
      <bottom style="thin">
        <color rgb="FF16365C"/>
      </bottom>
      <diagonal/>
    </border>
    <border>
      <left style="thin">
        <color rgb="FF16365C"/>
      </left>
      <right style="thin">
        <color rgb="FF16365C"/>
      </right>
      <top style="thin">
        <color rgb="FF16365C"/>
      </top>
      <bottom/>
      <diagonal/>
    </border>
    <border>
      <left style="thin">
        <color rgb="FF16365C"/>
      </left>
      <right/>
      <top style="thin">
        <color rgb="FF16365C"/>
      </top>
      <bottom/>
      <diagonal/>
    </border>
  </borders>
  <cellStyleXfs count="86">
    <xf numFmtId="0" fontId="0" fillId="0" borderId="0"/>
    <xf numFmtId="0" fontId="11" fillId="2" borderId="0" applyNumberFormat="0" applyBorder="0" applyAlignment="0" applyProtection="0"/>
    <xf numFmtId="168" fontId="2" fillId="0" borderId="0" applyFont="0" applyFill="0" applyBorder="0" applyAlignment="0" applyProtection="0"/>
    <xf numFmtId="0" fontId="5" fillId="0" borderId="0"/>
    <xf numFmtId="0" fontId="6" fillId="0" borderId="0"/>
    <xf numFmtId="0" fontId="6" fillId="0" borderId="0"/>
    <xf numFmtId="0" fontId="12" fillId="0" borderId="1" applyNumberFormat="0" applyFill="0" applyAlignment="0" applyProtection="0"/>
    <xf numFmtId="0" fontId="13" fillId="0" borderId="2" applyNumberFormat="0" applyFill="0" applyAlignment="0" applyProtection="0"/>
    <xf numFmtId="0" fontId="14" fillId="0" borderId="3" applyNumberFormat="0" applyFill="0" applyAlignment="0" applyProtection="0"/>
    <xf numFmtId="0" fontId="14" fillId="0" borderId="0" applyNumberFormat="0" applyFill="0" applyBorder="0" applyAlignment="0" applyProtection="0"/>
    <xf numFmtId="0" fontId="16" fillId="0" borderId="0"/>
    <xf numFmtId="0" fontId="2" fillId="0" borderId="0"/>
    <xf numFmtId="0" fontId="48" fillId="0" borderId="0" applyNumberFormat="0" applyFill="0" applyBorder="0" applyAlignment="0" applyProtection="0"/>
    <xf numFmtId="0" fontId="4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72" fillId="0" borderId="0" applyNumberFormat="0" applyFill="0" applyBorder="0" applyAlignment="0" applyProtection="0"/>
    <xf numFmtId="0" fontId="1" fillId="0" borderId="0"/>
  </cellStyleXfs>
  <cellXfs count="753">
    <xf numFmtId="0" fontId="0" fillId="0" borderId="0" xfId="0"/>
    <xf numFmtId="0" fontId="0" fillId="0" borderId="4" xfId="5" applyFont="1" applyFill="1" applyBorder="1" applyAlignment="1">
      <alignment horizontal="left"/>
    </xf>
    <xf numFmtId="0" fontId="6" fillId="0" borderId="4" xfId="4" applyFont="1" applyFill="1" applyBorder="1" applyAlignment="1">
      <alignment horizontal="left" wrapText="1"/>
    </xf>
    <xf numFmtId="0" fontId="6" fillId="0" borderId="4" xfId="4" applyFont="1" applyFill="1" applyBorder="1" applyAlignment="1">
      <alignment horizontal="left" vertical="center" wrapText="1"/>
    </xf>
    <xf numFmtId="0" fontId="6" fillId="0" borderId="4" xfId="5" applyFont="1" applyFill="1" applyBorder="1" applyAlignment="1">
      <alignment horizontal="left"/>
    </xf>
    <xf numFmtId="0" fontId="0" fillId="0" borderId="4" xfId="4" applyFont="1" applyFill="1" applyBorder="1" applyAlignment="1">
      <alignment horizontal="left" vertical="center" wrapText="1"/>
    </xf>
    <xf numFmtId="0" fontId="7" fillId="7" borderId="0" xfId="5" applyFont="1" applyFill="1" applyBorder="1" applyAlignment="1">
      <alignment horizontal="center"/>
    </xf>
    <xf numFmtId="0" fontId="7" fillId="7" borderId="0" xfId="5" applyFont="1" applyFill="1" applyBorder="1" applyAlignment="1">
      <alignment horizontal="left"/>
    </xf>
    <xf numFmtId="0" fontId="0" fillId="0" borderId="4" xfId="0" applyBorder="1"/>
    <xf numFmtId="0" fontId="0" fillId="6" borderId="4" xfId="0" applyFill="1" applyBorder="1"/>
    <xf numFmtId="0" fontId="0" fillId="6" borderId="0" xfId="0" applyFill="1"/>
    <xf numFmtId="0" fontId="0" fillId="6" borderId="0" xfId="0" applyFill="1" applyAlignment="1">
      <alignment vertical="center"/>
    </xf>
    <xf numFmtId="0" fontId="9" fillId="6" borderId="0" xfId="0" applyFont="1" applyFill="1"/>
    <xf numFmtId="0" fontId="15" fillId="6" borderId="4" xfId="0" applyFont="1" applyFill="1" applyBorder="1" applyAlignment="1">
      <alignment vertical="center"/>
    </xf>
    <xf numFmtId="0" fontId="9" fillId="6" borderId="0" xfId="0" applyFont="1" applyFill="1" applyAlignment="1">
      <alignment wrapText="1"/>
    </xf>
    <xf numFmtId="0" fontId="2" fillId="6" borderId="4" xfId="0" applyFont="1" applyFill="1" applyBorder="1" applyAlignment="1">
      <alignment vertical="center"/>
    </xf>
    <xf numFmtId="0" fontId="0" fillId="6" borderId="0" xfId="0" applyFill="1" applyBorder="1"/>
    <xf numFmtId="0" fontId="0" fillId="6" borderId="4" xfId="0" applyFill="1" applyBorder="1" applyAlignment="1">
      <alignment vertical="center"/>
    </xf>
    <xf numFmtId="0" fontId="2" fillId="3" borderId="0" xfId="11" applyFont="1" applyFill="1" applyAlignment="1">
      <alignment vertical="center"/>
    </xf>
    <xf numFmtId="0" fontId="4" fillId="3" borderId="0" xfId="11" applyFont="1" applyFill="1" applyAlignment="1">
      <alignment vertical="center"/>
    </xf>
    <xf numFmtId="0" fontId="4" fillId="6" borderId="0" xfId="11" applyFont="1" applyFill="1" applyAlignment="1">
      <alignment vertical="center"/>
    </xf>
    <xf numFmtId="0" fontId="2" fillId="0" borderId="0" xfId="11" applyFill="1"/>
    <xf numFmtId="0" fontId="15" fillId="6" borderId="0" xfId="11" applyFont="1" applyFill="1" applyAlignment="1">
      <alignment vertical="center"/>
    </xf>
    <xf numFmtId="0" fontId="17" fillId="6" borderId="0" xfId="11" applyFont="1" applyFill="1" applyAlignment="1">
      <alignment vertical="center"/>
    </xf>
    <xf numFmtId="0" fontId="9" fillId="0" borderId="0" xfId="11" applyFont="1" applyFill="1"/>
    <xf numFmtId="0" fontId="15" fillId="6" borderId="0" xfId="11" applyFont="1" applyFill="1" applyAlignment="1">
      <alignment vertical="center" wrapText="1"/>
    </xf>
    <xf numFmtId="0" fontId="18" fillId="3" borderId="0" xfId="11" applyFont="1" applyFill="1" applyAlignment="1">
      <alignment vertical="center" wrapText="1"/>
    </xf>
    <xf numFmtId="0" fontId="9" fillId="0" borderId="0" xfId="11" applyFont="1" applyFill="1" applyAlignment="1">
      <alignment wrapText="1"/>
    </xf>
    <xf numFmtId="164" fontId="4" fillId="3" borderId="4" xfId="11" applyNumberFormat="1" applyFont="1" applyFill="1" applyBorder="1" applyAlignment="1">
      <alignment horizontal="left" vertical="center" wrapText="1"/>
    </xf>
    <xf numFmtId="164" fontId="4" fillId="3" borderId="28" xfId="11" applyNumberFormat="1" applyFont="1" applyFill="1" applyBorder="1" applyAlignment="1">
      <alignment horizontal="left" vertical="center" wrapText="1"/>
    </xf>
    <xf numFmtId="164" fontId="4" fillId="3" borderId="17" xfId="11" applyNumberFormat="1" applyFont="1" applyFill="1" applyBorder="1" applyAlignment="1">
      <alignment horizontal="left" vertical="center" wrapText="1"/>
    </xf>
    <xf numFmtId="0" fontId="4" fillId="3" borderId="4" xfId="11" applyFont="1" applyFill="1" applyBorder="1" applyAlignment="1">
      <alignment horizontal="left" vertical="center" wrapText="1"/>
    </xf>
    <xf numFmtId="0" fontId="4" fillId="3" borderId="28" xfId="11" applyFont="1" applyFill="1" applyBorder="1" applyAlignment="1">
      <alignment horizontal="left" vertical="center" wrapText="1"/>
    </xf>
    <xf numFmtId="0" fontId="4" fillId="0" borderId="0" xfId="11" applyFont="1" applyFill="1" applyAlignment="1">
      <alignment vertical="center"/>
    </xf>
    <xf numFmtId="0" fontId="4" fillId="3" borderId="29" xfId="11" applyFont="1" applyFill="1" applyBorder="1" applyAlignment="1">
      <alignment horizontal="left" vertical="center" wrapText="1"/>
    </xf>
    <xf numFmtId="164" fontId="4" fillId="3" borderId="30" xfId="11" applyNumberFormat="1" applyFont="1" applyFill="1" applyBorder="1" applyAlignment="1">
      <alignment horizontal="left" vertical="center" wrapText="1"/>
    </xf>
    <xf numFmtId="164" fontId="4" fillId="3" borderId="31" xfId="11" applyNumberFormat="1" applyFont="1" applyFill="1" applyBorder="1" applyAlignment="1">
      <alignment horizontal="left" vertical="center" wrapText="1"/>
    </xf>
    <xf numFmtId="164" fontId="4" fillId="3" borderId="26" xfId="11" applyNumberFormat="1" applyFont="1" applyFill="1" applyBorder="1" applyAlignment="1">
      <alignment horizontal="left" vertical="center" wrapText="1"/>
    </xf>
    <xf numFmtId="0" fontId="4" fillId="3" borderId="4" xfId="11" applyFont="1" applyFill="1" applyBorder="1"/>
    <xf numFmtId="0" fontId="4" fillId="3" borderId="26" xfId="11" applyFont="1" applyFill="1" applyBorder="1"/>
    <xf numFmtId="164" fontId="4" fillId="3" borderId="23" xfId="11" applyNumberFormat="1" applyFont="1" applyFill="1" applyBorder="1" applyAlignment="1">
      <alignment horizontal="left" vertical="center" wrapText="1"/>
    </xf>
    <xf numFmtId="164" fontId="4" fillId="3" borderId="19" xfId="11" applyNumberFormat="1" applyFont="1" applyFill="1" applyBorder="1" applyAlignment="1">
      <alignment horizontal="left" vertical="center" wrapText="1"/>
    </xf>
    <xf numFmtId="0" fontId="4" fillId="3" borderId="32" xfId="11" applyFont="1" applyFill="1" applyBorder="1" applyAlignment="1">
      <alignment horizontal="left" vertical="center" wrapText="1"/>
    </xf>
    <xf numFmtId="0" fontId="4" fillId="3" borderId="27" xfId="11" applyFont="1" applyFill="1" applyBorder="1" applyAlignment="1">
      <alignment horizontal="left" vertical="center" wrapText="1"/>
    </xf>
    <xf numFmtId="0" fontId="4" fillId="3" borderId="21" xfId="11" applyFont="1" applyFill="1" applyBorder="1" applyAlignment="1">
      <alignment horizontal="left" vertical="center" wrapText="1"/>
    </xf>
    <xf numFmtId="0" fontId="4" fillId="3" borderId="33" xfId="11" applyFont="1" applyFill="1" applyBorder="1" applyAlignment="1">
      <alignment horizontal="left" vertical="center" wrapText="1"/>
    </xf>
    <xf numFmtId="0" fontId="4" fillId="3" borderId="34" xfId="11" applyFont="1" applyFill="1" applyBorder="1" applyAlignment="1">
      <alignment horizontal="left" vertical="center" wrapText="1"/>
    </xf>
    <xf numFmtId="0" fontId="4" fillId="3" borderId="35" xfId="11" applyFont="1" applyFill="1" applyBorder="1" applyAlignment="1">
      <alignment horizontal="left" vertical="center" wrapText="1"/>
    </xf>
    <xf numFmtId="0" fontId="4" fillId="3" borderId="4" xfId="11" applyFont="1" applyFill="1" applyBorder="1" applyAlignment="1">
      <alignment vertical="center"/>
    </xf>
    <xf numFmtId="0" fontId="4" fillId="3" borderId="29" xfId="11" applyFont="1" applyFill="1" applyBorder="1" applyAlignment="1">
      <alignment vertical="center"/>
    </xf>
    <xf numFmtId="0" fontId="4" fillId="3" borderId="35" xfId="11" applyFont="1" applyFill="1" applyBorder="1" applyAlignment="1">
      <alignment vertical="center"/>
    </xf>
    <xf numFmtId="0" fontId="4" fillId="3" borderId="26" xfId="11" applyFont="1" applyFill="1" applyBorder="1" applyAlignment="1">
      <alignment vertical="center"/>
    </xf>
    <xf numFmtId="49" fontId="4" fillId="3" borderId="4" xfId="11" applyNumberFormat="1" applyFont="1" applyFill="1" applyBorder="1" applyAlignment="1">
      <alignment vertical="center"/>
    </xf>
    <xf numFmtId="0" fontId="4" fillId="3" borderId="29" xfId="11" applyFont="1" applyFill="1" applyBorder="1"/>
    <xf numFmtId="164" fontId="4" fillId="3" borderId="36" xfId="11" applyNumberFormat="1" applyFont="1" applyFill="1" applyBorder="1" applyAlignment="1">
      <alignment horizontal="left" vertical="center" wrapText="1"/>
    </xf>
    <xf numFmtId="0" fontId="2" fillId="3" borderId="4" xfId="11" applyFont="1" applyFill="1" applyBorder="1" applyAlignment="1">
      <alignment horizontal="center" vertical="center" wrapText="1"/>
    </xf>
    <xf numFmtId="0" fontId="4" fillId="3" borderId="4" xfId="11" applyFont="1" applyFill="1" applyBorder="1" applyAlignment="1">
      <alignment vertical="center" wrapText="1"/>
    </xf>
    <xf numFmtId="0" fontId="4" fillId="3" borderId="35" xfId="11" applyFont="1" applyFill="1" applyBorder="1" applyAlignment="1">
      <alignment vertical="center" wrapText="1"/>
    </xf>
    <xf numFmtId="0" fontId="4" fillId="3" borderId="26" xfId="11" applyFont="1" applyFill="1" applyBorder="1" applyAlignment="1">
      <alignment vertical="center" wrapText="1"/>
    </xf>
    <xf numFmtId="0" fontId="4" fillId="3" borderId="23" xfId="11" applyFont="1" applyFill="1" applyBorder="1" applyAlignment="1">
      <alignment vertical="center" wrapText="1"/>
    </xf>
    <xf numFmtId="0" fontId="4" fillId="3" borderId="37" xfId="11" applyFont="1" applyFill="1" applyBorder="1" applyAlignment="1">
      <alignment vertical="center" wrapText="1"/>
    </xf>
    <xf numFmtId="0" fontId="4" fillId="3" borderId="38" xfId="11" applyFont="1" applyFill="1" applyBorder="1" applyAlignment="1">
      <alignment vertical="center" wrapText="1"/>
    </xf>
    <xf numFmtId="49" fontId="4" fillId="3" borderId="29" xfId="11" applyNumberFormat="1" applyFont="1" applyFill="1" applyBorder="1" applyAlignment="1">
      <alignment vertical="center"/>
    </xf>
    <xf numFmtId="0" fontId="4" fillId="3" borderId="19" xfId="11" applyFont="1" applyFill="1" applyBorder="1" applyAlignment="1">
      <alignment vertical="center" wrapText="1"/>
    </xf>
    <xf numFmtId="0" fontId="4" fillId="6" borderId="4" xfId="11" applyFont="1" applyFill="1" applyBorder="1" applyAlignment="1">
      <alignment vertical="center" wrapText="1"/>
    </xf>
    <xf numFmtId="0" fontId="4" fillId="6" borderId="19" xfId="11" applyFont="1" applyFill="1" applyBorder="1" applyAlignment="1">
      <alignment vertical="center" wrapText="1"/>
    </xf>
    <xf numFmtId="0" fontId="4" fillId="6" borderId="26" xfId="11" applyFont="1" applyFill="1" applyBorder="1" applyAlignment="1">
      <alignment vertical="center" wrapText="1"/>
    </xf>
    <xf numFmtId="0" fontId="2" fillId="0" borderId="0" xfId="11" applyFont="1" applyFill="1"/>
    <xf numFmtId="0" fontId="2" fillId="6" borderId="0" xfId="11" applyFont="1" applyFill="1" applyAlignment="1">
      <alignment vertical="center"/>
    </xf>
    <xf numFmtId="0" fontId="2" fillId="0" borderId="0" xfId="11" applyFont="1" applyFill="1" applyAlignment="1">
      <alignment vertical="center"/>
    </xf>
    <xf numFmtId="0" fontId="2" fillId="0" borderId="0" xfId="11" applyBorder="1"/>
    <xf numFmtId="0" fontId="3" fillId="0" borderId="0" xfId="11" applyFont="1" applyFill="1" applyBorder="1" applyAlignment="1">
      <alignment horizontal="center" wrapText="1"/>
    </xf>
    <xf numFmtId="0" fontId="10" fillId="0" borderId="0" xfId="11" applyFont="1" applyFill="1" applyAlignment="1">
      <alignment vertical="center"/>
    </xf>
    <xf numFmtId="0" fontId="10" fillId="0" borderId="0" xfId="11" applyFont="1" applyAlignment="1">
      <alignment vertical="center"/>
    </xf>
    <xf numFmtId="0" fontId="2" fillId="0" borderId="0" xfId="11"/>
    <xf numFmtId="0" fontId="7" fillId="7" borderId="0" xfId="11" applyFont="1" applyFill="1" applyAlignment="1">
      <alignment horizontal="center"/>
    </xf>
    <xf numFmtId="0" fontId="3" fillId="0" borderId="0" xfId="11" applyFont="1" applyFill="1" applyBorder="1" applyAlignment="1">
      <alignment horizontal="center"/>
    </xf>
    <xf numFmtId="0" fontId="2" fillId="0" borderId="4" xfId="11" applyBorder="1"/>
    <xf numFmtId="0" fontId="2" fillId="0" borderId="0" xfId="11" applyFont="1" applyFill="1" applyBorder="1" applyAlignment="1">
      <alignment horizontal="center"/>
    </xf>
    <xf numFmtId="0" fontId="7" fillId="7" borderId="4" xfId="11" applyFont="1" applyFill="1" applyBorder="1" applyAlignment="1">
      <alignment horizontal="center"/>
    </xf>
    <xf numFmtId="0" fontId="9" fillId="7" borderId="4" xfId="11" applyFont="1" applyFill="1" applyBorder="1" applyAlignment="1">
      <alignment vertical="center"/>
    </xf>
    <xf numFmtId="0" fontId="7" fillId="7" borderId="4" xfId="11" applyFont="1" applyFill="1" applyBorder="1" applyAlignment="1">
      <alignment horizontal="left"/>
    </xf>
    <xf numFmtId="0" fontId="2" fillId="0" borderId="4" xfId="11" applyBorder="1" applyAlignment="1">
      <alignment horizontal="left"/>
    </xf>
    <xf numFmtId="0" fontId="2" fillId="0" borderId="4" xfId="11" applyFont="1" applyFill="1" applyBorder="1" applyAlignment="1">
      <alignment horizontal="left"/>
    </xf>
    <xf numFmtId="0" fontId="2" fillId="0" borderId="4" xfId="11" applyFill="1" applyBorder="1" applyAlignment="1">
      <alignment horizontal="left"/>
    </xf>
    <xf numFmtId="0" fontId="2" fillId="0" borderId="4" xfId="4" applyFont="1" applyFill="1" applyBorder="1" applyAlignment="1">
      <alignment horizontal="left" vertical="center" wrapText="1"/>
    </xf>
    <xf numFmtId="0" fontId="2" fillId="0" borderId="4" xfId="11" applyFont="1" applyBorder="1" applyAlignment="1">
      <alignment horizontal="left"/>
    </xf>
    <xf numFmtId="0" fontId="2" fillId="0" borderId="4" xfId="11" applyFont="1" applyBorder="1" applyAlignment="1">
      <alignment horizontal="left" vertical="center" wrapText="1"/>
    </xf>
    <xf numFmtId="0" fontId="2" fillId="0" borderId="4" xfId="11" applyFont="1" applyFill="1" applyBorder="1" applyAlignment="1">
      <alignment horizontal="left" vertical="center"/>
    </xf>
    <xf numFmtId="0" fontId="2" fillId="0" borderId="0" xfId="11" applyBorder="1" applyAlignment="1">
      <alignment horizontal="left"/>
    </xf>
    <xf numFmtId="0" fontId="2" fillId="0" borderId="4" xfId="11" applyFont="1" applyBorder="1"/>
    <xf numFmtId="0" fontId="2" fillId="6" borderId="4" xfId="11" applyFont="1" applyFill="1" applyBorder="1" applyAlignment="1">
      <alignment horizontal="left" vertical="center"/>
    </xf>
    <xf numFmtId="0" fontId="2" fillId="6" borderId="4" xfId="11" applyFill="1" applyBorder="1"/>
    <xf numFmtId="0" fontId="2" fillId="0" borderId="4" xfId="11" applyNumberFormat="1" applyBorder="1" applyAlignment="1">
      <alignment horizontal="left"/>
    </xf>
    <xf numFmtId="0" fontId="2" fillId="0" borderId="4" xfId="11" applyFill="1" applyBorder="1" applyAlignment="1">
      <alignment horizontal="left" vertical="center"/>
    </xf>
    <xf numFmtId="0" fontId="2" fillId="0" borderId="4" xfId="4" applyFont="1" applyFill="1" applyBorder="1" applyAlignment="1">
      <alignment horizontal="left" vertical="center"/>
    </xf>
    <xf numFmtId="0" fontId="0" fillId="0" borderId="0" xfId="0" applyFill="1"/>
    <xf numFmtId="0" fontId="4" fillId="3" borderId="4" xfId="0" applyFont="1" applyFill="1" applyBorder="1" applyAlignment="1">
      <alignment vertical="center"/>
    </xf>
    <xf numFmtId="0" fontId="19" fillId="3" borderId="44" xfId="0" applyFont="1" applyFill="1" applyBorder="1" applyAlignment="1">
      <alignment horizontal="left" vertical="center" wrapText="1"/>
    </xf>
    <xf numFmtId="0" fontId="19" fillId="3" borderId="45" xfId="0" applyFont="1" applyFill="1" applyBorder="1" applyAlignment="1">
      <alignment horizontal="left" vertical="center" wrapText="1"/>
    </xf>
    <xf numFmtId="0" fontId="6" fillId="0" borderId="0" xfId="4" applyFont="1" applyFill="1" applyBorder="1" applyAlignment="1">
      <alignment horizontal="left" wrapText="1"/>
    </xf>
    <xf numFmtId="0" fontId="4" fillId="6" borderId="46" xfId="11" applyFont="1" applyFill="1" applyBorder="1" applyAlignment="1">
      <alignment vertical="center" wrapText="1"/>
    </xf>
    <xf numFmtId="0" fontId="4" fillId="6" borderId="10" xfId="11" applyFont="1" applyFill="1" applyBorder="1" applyAlignment="1">
      <alignment vertical="center" wrapText="1"/>
    </xf>
    <xf numFmtId="0" fontId="4" fillId="6" borderId="47" xfId="11" applyFont="1" applyFill="1" applyBorder="1" applyAlignment="1">
      <alignment vertical="center" wrapText="1"/>
    </xf>
    <xf numFmtId="0" fontId="4" fillId="6" borderId="43" xfId="11" applyFont="1" applyFill="1" applyBorder="1" applyAlignment="1">
      <alignment vertical="center" wrapText="1"/>
    </xf>
    <xf numFmtId="0" fontId="4" fillId="6" borderId="9" xfId="11" applyFont="1" applyFill="1" applyBorder="1" applyAlignment="1">
      <alignment vertical="center" wrapText="1"/>
    </xf>
    <xf numFmtId="0" fontId="23" fillId="0" borderId="0" xfId="0" applyFont="1" applyAlignment="1">
      <alignment vertical="center"/>
    </xf>
    <xf numFmtId="0" fontId="27" fillId="0" borderId="4" xfId="0" applyFont="1" applyFill="1" applyBorder="1" applyAlignment="1" applyProtection="1">
      <alignment horizontal="left" vertical="center" wrapText="1"/>
      <protection locked="0"/>
    </xf>
    <xf numFmtId="49" fontId="23" fillId="0" borderId="4" xfId="0" applyNumberFormat="1" applyFont="1" applyBorder="1" applyAlignment="1" applyProtection="1">
      <alignment vertical="center" wrapText="1"/>
      <protection locked="0"/>
    </xf>
    <xf numFmtId="0" fontId="27" fillId="0" borderId="4" xfId="0" applyFont="1" applyFill="1" applyBorder="1" applyAlignment="1" applyProtection="1">
      <alignment horizontal="center" vertical="center" wrapText="1"/>
      <protection locked="0"/>
    </xf>
    <xf numFmtId="0" fontId="23" fillId="0" borderId="4" xfId="0" applyFont="1" applyBorder="1" applyAlignment="1" applyProtection="1">
      <alignment vertical="center"/>
      <protection locked="0"/>
    </xf>
    <xf numFmtId="49" fontId="23" fillId="0" borderId="4" xfId="0" applyNumberFormat="1" applyFont="1" applyFill="1" applyBorder="1" applyAlignment="1" applyProtection="1">
      <alignment horizontal="center" vertical="center" wrapText="1"/>
      <protection locked="0"/>
    </xf>
    <xf numFmtId="0" fontId="25" fillId="0" borderId="4" xfId="4" applyFont="1" applyFill="1" applyBorder="1" applyAlignment="1" applyProtection="1">
      <alignment vertical="center" wrapText="1"/>
      <protection locked="0"/>
    </xf>
    <xf numFmtId="0" fontId="23" fillId="6" borderId="0" xfId="0" applyFont="1" applyFill="1" applyAlignment="1" applyProtection="1">
      <alignment vertical="center"/>
      <protection locked="0"/>
    </xf>
    <xf numFmtId="14" fontId="23" fillId="0" borderId="4" xfId="0" applyNumberFormat="1" applyFont="1" applyBorder="1" applyAlignment="1" applyProtection="1">
      <alignment horizontal="center" vertical="center" wrapText="1"/>
      <protection locked="0"/>
    </xf>
    <xf numFmtId="0" fontId="2" fillId="0" borderId="0" xfId="11" applyBorder="1" applyAlignment="1">
      <alignment horizontal="center"/>
    </xf>
    <xf numFmtId="0" fontId="6" fillId="0" borderId="4" xfId="4" applyFont="1" applyFill="1" applyBorder="1" applyAlignment="1">
      <alignment horizontal="center" wrapText="1"/>
    </xf>
    <xf numFmtId="0" fontId="2" fillId="0" borderId="4" xfId="11" applyFont="1" applyBorder="1" applyAlignment="1">
      <alignment horizontal="center"/>
    </xf>
    <xf numFmtId="0" fontId="2" fillId="0" borderId="4" xfId="11" applyBorder="1" applyAlignment="1">
      <alignment horizontal="center"/>
    </xf>
    <xf numFmtId="0" fontId="2" fillId="0" borderId="4" xfId="4" applyFont="1" applyFill="1" applyBorder="1" applyAlignment="1">
      <alignment horizontal="center" vertical="center" wrapText="1"/>
    </xf>
    <xf numFmtId="0" fontId="0" fillId="0" borderId="4" xfId="4" applyFont="1" applyFill="1" applyBorder="1" applyAlignment="1">
      <alignment horizontal="center" vertical="center" wrapText="1"/>
    </xf>
    <xf numFmtId="0" fontId="2" fillId="0" borderId="4" xfId="11" applyFont="1" applyFill="1" applyBorder="1" applyAlignment="1">
      <alignment horizontal="center"/>
    </xf>
    <xf numFmtId="0" fontId="2" fillId="0" borderId="4" xfId="11" applyFont="1" applyBorder="1" applyAlignment="1">
      <alignment horizontal="center" vertical="center" wrapText="1"/>
    </xf>
    <xf numFmtId="0" fontId="0" fillId="0" borderId="4" xfId="0" applyBorder="1" applyAlignment="1">
      <alignment horizontal="center"/>
    </xf>
    <xf numFmtId="0" fontId="2" fillId="0" borderId="4" xfId="11" applyFont="1" applyFill="1" applyBorder="1" applyAlignment="1">
      <alignment horizontal="center" vertical="center"/>
    </xf>
    <xf numFmtId="0" fontId="0" fillId="0" borderId="4" xfId="5" applyFont="1" applyFill="1" applyBorder="1" applyAlignment="1">
      <alignment horizontal="center"/>
    </xf>
    <xf numFmtId="0" fontId="6" fillId="0" borderId="4" xfId="4" applyFont="1" applyFill="1" applyBorder="1" applyAlignment="1">
      <alignment horizontal="center" vertical="center" wrapText="1"/>
    </xf>
    <xf numFmtId="0" fontId="2" fillId="0" borderId="4" xfId="11" applyFill="1" applyBorder="1" applyAlignment="1">
      <alignment horizontal="center" vertical="center"/>
    </xf>
    <xf numFmtId="0" fontId="6" fillId="0" borderId="0" xfId="4" applyFont="1" applyFill="1" applyBorder="1" applyAlignment="1">
      <alignment horizontal="center" wrapText="1"/>
    </xf>
    <xf numFmtId="0" fontId="2" fillId="0" borderId="4" xfId="4" applyFont="1" applyFill="1" applyBorder="1" applyAlignment="1">
      <alignment horizontal="center" vertical="center"/>
    </xf>
    <xf numFmtId="0" fontId="2" fillId="6" borderId="0" xfId="11" applyFill="1"/>
    <xf numFmtId="0" fontId="9" fillId="6" borderId="0" xfId="11" applyFont="1" applyFill="1"/>
    <xf numFmtId="0" fontId="9" fillId="6" borderId="0" xfId="11" applyFont="1" applyFill="1" applyAlignment="1">
      <alignment wrapText="1"/>
    </xf>
    <xf numFmtId="0" fontId="2" fillId="6" borderId="0" xfId="0" applyFont="1" applyFill="1"/>
    <xf numFmtId="0" fontId="2" fillId="6" borderId="0" xfId="11" applyFont="1" applyFill="1"/>
    <xf numFmtId="0" fontId="15" fillId="6" borderId="10" xfId="11" applyFont="1" applyFill="1" applyBorder="1" applyAlignment="1">
      <alignment vertical="center" wrapText="1"/>
    </xf>
    <xf numFmtId="164" fontId="4" fillId="3" borderId="39" xfId="11" applyNumberFormat="1" applyFont="1" applyFill="1" applyBorder="1" applyAlignment="1">
      <alignment horizontal="left" vertical="center" wrapText="1"/>
    </xf>
    <xf numFmtId="164" fontId="4" fillId="3" borderId="49" xfId="11" applyNumberFormat="1" applyFont="1" applyFill="1" applyBorder="1" applyAlignment="1">
      <alignment horizontal="left" vertical="center" wrapText="1"/>
    </xf>
    <xf numFmtId="0" fontId="4" fillId="3" borderId="53" xfId="11" applyFont="1" applyFill="1" applyBorder="1" applyAlignment="1">
      <alignment horizontal="left" vertical="center"/>
    </xf>
    <xf numFmtId="0" fontId="4" fillId="0" borderId="0" xfId="11" applyFont="1" applyFill="1" applyBorder="1" applyAlignment="1">
      <alignment vertical="center"/>
    </xf>
    <xf numFmtId="0" fontId="4" fillId="3" borderId="55" xfId="11" applyFont="1" applyFill="1" applyBorder="1" applyAlignment="1">
      <alignment horizontal="left" vertical="center"/>
    </xf>
    <xf numFmtId="0" fontId="4" fillId="3" borderId="53" xfId="11" applyFont="1" applyFill="1" applyBorder="1" applyAlignment="1">
      <alignment vertical="center" wrapText="1"/>
    </xf>
    <xf numFmtId="164" fontId="4" fillId="3" borderId="40" xfId="11" applyNumberFormat="1" applyFont="1" applyFill="1" applyBorder="1" applyAlignment="1">
      <alignment horizontal="left" vertical="center" wrapText="1"/>
    </xf>
    <xf numFmtId="0" fontId="4" fillId="3" borderId="60" xfId="11" applyFont="1" applyFill="1" applyBorder="1" applyAlignment="1">
      <alignment horizontal="left" vertical="center"/>
    </xf>
    <xf numFmtId="0" fontId="4" fillId="3" borderId="39" xfId="11" applyFont="1" applyFill="1" applyBorder="1" applyAlignment="1">
      <alignment horizontal="left" vertical="center" wrapText="1"/>
    </xf>
    <xf numFmtId="0" fontId="4" fillId="3" borderId="49" xfId="11" applyFont="1" applyFill="1" applyBorder="1" applyAlignment="1">
      <alignment horizontal="left" vertical="center" wrapText="1"/>
    </xf>
    <xf numFmtId="0" fontId="4" fillId="3" borderId="61" xfId="11" applyFont="1" applyFill="1" applyBorder="1" applyAlignment="1">
      <alignment horizontal="left" vertical="center" wrapText="1"/>
    </xf>
    <xf numFmtId="0" fontId="4" fillId="3" borderId="55" xfId="11" applyFont="1" applyFill="1" applyBorder="1" applyAlignment="1">
      <alignment vertical="center"/>
    </xf>
    <xf numFmtId="0" fontId="4" fillId="3" borderId="61" xfId="11" applyFont="1" applyFill="1" applyBorder="1" applyAlignment="1">
      <alignment vertical="center"/>
    </xf>
    <xf numFmtId="0" fontId="4" fillId="3" borderId="53" xfId="11" applyFont="1" applyFill="1" applyBorder="1" applyAlignment="1">
      <alignment vertical="center"/>
    </xf>
    <xf numFmtId="0" fontId="4" fillId="3" borderId="40" xfId="11" applyFont="1" applyFill="1" applyBorder="1" applyAlignment="1">
      <alignment vertical="center"/>
    </xf>
    <xf numFmtId="0" fontId="4" fillId="3" borderId="62" xfId="11" applyFont="1" applyFill="1" applyBorder="1" applyAlignment="1">
      <alignment vertical="center"/>
    </xf>
    <xf numFmtId="164" fontId="4" fillId="3" borderId="63" xfId="11" applyNumberFormat="1" applyFont="1" applyFill="1" applyBorder="1" applyAlignment="1">
      <alignment horizontal="left" vertical="center" wrapText="1"/>
    </xf>
    <xf numFmtId="0" fontId="4" fillId="3" borderId="64" xfId="11" applyFont="1" applyFill="1" applyBorder="1" applyAlignment="1">
      <alignment horizontal="left" vertical="center"/>
    </xf>
    <xf numFmtId="0" fontId="4" fillId="3" borderId="65" xfId="11" applyFont="1" applyFill="1" applyBorder="1" applyAlignment="1">
      <alignment horizontal="left" vertical="center" wrapText="1"/>
    </xf>
    <xf numFmtId="0" fontId="4" fillId="3" borderId="61" xfId="11" applyFont="1" applyFill="1" applyBorder="1" applyAlignment="1">
      <alignment vertical="center" wrapText="1"/>
    </xf>
    <xf numFmtId="0" fontId="4" fillId="3" borderId="54" xfId="11" applyFont="1" applyFill="1" applyBorder="1" applyAlignment="1">
      <alignment vertical="center" wrapText="1"/>
    </xf>
    <xf numFmtId="0" fontId="4" fillId="3" borderId="52" xfId="11" applyFont="1" applyFill="1" applyBorder="1" applyAlignment="1">
      <alignment vertical="center"/>
    </xf>
    <xf numFmtId="0" fontId="4" fillId="6" borderId="51" xfId="11" applyFont="1" applyFill="1" applyBorder="1" applyAlignment="1">
      <alignment vertical="center"/>
    </xf>
    <xf numFmtId="0" fontId="4" fillId="6" borderId="61" xfId="11" applyFont="1" applyFill="1" applyBorder="1" applyAlignment="1">
      <alignment vertical="center"/>
    </xf>
    <xf numFmtId="0" fontId="4" fillId="6" borderId="52" xfId="11" applyFont="1" applyFill="1" applyBorder="1" applyAlignment="1">
      <alignment vertical="center"/>
    </xf>
    <xf numFmtId="0" fontId="4" fillId="6" borderId="57" xfId="11" applyFont="1" applyFill="1" applyBorder="1" applyAlignment="1">
      <alignment vertical="center"/>
    </xf>
    <xf numFmtId="0" fontId="4" fillId="6" borderId="53" xfId="11" applyFont="1" applyFill="1" applyBorder="1" applyAlignment="1">
      <alignment vertical="center"/>
    </xf>
    <xf numFmtId="0" fontId="4" fillId="3" borderId="39" xfId="0" applyFont="1" applyFill="1" applyBorder="1" applyAlignment="1">
      <alignment vertical="center"/>
    </xf>
    <xf numFmtId="0" fontId="4" fillId="3" borderId="53" xfId="0" applyFont="1" applyFill="1" applyBorder="1" applyAlignment="1">
      <alignment horizontal="left" vertical="center" wrapText="1"/>
    </xf>
    <xf numFmtId="0" fontId="4" fillId="6" borderId="40" xfId="11" applyFont="1" applyFill="1" applyBorder="1" applyAlignment="1">
      <alignment vertical="center" wrapText="1"/>
    </xf>
    <xf numFmtId="0" fontId="4" fillId="6" borderId="66" xfId="11" applyFont="1" applyFill="1" applyBorder="1" applyAlignment="1">
      <alignment vertical="center" wrapText="1"/>
    </xf>
    <xf numFmtId="0" fontId="4" fillId="6" borderId="60" xfId="11" applyFont="1" applyFill="1" applyBorder="1" applyAlignment="1">
      <alignment vertical="center"/>
    </xf>
    <xf numFmtId="0" fontId="15" fillId="6" borderId="40" xfId="11" applyFont="1" applyFill="1" applyBorder="1" applyAlignment="1">
      <alignment vertical="center"/>
    </xf>
    <xf numFmtId="0" fontId="27" fillId="0" borderId="70" xfId="0" applyFont="1" applyBorder="1" applyAlignment="1" applyProtection="1">
      <alignment horizontal="center" vertical="center" wrapText="1"/>
      <protection locked="0"/>
    </xf>
    <xf numFmtId="0" fontId="27" fillId="0" borderId="68" xfId="0" applyFont="1" applyBorder="1" applyAlignment="1" applyProtection="1">
      <alignment horizontal="center" vertical="center" wrapText="1"/>
      <protection locked="0"/>
    </xf>
    <xf numFmtId="0" fontId="27" fillId="0" borderId="69" xfId="0" applyFont="1" applyBorder="1" applyAlignment="1" applyProtection="1">
      <alignment horizontal="center" vertical="center" wrapText="1"/>
      <protection locked="0"/>
    </xf>
    <xf numFmtId="0" fontId="44" fillId="0" borderId="0" xfId="10" applyFont="1" applyAlignment="1" applyProtection="1">
      <alignment vertical="center" wrapText="1"/>
    </xf>
    <xf numFmtId="0" fontId="23" fillId="6" borderId="0" xfId="0" applyFont="1" applyFill="1" applyAlignment="1" applyProtection="1">
      <alignment vertical="center" wrapText="1"/>
    </xf>
    <xf numFmtId="0" fontId="23" fillId="0" borderId="0" xfId="0" applyFont="1" applyAlignment="1" applyProtection="1">
      <alignment vertical="center" wrapText="1"/>
    </xf>
    <xf numFmtId="0" fontId="0" fillId="0" borderId="0" xfId="0" applyProtection="1"/>
    <xf numFmtId="0" fontId="2" fillId="6" borderId="0" xfId="0" applyFont="1" applyFill="1" applyProtection="1"/>
    <xf numFmtId="0" fontId="0" fillId="6" borderId="0" xfId="0" applyFill="1" applyProtection="1"/>
    <xf numFmtId="0" fontId="44" fillId="0" borderId="0" xfId="10" applyFont="1" applyAlignment="1" applyProtection="1">
      <alignment horizontal="center" vertical="center" wrapText="1"/>
    </xf>
    <xf numFmtId="0" fontId="44" fillId="6" borderId="0" xfId="10" applyFont="1" applyFill="1" applyAlignment="1" applyProtection="1">
      <alignment vertical="center" wrapText="1"/>
    </xf>
    <xf numFmtId="49" fontId="23" fillId="0" borderId="6" xfId="0" applyNumberFormat="1" applyFont="1" applyFill="1" applyBorder="1" applyAlignment="1" applyProtection="1">
      <alignment horizontal="center" vertical="center" wrapText="1"/>
      <protection locked="0"/>
    </xf>
    <xf numFmtId="3" fontId="32" fillId="0" borderId="77" xfId="0" applyNumberFormat="1" applyFont="1" applyBorder="1" applyAlignment="1" applyProtection="1">
      <alignment horizontal="center" vertical="center" wrapText="1"/>
      <protection locked="0"/>
    </xf>
    <xf numFmtId="3" fontId="32" fillId="0" borderId="77" xfId="0" applyNumberFormat="1" applyFont="1" applyFill="1" applyBorder="1" applyAlignment="1" applyProtection="1">
      <alignment horizontal="center" vertical="center" wrapText="1"/>
      <protection locked="0"/>
    </xf>
    <xf numFmtId="0" fontId="4" fillId="3" borderId="64" xfId="0" applyFont="1" applyFill="1" applyBorder="1" applyAlignment="1">
      <alignment horizontal="left" vertical="center" wrapText="1"/>
    </xf>
    <xf numFmtId="0" fontId="4" fillId="3" borderId="91" xfId="0" applyFont="1" applyFill="1" applyBorder="1" applyAlignment="1">
      <alignment vertical="center"/>
    </xf>
    <xf numFmtId="0" fontId="19" fillId="3" borderId="92" xfId="0" applyFont="1" applyFill="1" applyBorder="1" applyAlignment="1">
      <alignment horizontal="left" vertical="center" wrapText="1"/>
    </xf>
    <xf numFmtId="0" fontId="4" fillId="3" borderId="93" xfId="0" applyFont="1" applyFill="1" applyBorder="1" applyAlignment="1">
      <alignment horizontal="left" vertical="center" wrapText="1"/>
    </xf>
    <xf numFmtId="0" fontId="44" fillId="0" borderId="6" xfId="10" applyFont="1" applyBorder="1" applyAlignment="1" applyProtection="1">
      <alignment vertical="center" wrapText="1"/>
    </xf>
    <xf numFmtId="0" fontId="44" fillId="0" borderId="6" xfId="10" applyFont="1" applyBorder="1" applyAlignment="1" applyProtection="1">
      <alignment horizontal="center" vertical="center" wrapText="1"/>
    </xf>
    <xf numFmtId="0" fontId="27" fillId="0" borderId="94" xfId="0" applyFont="1" applyBorder="1" applyAlignment="1" applyProtection="1">
      <alignment horizontal="center" vertical="center" wrapText="1"/>
      <protection locked="0"/>
    </xf>
    <xf numFmtId="0" fontId="47" fillId="0" borderId="100" xfId="0" applyFont="1" applyBorder="1" applyAlignment="1" applyProtection="1">
      <alignment horizontal="center" vertical="center" wrapText="1"/>
    </xf>
    <xf numFmtId="3" fontId="32" fillId="0" borderId="11" xfId="0" applyNumberFormat="1" applyFont="1" applyFill="1" applyBorder="1" applyAlignment="1" applyProtection="1">
      <alignment horizontal="center" vertical="center" wrapText="1"/>
      <protection locked="0"/>
    </xf>
    <xf numFmtId="0" fontId="22" fillId="6" borderId="0" xfId="0" applyFont="1" applyFill="1" applyAlignment="1" applyProtection="1">
      <alignment vertical="center" wrapText="1"/>
    </xf>
    <xf numFmtId="0" fontId="47" fillId="0" borderId="105" xfId="0" applyFont="1" applyBorder="1" applyAlignment="1" applyProtection="1">
      <alignment horizontal="center" vertical="center" wrapText="1"/>
    </xf>
    <xf numFmtId="0" fontId="20" fillId="6" borderId="0" xfId="0" applyFont="1" applyFill="1" applyAlignment="1" applyProtection="1">
      <alignment vertical="center"/>
    </xf>
    <xf numFmtId="0" fontId="20" fillId="6" borderId="0" xfId="0" applyFont="1" applyFill="1" applyBorder="1" applyAlignment="1" applyProtection="1">
      <alignment vertical="center"/>
    </xf>
    <xf numFmtId="0" fontId="20" fillId="0" borderId="11" xfId="0" applyFont="1" applyBorder="1" applyAlignment="1" applyProtection="1">
      <alignment vertical="center"/>
    </xf>
    <xf numFmtId="0" fontId="32" fillId="0" borderId="4" xfId="0" applyFont="1" applyBorder="1" applyAlignment="1" applyProtection="1">
      <alignment horizontal="center" vertical="center" wrapText="1"/>
    </xf>
    <xf numFmtId="3" fontId="32" fillId="0" borderId="4" xfId="0" applyNumberFormat="1" applyFont="1" applyBorder="1" applyAlignment="1" applyProtection="1">
      <alignment vertical="center"/>
    </xf>
    <xf numFmtId="49" fontId="53" fillId="6" borderId="0" xfId="0" applyNumberFormat="1" applyFont="1" applyFill="1" applyAlignment="1" applyProtection="1">
      <alignment vertical="center"/>
    </xf>
    <xf numFmtId="0" fontId="54" fillId="0" borderId="0" xfId="11" applyFont="1" applyBorder="1"/>
    <xf numFmtId="0" fontId="27" fillId="0" borderId="109" xfId="0" applyFont="1" applyBorder="1" applyAlignment="1" applyProtection="1">
      <alignment horizontal="center" vertical="center" wrapText="1"/>
      <protection locked="0"/>
    </xf>
    <xf numFmtId="0" fontId="44" fillId="0" borderId="9" xfId="10" applyFont="1" applyBorder="1" applyAlignment="1" applyProtection="1">
      <alignment vertical="center" wrapText="1"/>
    </xf>
    <xf numFmtId="49" fontId="23" fillId="0" borderId="11" xfId="0" applyNumberFormat="1" applyFont="1" applyFill="1" applyBorder="1" applyAlignment="1" applyProtection="1">
      <alignment horizontal="center" vertical="center" wrapText="1"/>
      <protection locked="0"/>
    </xf>
    <xf numFmtId="0" fontId="27" fillId="6" borderId="4" xfId="0" applyFont="1" applyFill="1" applyBorder="1" applyAlignment="1" applyProtection="1">
      <alignment horizontal="left" vertical="center" wrapText="1"/>
      <protection locked="0"/>
    </xf>
    <xf numFmtId="164" fontId="27" fillId="6" borderId="4" xfId="0" applyNumberFormat="1" applyFont="1" applyFill="1" applyBorder="1" applyAlignment="1" applyProtection="1">
      <alignment horizontal="left" vertical="center" wrapText="1"/>
      <protection locked="0"/>
    </xf>
    <xf numFmtId="14" fontId="23" fillId="0" borderId="10" xfId="0" applyNumberFormat="1" applyFont="1" applyFill="1" applyBorder="1" applyAlignment="1" applyProtection="1">
      <alignment vertical="center" wrapText="1"/>
      <protection locked="0"/>
    </xf>
    <xf numFmtId="49" fontId="20" fillId="0" borderId="4" xfId="0" applyNumberFormat="1" applyFont="1" applyBorder="1" applyAlignment="1" applyProtection="1">
      <alignment vertical="center" wrapText="1"/>
      <protection locked="0"/>
    </xf>
    <xf numFmtId="1" fontId="23" fillId="0" borderId="4" xfId="0" applyNumberFormat="1" applyFont="1" applyFill="1" applyBorder="1" applyAlignment="1" applyProtection="1">
      <alignment horizontal="center" vertical="center" wrapText="1"/>
      <protection locked="0"/>
    </xf>
    <xf numFmtId="0" fontId="44" fillId="0" borderId="15" xfId="10" applyFont="1" applyBorder="1" applyAlignment="1" applyProtection="1">
      <alignment horizontal="center" vertical="center" wrapText="1"/>
    </xf>
    <xf numFmtId="0" fontId="44" fillId="0" borderId="8" xfId="10" applyFont="1" applyBorder="1" applyAlignment="1" applyProtection="1">
      <alignment vertical="center" wrapText="1"/>
    </xf>
    <xf numFmtId="0" fontId="44" fillId="0" borderId="0" xfId="10" applyFont="1" applyBorder="1" applyAlignment="1" applyProtection="1">
      <alignment vertical="center" wrapText="1"/>
    </xf>
    <xf numFmtId="0" fontId="44" fillId="0" borderId="16" xfId="10" applyFont="1" applyBorder="1" applyAlignment="1" applyProtection="1">
      <alignment horizontal="center" vertical="center" wrapText="1"/>
    </xf>
    <xf numFmtId="0" fontId="44" fillId="0" borderId="8" xfId="10" applyFont="1" applyBorder="1" applyAlignment="1" applyProtection="1">
      <alignment horizontal="center" vertical="center" wrapText="1"/>
    </xf>
    <xf numFmtId="0" fontId="44" fillId="0" borderId="0" xfId="10" applyFont="1" applyBorder="1" applyAlignment="1" applyProtection="1">
      <alignment horizontal="center" vertical="center" wrapText="1"/>
    </xf>
    <xf numFmtId="0" fontId="23" fillId="0" borderId="0" xfId="11" applyFont="1" applyAlignment="1" applyProtection="1">
      <alignment vertical="center" wrapText="1"/>
    </xf>
    <xf numFmtId="0" fontId="23" fillId="6" borderId="0" xfId="11" applyFont="1" applyFill="1" applyAlignment="1" applyProtection="1">
      <alignment vertical="center" wrapText="1"/>
    </xf>
    <xf numFmtId="0" fontId="22" fillId="6" borderId="0" xfId="11" applyFont="1" applyFill="1" applyAlignment="1" applyProtection="1">
      <alignment vertical="center" wrapText="1"/>
    </xf>
    <xf numFmtId="0" fontId="2" fillId="6" borderId="0" xfId="11" applyFill="1" applyProtection="1"/>
    <xf numFmtId="0" fontId="2" fillId="6" borderId="0" xfId="11" applyFont="1" applyFill="1" applyProtection="1"/>
    <xf numFmtId="0" fontId="2" fillId="0" borderId="0" xfId="11" applyProtection="1"/>
    <xf numFmtId="0" fontId="47" fillId="0" borderId="87" xfId="11" applyFont="1" applyBorder="1" applyAlignment="1" applyProtection="1">
      <alignment horizontal="center" vertical="center" wrapText="1"/>
      <protection locked="0"/>
    </xf>
    <xf numFmtId="0" fontId="27" fillId="0" borderId="87" xfId="11" applyFont="1" applyBorder="1" applyAlignment="1" applyProtection="1">
      <alignment horizontal="center" vertical="center" wrapText="1"/>
      <protection locked="0"/>
    </xf>
    <xf numFmtId="0" fontId="27" fillId="0" borderId="8" xfId="11" applyFont="1" applyBorder="1" applyAlignment="1" applyProtection="1">
      <alignment horizontal="center" vertical="center" wrapText="1"/>
      <protection locked="0"/>
    </xf>
    <xf numFmtId="0" fontId="27" fillId="0" borderId="117" xfId="11" applyFont="1" applyBorder="1" applyAlignment="1" applyProtection="1">
      <alignment horizontal="center" vertical="center" wrapText="1"/>
      <protection locked="0"/>
    </xf>
    <xf numFmtId="0" fontId="32" fillId="0" borderId="75" xfId="0" applyFont="1" applyBorder="1" applyAlignment="1" applyProtection="1">
      <alignment vertical="center"/>
    </xf>
    <xf numFmtId="0" fontId="32" fillId="0" borderId="76" xfId="0" applyFont="1" applyBorder="1" applyAlignment="1" applyProtection="1">
      <alignment horizontal="center" vertical="center" wrapText="1"/>
    </xf>
    <xf numFmtId="3" fontId="32" fillId="0" borderId="76" xfId="0" applyNumberFormat="1" applyFont="1" applyBorder="1" applyAlignment="1" applyProtection="1">
      <alignment vertical="center"/>
    </xf>
    <xf numFmtId="0" fontId="20" fillId="6" borderId="107" xfId="0" applyFont="1" applyFill="1" applyBorder="1" applyAlignment="1" applyProtection="1">
      <alignment vertical="center"/>
    </xf>
    <xf numFmtId="3" fontId="32" fillId="0" borderId="40" xfId="0" applyNumberFormat="1" applyFont="1" applyBorder="1" applyAlignment="1" applyProtection="1">
      <alignment vertical="center"/>
    </xf>
    <xf numFmtId="3" fontId="32" fillId="0" borderId="85" xfId="0" applyNumberFormat="1" applyFont="1" applyBorder="1" applyAlignment="1" applyProtection="1">
      <alignment vertical="center"/>
    </xf>
    <xf numFmtId="3" fontId="24" fillId="0" borderId="4" xfId="0" applyNumberFormat="1" applyFont="1" applyBorder="1" applyAlignment="1" applyProtection="1">
      <alignment vertical="center"/>
    </xf>
    <xf numFmtId="3" fontId="24" fillId="0" borderId="76" xfId="0" applyNumberFormat="1" applyFont="1" applyBorder="1" applyAlignment="1" applyProtection="1">
      <alignment vertical="center"/>
    </xf>
    <xf numFmtId="3" fontId="23" fillId="0" borderId="4" xfId="0" applyNumberFormat="1" applyFont="1" applyBorder="1" applyAlignment="1" applyProtection="1">
      <alignment vertical="center"/>
      <protection locked="0"/>
    </xf>
    <xf numFmtId="3" fontId="23" fillId="0" borderId="76" xfId="0" applyNumberFormat="1" applyFont="1" applyBorder="1" applyAlignment="1" applyProtection="1">
      <alignment vertical="center"/>
      <protection locked="0"/>
    </xf>
    <xf numFmtId="0" fontId="23" fillId="6" borderId="75" xfId="0" applyFont="1" applyFill="1" applyBorder="1" applyAlignment="1" applyProtection="1">
      <alignment vertical="center"/>
    </xf>
    <xf numFmtId="0" fontId="23" fillId="6" borderId="11" xfId="0" applyFont="1" applyFill="1" applyBorder="1" applyAlignment="1" applyProtection="1">
      <alignment vertical="center"/>
    </xf>
    <xf numFmtId="3" fontId="23" fillId="0" borderId="4" xfId="0" applyNumberFormat="1" applyFont="1" applyBorder="1" applyAlignment="1" applyProtection="1">
      <alignment vertical="center"/>
    </xf>
    <xf numFmtId="3" fontId="23" fillId="0" borderId="76" xfId="0" applyNumberFormat="1" applyFont="1" applyBorder="1" applyAlignment="1" applyProtection="1">
      <alignment vertical="center"/>
    </xf>
    <xf numFmtId="0" fontId="23" fillId="6" borderId="7" xfId="0" applyFont="1" applyFill="1" applyBorder="1" applyAlignment="1" applyProtection="1">
      <alignment vertical="center"/>
    </xf>
    <xf numFmtId="0" fontId="25" fillId="6" borderId="0" xfId="0" applyFont="1" applyFill="1" applyBorder="1" applyAlignment="1" applyProtection="1">
      <alignment horizontal="right" vertical="center"/>
    </xf>
    <xf numFmtId="0" fontId="25" fillId="6" borderId="0" xfId="0" applyFont="1" applyFill="1" applyBorder="1" applyAlignment="1" applyProtection="1">
      <alignment horizontal="right" vertical="center" wrapText="1"/>
    </xf>
    <xf numFmtId="0" fontId="44" fillId="0" borderId="15" xfId="10" applyFont="1" applyBorder="1" applyAlignment="1" applyProtection="1">
      <alignment horizontal="left" vertical="center" wrapText="1"/>
    </xf>
    <xf numFmtId="0" fontId="44" fillId="0" borderId="6" xfId="10" applyFont="1" applyBorder="1" applyAlignment="1" applyProtection="1">
      <alignment horizontal="left" vertical="center" wrapText="1"/>
    </xf>
    <xf numFmtId="0" fontId="44" fillId="0" borderId="7" xfId="10" applyFont="1" applyBorder="1" applyAlignment="1" applyProtection="1">
      <alignment horizontal="left" vertical="center" wrapText="1"/>
    </xf>
    <xf numFmtId="49" fontId="20" fillId="8" borderId="4" xfId="0" applyNumberFormat="1" applyFont="1" applyFill="1" applyBorder="1" applyAlignment="1" applyProtection="1">
      <alignment vertical="center" wrapText="1"/>
    </xf>
    <xf numFmtId="49" fontId="20" fillId="8" borderId="14" xfId="0" applyNumberFormat="1" applyFont="1" applyFill="1" applyBorder="1" applyAlignment="1" applyProtection="1">
      <alignment vertical="center" wrapText="1"/>
    </xf>
    <xf numFmtId="0" fontId="27" fillId="5" borderId="89" xfId="0" applyFont="1" applyFill="1" applyBorder="1" applyAlignment="1" applyProtection="1">
      <alignment vertical="center" wrapText="1"/>
    </xf>
    <xf numFmtId="0" fontId="27" fillId="5" borderId="96" xfId="0" applyFont="1" applyFill="1" applyBorder="1" applyAlignment="1" applyProtection="1">
      <alignment vertical="center" wrapText="1"/>
    </xf>
    <xf numFmtId="0" fontId="27" fillId="5" borderId="108" xfId="0" applyFont="1" applyFill="1" applyBorder="1" applyAlignment="1" applyProtection="1">
      <alignment vertical="center" wrapText="1"/>
    </xf>
    <xf numFmtId="0" fontId="47" fillId="5" borderId="97" xfId="0" applyFont="1" applyFill="1" applyBorder="1" applyAlignment="1" applyProtection="1">
      <alignment horizontal="center" vertical="center" wrapText="1"/>
    </xf>
    <xf numFmtId="0" fontId="27" fillId="5" borderId="96" xfId="0" applyFont="1" applyFill="1" applyBorder="1" applyAlignment="1" applyProtection="1">
      <alignment horizontal="justify" vertical="center" wrapText="1"/>
    </xf>
    <xf numFmtId="0" fontId="27" fillId="5" borderId="98" xfId="0" applyFont="1" applyFill="1" applyBorder="1" applyAlignment="1" applyProtection="1">
      <alignment horizontal="justify" vertical="center" wrapText="1"/>
    </xf>
    <xf numFmtId="0" fontId="27" fillId="5" borderId="89" xfId="0" applyFont="1" applyFill="1" applyBorder="1" applyAlignment="1" applyProtection="1">
      <alignment horizontal="justify" vertical="center" wrapText="1"/>
    </xf>
    <xf numFmtId="0" fontId="27" fillId="5" borderId="96" xfId="0" applyFont="1" applyFill="1" applyBorder="1" applyAlignment="1" applyProtection="1">
      <alignment horizontal="left" vertical="center" wrapText="1"/>
    </xf>
    <xf numFmtId="0" fontId="27" fillId="5" borderId="99" xfId="0" applyFont="1" applyFill="1" applyBorder="1" applyAlignment="1" applyProtection="1">
      <alignment horizontal="justify" vertical="center" wrapText="1"/>
    </xf>
    <xf numFmtId="0" fontId="47" fillId="5" borderId="71" xfId="0" applyNumberFormat="1" applyFont="1" applyFill="1" applyBorder="1" applyAlignment="1" applyProtection="1">
      <alignment horizontal="center" vertical="center" wrapText="1"/>
    </xf>
    <xf numFmtId="49" fontId="23" fillId="8" borderId="8" xfId="0" applyNumberFormat="1" applyFont="1" applyFill="1" applyBorder="1" applyAlignment="1" applyProtection="1">
      <alignment vertical="center" wrapText="1"/>
    </xf>
    <xf numFmtId="49" fontId="23" fillId="8" borderId="9" xfId="0" applyNumberFormat="1" applyFont="1" applyFill="1" applyBorder="1" applyAlignment="1" applyProtection="1">
      <alignment vertical="center" wrapText="1"/>
    </xf>
    <xf numFmtId="49" fontId="23" fillId="8" borderId="80" xfId="0" applyNumberFormat="1" applyFont="1" applyFill="1" applyBorder="1" applyAlignment="1" applyProtection="1">
      <alignment vertical="center" wrapText="1"/>
    </xf>
    <xf numFmtId="3" fontId="32" fillId="8" borderId="76" xfId="0" applyNumberFormat="1" applyFont="1" applyFill="1" applyBorder="1" applyAlignment="1" applyProtection="1">
      <alignment horizontal="center" vertical="center" wrapText="1"/>
    </xf>
    <xf numFmtId="0" fontId="47" fillId="8" borderId="89" xfId="0" applyFont="1" applyFill="1" applyBorder="1" applyAlignment="1" applyProtection="1">
      <alignment vertical="center" wrapText="1"/>
    </xf>
    <xf numFmtId="0" fontId="27" fillId="8" borderId="70" xfId="0" applyFont="1" applyFill="1" applyBorder="1" applyAlignment="1" applyProtection="1">
      <alignment horizontal="center" vertical="center" wrapText="1"/>
    </xf>
    <xf numFmtId="0" fontId="47" fillId="8" borderId="96" xfId="0" applyFont="1" applyFill="1" applyBorder="1" applyAlignment="1" applyProtection="1">
      <alignment vertical="center" wrapText="1"/>
    </xf>
    <xf numFmtId="0" fontId="27" fillId="8" borderId="94" xfId="0" applyFont="1" applyFill="1" applyBorder="1" applyAlignment="1" applyProtection="1">
      <alignment horizontal="center" vertical="center" wrapText="1"/>
    </xf>
    <xf numFmtId="0" fontId="27" fillId="8" borderId="68" xfId="0" applyFont="1" applyFill="1" applyBorder="1" applyAlignment="1" applyProtection="1">
      <alignment horizontal="center" vertical="center" wrapText="1"/>
    </xf>
    <xf numFmtId="0" fontId="44" fillId="8" borderId="6" xfId="10" applyFont="1" applyFill="1" applyBorder="1" applyAlignment="1" applyProtection="1">
      <alignment vertical="center" wrapText="1"/>
    </xf>
    <xf numFmtId="0" fontId="47" fillId="8" borderId="114" xfId="11" applyFont="1" applyFill="1" applyBorder="1" applyAlignment="1" applyProtection="1">
      <alignment horizontal="left" vertical="center" wrapText="1"/>
    </xf>
    <xf numFmtId="0" fontId="47" fillId="8" borderId="8" xfId="11" applyFont="1" applyFill="1" applyBorder="1" applyAlignment="1" applyProtection="1">
      <alignment horizontal="center" vertical="center" wrapText="1"/>
    </xf>
    <xf numFmtId="0" fontId="47" fillId="8" borderId="87" xfId="11" applyFont="1" applyFill="1" applyBorder="1" applyAlignment="1" applyProtection="1">
      <alignment horizontal="center" vertical="center" wrapText="1"/>
    </xf>
    <xf numFmtId="0" fontId="27" fillId="8" borderId="87" xfId="11" applyFont="1" applyFill="1" applyBorder="1" applyAlignment="1" applyProtection="1">
      <alignment horizontal="center" vertical="center" wrapText="1"/>
    </xf>
    <xf numFmtId="0" fontId="47" fillId="8" borderId="16" xfId="11" applyFont="1" applyFill="1" applyBorder="1" applyAlignment="1" applyProtection="1">
      <alignment horizontal="center" vertical="center" wrapText="1"/>
    </xf>
    <xf numFmtId="0" fontId="47" fillId="8" borderId="110" xfId="11" applyFont="1" applyFill="1" applyBorder="1" applyAlignment="1" applyProtection="1">
      <alignment horizontal="center" vertical="center" wrapText="1"/>
    </xf>
    <xf numFmtId="0" fontId="27" fillId="8" borderId="111" xfId="11" applyFont="1" applyFill="1" applyBorder="1" applyAlignment="1" applyProtection="1">
      <alignment horizontal="center" vertical="center" wrapText="1"/>
    </xf>
    <xf numFmtId="0" fontId="47" fillId="8" borderId="115" xfId="11" applyFont="1" applyFill="1" applyBorder="1" applyAlignment="1" applyProtection="1">
      <alignment horizontal="justify" vertical="center" wrapText="1"/>
    </xf>
    <xf numFmtId="0" fontId="27" fillId="8" borderId="8" xfId="11" applyFont="1" applyFill="1" applyBorder="1" applyAlignment="1" applyProtection="1">
      <alignment horizontal="center" vertical="center" wrapText="1"/>
    </xf>
    <xf numFmtId="0" fontId="47" fillId="5" borderId="114" xfId="11" applyFont="1" applyFill="1" applyBorder="1" applyAlignment="1" applyProtection="1">
      <alignment horizontal="center" vertical="center" wrapText="1"/>
    </xf>
    <xf numFmtId="0" fontId="27" fillId="5" borderId="115" xfId="11" applyFont="1" applyFill="1" applyBorder="1" applyAlignment="1" applyProtection="1">
      <alignment horizontal="left" vertical="center" wrapText="1"/>
    </xf>
    <xf numFmtId="0" fontId="27" fillId="5" borderId="115" xfId="11" quotePrefix="1" applyFont="1" applyFill="1" applyBorder="1" applyAlignment="1" applyProtection="1">
      <alignment horizontal="left" vertical="center" wrapText="1"/>
    </xf>
    <xf numFmtId="0" fontId="27" fillId="5" borderId="113" xfId="11" quotePrefix="1" applyFont="1" applyFill="1" applyBorder="1" applyAlignment="1" applyProtection="1">
      <alignment horizontal="left" vertical="center" wrapText="1"/>
    </xf>
    <xf numFmtId="0" fontId="27" fillId="5" borderId="115" xfId="11" applyFont="1" applyFill="1" applyBorder="1" applyAlignment="1" applyProtection="1">
      <alignment horizontal="justify" vertical="center" wrapText="1"/>
    </xf>
    <xf numFmtId="0" fontId="27" fillId="5" borderId="116" xfId="11" applyFont="1" applyFill="1" applyBorder="1" applyAlignment="1" applyProtection="1">
      <alignment horizontal="justify" vertical="center" wrapText="1"/>
    </xf>
    <xf numFmtId="0" fontId="47" fillId="0" borderId="89" xfId="0" applyFont="1" applyBorder="1" applyAlignment="1" applyProtection="1">
      <alignment horizontal="center" vertical="center" wrapText="1"/>
    </xf>
    <xf numFmtId="0" fontId="23" fillId="0" borderId="0" xfId="11" applyFont="1" applyBorder="1" applyAlignment="1" applyProtection="1">
      <alignment vertical="center" wrapText="1"/>
    </xf>
    <xf numFmtId="0" fontId="47" fillId="0" borderId="8" xfId="11" applyFont="1" applyBorder="1" applyAlignment="1" applyProtection="1">
      <alignment horizontal="center" vertical="center" wrapText="1"/>
      <protection locked="0"/>
    </xf>
    <xf numFmtId="0" fontId="47" fillId="0" borderId="0" xfId="11" applyFont="1" applyBorder="1" applyAlignment="1" applyProtection="1">
      <alignment horizontal="center" vertical="center" wrapText="1"/>
      <protection locked="0"/>
    </xf>
    <xf numFmtId="0" fontId="47" fillId="8" borderId="98" xfId="11" applyFont="1" applyFill="1" applyBorder="1" applyAlignment="1" applyProtection="1">
      <alignment horizontal="center" vertical="center" wrapText="1"/>
    </xf>
    <xf numFmtId="0" fontId="67" fillId="0" borderId="0" xfId="10" applyFont="1" applyAlignment="1" applyProtection="1">
      <alignment vertical="center" wrapText="1"/>
    </xf>
    <xf numFmtId="0" fontId="22" fillId="6" borderId="0" xfId="11" applyFont="1" applyFill="1" applyAlignment="1" applyProtection="1">
      <alignment horizontal="left" vertical="center" wrapText="1"/>
    </xf>
    <xf numFmtId="0" fontId="4" fillId="3" borderId="57" xfId="11" applyFont="1" applyFill="1" applyBorder="1" applyAlignment="1">
      <alignment horizontal="left" vertical="center" wrapText="1"/>
    </xf>
    <xf numFmtId="0" fontId="4" fillId="3" borderId="54" xfId="11" applyFont="1" applyFill="1" applyBorder="1" applyAlignment="1">
      <alignment horizontal="left" vertical="center"/>
    </xf>
    <xf numFmtId="0" fontId="4" fillId="3" borderId="52" xfId="11" applyFont="1" applyFill="1" applyBorder="1" applyAlignment="1">
      <alignment horizontal="left" vertical="center"/>
    </xf>
    <xf numFmtId="20" fontId="23" fillId="6" borderId="0" xfId="0" applyNumberFormat="1" applyFont="1" applyFill="1" applyProtection="1"/>
    <xf numFmtId="0" fontId="23" fillId="6" borderId="0" xfId="0" applyFont="1" applyFill="1" applyAlignment="1" applyProtection="1">
      <alignment vertical="center"/>
    </xf>
    <xf numFmtId="0" fontId="23" fillId="0" borderId="0" xfId="0" applyFont="1" applyAlignment="1" applyProtection="1">
      <alignment vertical="center"/>
    </xf>
    <xf numFmtId="0" fontId="45" fillId="6" borderId="0" xfId="0" applyFont="1" applyFill="1" applyAlignment="1" applyProtection="1">
      <alignment vertical="center"/>
    </xf>
    <xf numFmtId="0" fontId="24" fillId="6" borderId="0" xfId="0" applyFont="1" applyFill="1" applyAlignment="1" applyProtection="1">
      <alignment vertical="center"/>
    </xf>
    <xf numFmtId="0" fontId="34" fillId="6" borderId="0" xfId="0" applyFont="1" applyFill="1" applyAlignment="1" applyProtection="1">
      <alignment vertical="center"/>
    </xf>
    <xf numFmtId="0" fontId="24" fillId="6" borderId="0" xfId="0" applyFont="1" applyFill="1" applyBorder="1" applyAlignment="1" applyProtection="1">
      <alignment vertical="center"/>
    </xf>
    <xf numFmtId="0" fontId="24" fillId="0" borderId="0" xfId="0" applyFont="1" applyAlignment="1" applyProtection="1">
      <alignment vertical="center"/>
    </xf>
    <xf numFmtId="0" fontId="23" fillId="0" borderId="0" xfId="0" applyFont="1" applyBorder="1" applyAlignment="1" applyProtection="1">
      <alignment vertical="center"/>
    </xf>
    <xf numFmtId="0" fontId="22" fillId="6" borderId="0" xfId="0" applyFont="1" applyFill="1" applyAlignment="1" applyProtection="1">
      <alignment vertical="center"/>
    </xf>
    <xf numFmtId="49" fontId="20" fillId="6" borderId="0" xfId="0" applyNumberFormat="1" applyFont="1" applyFill="1" applyAlignment="1" applyProtection="1">
      <alignment vertical="center"/>
    </xf>
    <xf numFmtId="49" fontId="20" fillId="0" borderId="0" xfId="0" applyNumberFormat="1" applyFont="1" applyFill="1" applyAlignment="1" applyProtection="1">
      <alignment vertical="center"/>
    </xf>
    <xf numFmtId="0" fontId="24" fillId="6" borderId="15" xfId="0" applyFont="1" applyFill="1" applyBorder="1" applyAlignment="1" applyProtection="1">
      <alignment horizontal="left" vertical="center"/>
    </xf>
    <xf numFmtId="0" fontId="23" fillId="6" borderId="16" xfId="0" applyFont="1" applyFill="1" applyBorder="1" applyAlignment="1" applyProtection="1">
      <alignment vertical="center"/>
    </xf>
    <xf numFmtId="0" fontId="57" fillId="6" borderId="16" xfId="0" applyFont="1" applyFill="1" applyBorder="1" applyAlignment="1" applyProtection="1">
      <alignment vertical="center"/>
    </xf>
    <xf numFmtId="0" fontId="23" fillId="6" borderId="13" xfId="0" applyFont="1" applyFill="1" applyBorder="1" applyAlignment="1" applyProtection="1">
      <alignment vertical="center"/>
    </xf>
    <xf numFmtId="0" fontId="25" fillId="6" borderId="7" xfId="0" applyFont="1" applyFill="1" applyBorder="1" applyAlignment="1" applyProtection="1">
      <alignment horizontal="right" vertical="center" wrapText="1"/>
    </xf>
    <xf numFmtId="0" fontId="23" fillId="6" borderId="0" xfId="0" applyFont="1" applyFill="1" applyBorder="1" applyAlignment="1" applyProtection="1">
      <alignment vertical="center"/>
    </xf>
    <xf numFmtId="0" fontId="63" fillId="6" borderId="0" xfId="0" applyFont="1" applyFill="1" applyBorder="1" applyAlignment="1" applyProtection="1">
      <alignment vertical="center"/>
    </xf>
    <xf numFmtId="0" fontId="23" fillId="6" borderId="5" xfId="0" applyFont="1" applyFill="1" applyBorder="1" applyAlignment="1" applyProtection="1">
      <alignment vertical="center"/>
    </xf>
    <xf numFmtId="0" fontId="26" fillId="6" borderId="7" xfId="0" applyFont="1" applyFill="1" applyBorder="1" applyAlignment="1" applyProtection="1">
      <alignment horizontal="center" vertical="center"/>
    </xf>
    <xf numFmtId="0" fontId="62" fillId="6" borderId="15" xfId="0" applyFont="1" applyFill="1" applyBorder="1" applyAlignment="1" applyProtection="1">
      <alignment vertical="center"/>
    </xf>
    <xf numFmtId="0" fontId="27" fillId="0" borderId="0" xfId="0" applyFont="1" applyBorder="1" applyAlignment="1" applyProtection="1">
      <alignment horizontal="left" vertical="center" wrapText="1"/>
    </xf>
    <xf numFmtId="0" fontId="27" fillId="0" borderId="0" xfId="0" applyFont="1" applyAlignment="1" applyProtection="1">
      <alignment vertical="center"/>
    </xf>
    <xf numFmtId="0" fontId="27" fillId="6" borderId="7" xfId="0" applyFont="1" applyFill="1" applyBorder="1" applyAlignment="1" applyProtection="1">
      <alignment horizontal="left" vertical="center"/>
    </xf>
    <xf numFmtId="0" fontId="27" fillId="6" borderId="20" xfId="0" applyFont="1" applyFill="1" applyBorder="1" applyAlignment="1" applyProtection="1">
      <alignment horizontal="left" vertical="center"/>
    </xf>
    <xf numFmtId="0" fontId="25" fillId="6" borderId="24" xfId="0" applyFont="1" applyFill="1" applyBorder="1" applyAlignment="1" applyProtection="1">
      <alignment horizontal="left" vertical="center" wrapText="1"/>
    </xf>
    <xf numFmtId="0" fontId="28" fillId="0" borderId="0" xfId="0" applyFont="1" applyBorder="1" applyAlignment="1" applyProtection="1">
      <alignment horizontal="left" vertical="center" wrapText="1"/>
    </xf>
    <xf numFmtId="0" fontId="23" fillId="6" borderId="7" xfId="0" applyFont="1" applyFill="1" applyBorder="1" applyAlignment="1" applyProtection="1">
      <alignment horizontal="left" vertical="center"/>
    </xf>
    <xf numFmtId="0" fontId="23" fillId="6" borderId="0" xfId="0" applyFont="1" applyFill="1" applyBorder="1" applyAlignment="1" applyProtection="1">
      <alignment horizontal="left" vertical="center"/>
    </xf>
    <xf numFmtId="0" fontId="23" fillId="6" borderId="0" xfId="0" applyFont="1" applyFill="1" applyBorder="1" applyAlignment="1" applyProtection="1">
      <alignment horizontal="right" vertical="center"/>
    </xf>
    <xf numFmtId="0" fontId="29" fillId="6" borderId="0" xfId="0" applyFont="1" applyFill="1" applyBorder="1" applyAlignment="1" applyProtection="1">
      <alignment horizontal="right" vertical="center"/>
    </xf>
    <xf numFmtId="0" fontId="23" fillId="6" borderId="5" xfId="0" applyFont="1" applyFill="1" applyBorder="1" applyAlignment="1" applyProtection="1">
      <alignment horizontal="left" vertical="center"/>
    </xf>
    <xf numFmtId="0" fontId="23" fillId="0" borderId="0" xfId="0" applyFont="1" applyAlignment="1" applyProtection="1">
      <alignment horizontal="left" vertical="center"/>
    </xf>
    <xf numFmtId="0" fontId="23" fillId="0" borderId="0" xfId="0" applyFont="1" applyBorder="1" applyAlignment="1" applyProtection="1">
      <alignment vertical="center" wrapText="1"/>
    </xf>
    <xf numFmtId="0" fontId="28" fillId="6" borderId="7" xfId="0" applyFont="1" applyFill="1" applyBorder="1" applyAlignment="1" applyProtection="1">
      <alignment horizontal="left" vertical="center" wrapText="1"/>
    </xf>
    <xf numFmtId="0" fontId="28" fillId="6" borderId="0" xfId="0" applyFont="1" applyFill="1" applyBorder="1" applyAlignment="1" applyProtection="1">
      <alignment horizontal="left" vertical="center" wrapText="1"/>
    </xf>
    <xf numFmtId="0" fontId="28" fillId="6" borderId="5" xfId="0" applyFont="1" applyFill="1" applyBorder="1" applyAlignment="1" applyProtection="1">
      <alignment horizontal="left" vertical="center" wrapText="1"/>
    </xf>
    <xf numFmtId="0" fontId="30" fillId="6" borderId="15" xfId="0" applyFont="1" applyFill="1" applyBorder="1" applyAlignment="1" applyProtection="1">
      <alignment vertical="center"/>
    </xf>
    <xf numFmtId="0" fontId="25" fillId="6" borderId="7" xfId="0" applyFont="1" applyFill="1" applyBorder="1" applyAlignment="1" applyProtection="1">
      <alignment horizontal="left" vertical="center" wrapText="1"/>
    </xf>
    <xf numFmtId="0" fontId="31" fillId="6" borderId="7" xfId="0" applyFont="1" applyFill="1" applyBorder="1" applyAlignment="1" applyProtection="1">
      <alignment horizontal="center" vertical="center"/>
    </xf>
    <xf numFmtId="0" fontId="33" fillId="6" borderId="7" xfId="0" applyFont="1" applyFill="1" applyBorder="1" applyAlignment="1" applyProtection="1">
      <alignment vertical="center"/>
    </xf>
    <xf numFmtId="0" fontId="30" fillId="6" borderId="7" xfId="0" applyFont="1" applyFill="1" applyBorder="1" applyAlignment="1" applyProtection="1">
      <alignment horizontal="left" vertical="center"/>
    </xf>
    <xf numFmtId="0" fontId="30" fillId="6" borderId="0" xfId="0" applyFont="1" applyFill="1" applyBorder="1" applyAlignment="1" applyProtection="1">
      <alignment horizontal="left" vertical="center"/>
    </xf>
    <xf numFmtId="0" fontId="34" fillId="6" borderId="7" xfId="0" applyFont="1" applyFill="1" applyBorder="1" applyAlignment="1" applyProtection="1">
      <alignment vertical="center"/>
    </xf>
    <xf numFmtId="0" fontId="35" fillId="6" borderId="0" xfId="0" applyFont="1" applyFill="1" applyBorder="1" applyAlignment="1" applyProtection="1">
      <alignment vertical="center"/>
    </xf>
    <xf numFmtId="0" fontId="35" fillId="6" borderId="5" xfId="0" applyFont="1" applyFill="1" applyBorder="1" applyAlignment="1" applyProtection="1">
      <alignment vertical="center"/>
    </xf>
    <xf numFmtId="0" fontId="35" fillId="0" borderId="0" xfId="0" applyFont="1" applyFill="1" applyBorder="1" applyAlignment="1" applyProtection="1">
      <alignment vertical="center"/>
    </xf>
    <xf numFmtId="0" fontId="23" fillId="6" borderId="7" xfId="0" applyFont="1" applyFill="1" applyBorder="1" applyAlignment="1" applyProtection="1">
      <alignment horizontal="right" vertical="center"/>
    </xf>
    <xf numFmtId="0" fontId="27" fillId="6" borderId="5" xfId="0" applyFont="1" applyFill="1" applyBorder="1" applyAlignment="1" applyProtection="1">
      <alignment vertical="center"/>
    </xf>
    <xf numFmtId="0" fontId="23" fillId="6" borderId="7" xfId="0" applyFont="1" applyFill="1" applyBorder="1" applyAlignment="1" applyProtection="1">
      <alignment horizontal="center" vertical="center"/>
    </xf>
    <xf numFmtId="0" fontId="23" fillId="6" borderId="0" xfId="0" applyFont="1" applyFill="1" applyBorder="1" applyAlignment="1" applyProtection="1">
      <alignment horizontal="center" vertical="center"/>
    </xf>
    <xf numFmtId="49" fontId="23" fillId="6" borderId="5" xfId="0" applyNumberFormat="1" applyFont="1" applyFill="1" applyBorder="1" applyAlignment="1" applyProtection="1">
      <alignment vertical="center"/>
    </xf>
    <xf numFmtId="49" fontId="23" fillId="0" borderId="0" xfId="0" applyNumberFormat="1" applyFont="1" applyAlignment="1" applyProtection="1">
      <alignment vertical="center"/>
    </xf>
    <xf numFmtId="49" fontId="23" fillId="0" borderId="0" xfId="0" applyNumberFormat="1" applyFont="1" applyAlignment="1" applyProtection="1">
      <alignment vertical="center" wrapText="1"/>
    </xf>
    <xf numFmtId="0" fontId="36" fillId="6" borderId="0" xfId="0" applyFont="1" applyFill="1" applyBorder="1" applyAlignment="1" applyProtection="1">
      <alignment horizontal="left" vertical="center" wrapText="1"/>
    </xf>
    <xf numFmtId="0" fontId="24" fillId="6" borderId="7" xfId="0" applyFont="1" applyFill="1" applyBorder="1" applyAlignment="1" applyProtection="1">
      <alignment vertical="center"/>
    </xf>
    <xf numFmtId="0" fontId="23" fillId="6" borderId="0" xfId="0" applyFont="1" applyFill="1" applyBorder="1" applyAlignment="1" applyProtection="1">
      <alignment horizontal="center" vertical="center" wrapText="1"/>
    </xf>
    <xf numFmtId="0" fontId="23" fillId="0" borderId="0" xfId="0" applyFont="1" applyFill="1" applyBorder="1" applyAlignment="1" applyProtection="1">
      <alignment vertical="center"/>
    </xf>
    <xf numFmtId="0" fontId="23" fillId="0" borderId="0" xfId="0" applyFont="1" applyFill="1" applyAlignment="1" applyProtection="1">
      <alignment vertical="center"/>
    </xf>
    <xf numFmtId="0" fontId="53" fillId="6" borderId="7" xfId="0" applyFont="1" applyFill="1" applyBorder="1" applyAlignment="1" applyProtection="1">
      <alignment vertical="center"/>
    </xf>
    <xf numFmtId="0" fontId="25" fillId="6" borderId="0" xfId="0" applyFont="1" applyFill="1" applyBorder="1" applyAlignment="1" applyProtection="1">
      <alignment horizontal="center" vertical="center" wrapText="1"/>
    </xf>
    <xf numFmtId="0" fontId="31" fillId="6" borderId="0" xfId="0" applyFont="1" applyFill="1" applyAlignment="1" applyProtection="1">
      <alignment horizontal="center" vertical="center" wrapText="1"/>
    </xf>
    <xf numFmtId="0" fontId="25" fillId="6" borderId="16" xfId="0" applyFont="1" applyFill="1" applyBorder="1" applyAlignment="1" applyProtection="1">
      <alignment horizontal="center" vertical="center" wrapText="1"/>
    </xf>
    <xf numFmtId="0" fontId="31" fillId="6" borderId="16" xfId="0" applyFont="1" applyFill="1" applyBorder="1" applyAlignment="1" applyProtection="1">
      <alignment horizontal="center" vertical="center" wrapText="1"/>
    </xf>
    <xf numFmtId="0" fontId="34" fillId="6" borderId="0" xfId="0" applyFont="1" applyFill="1" applyBorder="1" applyAlignment="1" applyProtection="1">
      <alignment vertical="center"/>
    </xf>
    <xf numFmtId="0" fontId="31" fillId="6" borderId="9" xfId="0" applyFont="1" applyFill="1" applyBorder="1" applyAlignment="1" applyProtection="1">
      <alignment horizontal="center" vertical="center" wrapText="1"/>
    </xf>
    <xf numFmtId="0" fontId="23" fillId="6" borderId="9" xfId="0" applyFont="1" applyFill="1" applyBorder="1" applyAlignment="1" applyProtection="1">
      <alignment vertical="center"/>
    </xf>
    <xf numFmtId="0" fontId="25" fillId="6" borderId="0" xfId="0" applyFont="1" applyFill="1" applyAlignment="1" applyProtection="1">
      <alignment horizontal="left" vertical="center"/>
    </xf>
    <xf numFmtId="0" fontId="25" fillId="6" borderId="0" xfId="0" applyFont="1" applyFill="1" applyBorder="1" applyAlignment="1" applyProtection="1">
      <alignment horizontal="left" vertical="center" wrapText="1"/>
    </xf>
    <xf numFmtId="0" fontId="24" fillId="6" borderId="15" xfId="0" applyFont="1" applyFill="1" applyBorder="1" applyAlignment="1" applyProtection="1">
      <alignment vertical="center"/>
    </xf>
    <xf numFmtId="0" fontId="23" fillId="6" borderId="14" xfId="0" applyFont="1" applyFill="1" applyBorder="1" applyAlignment="1" applyProtection="1">
      <alignment vertical="center"/>
    </xf>
    <xf numFmtId="0" fontId="64" fillId="6" borderId="7" xfId="0" applyFont="1" applyFill="1" applyBorder="1" applyAlignment="1" applyProtection="1">
      <alignment vertical="center"/>
    </xf>
    <xf numFmtId="0" fontId="64" fillId="6" borderId="0" xfId="0" applyFont="1" applyFill="1" applyBorder="1" applyAlignment="1" applyProtection="1">
      <alignment vertical="center"/>
    </xf>
    <xf numFmtId="0" fontId="63" fillId="6" borderId="7" xfId="0" applyFont="1" applyFill="1" applyBorder="1" applyAlignment="1" applyProtection="1">
      <alignment vertical="center"/>
    </xf>
    <xf numFmtId="0" fontId="24" fillId="6" borderId="4" xfId="0" applyFont="1" applyFill="1" applyBorder="1" applyAlignment="1" applyProtection="1">
      <alignment horizontal="left" vertical="center" wrapText="1"/>
    </xf>
    <xf numFmtId="0" fontId="27" fillId="6" borderId="25" xfId="0" applyFont="1" applyFill="1" applyBorder="1" applyAlignment="1" applyProtection="1">
      <alignment vertical="center"/>
    </xf>
    <xf numFmtId="0" fontId="27" fillId="6" borderId="0" xfId="0" applyFont="1" applyFill="1" applyBorder="1" applyAlignment="1" applyProtection="1">
      <alignment vertical="center"/>
    </xf>
    <xf numFmtId="0" fontId="27" fillId="0" borderId="0" xfId="0" applyFont="1" applyBorder="1" applyAlignment="1" applyProtection="1">
      <alignment vertical="center"/>
    </xf>
    <xf numFmtId="0" fontId="62" fillId="6" borderId="0" xfId="0" applyFont="1" applyFill="1" applyBorder="1" applyAlignment="1" applyProtection="1">
      <alignment horizontal="right" vertical="center"/>
    </xf>
    <xf numFmtId="0" fontId="25" fillId="6" borderId="25" xfId="0" applyFont="1" applyFill="1" applyBorder="1" applyAlignment="1" applyProtection="1">
      <alignment vertical="center"/>
    </xf>
    <xf numFmtId="0" fontId="23" fillId="6" borderId="4" xfId="0" applyFont="1" applyFill="1" applyBorder="1" applyAlignment="1" applyProtection="1">
      <alignment horizontal="left" vertical="center"/>
      <protection locked="0"/>
    </xf>
    <xf numFmtId="0" fontId="23" fillId="6" borderId="4" xfId="0" applyFont="1" applyFill="1" applyBorder="1" applyAlignment="1" applyProtection="1">
      <alignment vertical="center"/>
      <protection locked="0"/>
    </xf>
    <xf numFmtId="0" fontId="25" fillId="6" borderId="0" xfId="0" applyFont="1" applyFill="1" applyAlignment="1" applyProtection="1">
      <alignment horizontal="left" vertical="center"/>
      <protection locked="0"/>
    </xf>
    <xf numFmtId="0" fontId="25" fillId="6" borderId="7" xfId="0" applyFont="1" applyFill="1" applyBorder="1" applyAlignment="1" applyProtection="1">
      <alignment horizontal="left" vertical="center"/>
      <protection locked="0"/>
    </xf>
    <xf numFmtId="49" fontId="66" fillId="6" borderId="0" xfId="0" applyNumberFormat="1" applyFont="1" applyFill="1" applyAlignment="1" applyProtection="1">
      <alignment vertical="center"/>
    </xf>
    <xf numFmtId="49" fontId="21" fillId="6" borderId="0" xfId="0" applyNumberFormat="1" applyFont="1" applyFill="1" applyAlignment="1" applyProtection="1">
      <alignment vertical="center"/>
    </xf>
    <xf numFmtId="49" fontId="21" fillId="6" borderId="0" xfId="0" applyNumberFormat="1" applyFont="1" applyFill="1" applyBorder="1" applyAlignment="1" applyProtection="1">
      <alignment vertical="center"/>
    </xf>
    <xf numFmtId="49" fontId="21" fillId="0" borderId="0" xfId="0" applyNumberFormat="1" applyFont="1" applyFill="1" applyBorder="1" applyAlignment="1" applyProtection="1">
      <alignment vertical="center"/>
    </xf>
    <xf numFmtId="49" fontId="38" fillId="0" borderId="0" xfId="0" applyNumberFormat="1" applyFont="1" applyAlignment="1" applyProtection="1">
      <alignment vertical="center"/>
    </xf>
    <xf numFmtId="49" fontId="21" fillId="0" borderId="0" xfId="0" applyNumberFormat="1" applyFont="1" applyFill="1" applyAlignment="1" applyProtection="1">
      <alignment vertical="center"/>
    </xf>
    <xf numFmtId="49" fontId="23" fillId="6" borderId="0" xfId="0" applyNumberFormat="1" applyFont="1" applyFill="1" applyAlignment="1" applyProtection="1">
      <alignment vertical="center"/>
    </xf>
    <xf numFmtId="49" fontId="23" fillId="5" borderId="4" xfId="0" applyNumberFormat="1" applyFont="1" applyFill="1" applyBorder="1" applyAlignment="1" applyProtection="1">
      <alignment horizontal="center" vertical="center" wrapText="1"/>
    </xf>
    <xf numFmtId="49" fontId="23" fillId="5" borderId="6" xfId="0" applyNumberFormat="1" applyFont="1" applyFill="1" applyBorder="1" applyAlignment="1" applyProtection="1">
      <alignment horizontal="center" vertical="center" wrapText="1"/>
    </xf>
    <xf numFmtId="49" fontId="24" fillId="5" borderId="10" xfId="0" applyNumberFormat="1" applyFont="1" applyFill="1" applyBorder="1" applyAlignment="1" applyProtection="1">
      <alignment horizontal="center" vertical="center" wrapText="1"/>
    </xf>
    <xf numFmtId="49" fontId="24" fillId="5" borderId="4" xfId="0" applyNumberFormat="1" applyFont="1" applyFill="1" applyBorder="1" applyAlignment="1" applyProtection="1">
      <alignment horizontal="center" vertical="center" wrapText="1"/>
    </xf>
    <xf numFmtId="49" fontId="24" fillId="5" borderId="11" xfId="0" applyNumberFormat="1" applyFont="1" applyFill="1" applyBorder="1" applyAlignment="1" applyProtection="1">
      <alignment horizontal="center" vertical="center" wrapText="1"/>
    </xf>
    <xf numFmtId="49" fontId="23" fillId="0" borderId="0" xfId="0" applyNumberFormat="1" applyFont="1" applyAlignment="1" applyProtection="1">
      <alignment horizontal="center" vertical="center"/>
    </xf>
    <xf numFmtId="49" fontId="34" fillId="3" borderId="6" xfId="0" applyNumberFormat="1" applyFont="1" applyFill="1" applyBorder="1" applyAlignment="1" applyProtection="1">
      <alignment horizontal="left" vertical="center" wrapText="1"/>
    </xf>
    <xf numFmtId="49" fontId="34" fillId="3" borderId="8" xfId="0" applyNumberFormat="1" applyFont="1" applyFill="1" applyBorder="1" applyAlignment="1" applyProtection="1">
      <alignment horizontal="left" vertical="center" wrapText="1"/>
    </xf>
    <xf numFmtId="0" fontId="27" fillId="3" borderId="11" xfId="0" applyFont="1" applyFill="1" applyBorder="1" applyAlignment="1" applyProtection="1">
      <alignment horizontal="left" vertical="center" wrapText="1"/>
    </xf>
    <xf numFmtId="0" fontId="27" fillId="0" borderId="11" xfId="0" applyFont="1" applyFill="1" applyBorder="1" applyAlignment="1" applyProtection="1">
      <alignment horizontal="left" vertical="center" wrapText="1"/>
    </xf>
    <xf numFmtId="49" fontId="23" fillId="0" borderId="0" xfId="0" applyNumberFormat="1" applyFont="1" applyAlignment="1" applyProtection="1">
      <alignment horizontal="center" vertical="center" wrapText="1"/>
    </xf>
    <xf numFmtId="0" fontId="27" fillId="8" borderId="4" xfId="0" applyFont="1" applyFill="1" applyBorder="1" applyAlignment="1" applyProtection="1">
      <alignment horizontal="left" vertical="center" wrapText="1"/>
    </xf>
    <xf numFmtId="49" fontId="23" fillId="5" borderId="0" xfId="0" applyNumberFormat="1" applyFont="1" applyFill="1" applyAlignment="1" applyProtection="1">
      <alignment horizontal="center" vertical="center" wrapText="1"/>
    </xf>
    <xf numFmtId="49" fontId="23" fillId="6" borderId="0" xfId="0" applyNumberFormat="1" applyFont="1" applyFill="1" applyAlignment="1" applyProtection="1">
      <alignment horizontal="center" vertical="center" wrapText="1"/>
    </xf>
    <xf numFmtId="49" fontId="23" fillId="6" borderId="8" xfId="0" applyNumberFormat="1" applyFont="1" applyFill="1" applyBorder="1" applyAlignment="1" applyProtection="1">
      <alignment horizontal="center" vertical="center" wrapText="1"/>
    </xf>
    <xf numFmtId="49" fontId="20" fillId="0" borderId="8" xfId="0" applyNumberFormat="1" applyFont="1" applyFill="1" applyBorder="1" applyAlignment="1" applyProtection="1">
      <alignment vertical="center" wrapText="1"/>
    </xf>
    <xf numFmtId="0" fontId="24" fillId="5" borderId="4" xfId="0" applyFont="1" applyFill="1" applyBorder="1" applyAlignment="1" applyProtection="1">
      <alignment horizontal="center" vertical="center" wrapText="1"/>
    </xf>
    <xf numFmtId="0" fontId="23" fillId="5" borderId="4" xfId="0" applyNumberFormat="1" applyFont="1" applyFill="1" applyBorder="1" applyAlignment="1" applyProtection="1">
      <alignment horizontal="center" vertical="center" wrapText="1"/>
    </xf>
    <xf numFmtId="49" fontId="40" fillId="5" borderId="6" xfId="0" applyNumberFormat="1" applyFont="1" applyFill="1" applyBorder="1" applyAlignment="1" applyProtection="1">
      <alignment horizontal="left" vertical="center" wrapText="1"/>
    </xf>
    <xf numFmtId="49" fontId="34" fillId="6" borderId="0" xfId="0" applyNumberFormat="1" applyFont="1" applyFill="1" applyBorder="1" applyAlignment="1" applyProtection="1">
      <alignment vertical="center"/>
    </xf>
    <xf numFmtId="49" fontId="20" fillId="6" borderId="0" xfId="0" applyNumberFormat="1" applyFont="1" applyFill="1" applyBorder="1" applyAlignment="1" applyProtection="1">
      <alignment vertical="center"/>
    </xf>
    <xf numFmtId="2" fontId="20" fillId="6" borderId="4" xfId="0" applyNumberFormat="1" applyFont="1" applyFill="1" applyBorder="1" applyAlignment="1" applyProtection="1">
      <alignment vertical="center"/>
    </xf>
    <xf numFmtId="49" fontId="23" fillId="6" borderId="0" xfId="0" applyNumberFormat="1" applyFont="1" applyFill="1" applyBorder="1" applyAlignment="1" applyProtection="1">
      <alignment vertical="center"/>
    </xf>
    <xf numFmtId="49" fontId="24" fillId="0" borderId="0" xfId="0" applyNumberFormat="1" applyFont="1" applyAlignment="1" applyProtection="1">
      <alignment vertical="center"/>
    </xf>
    <xf numFmtId="49" fontId="24" fillId="6" borderId="0" xfId="0" applyNumberFormat="1" applyFont="1" applyFill="1" applyAlignment="1" applyProtection="1">
      <alignment vertical="center"/>
    </xf>
    <xf numFmtId="49" fontId="23" fillId="6" borderId="0" xfId="0" applyNumberFormat="1" applyFont="1" applyFill="1" applyAlignment="1" applyProtection="1">
      <alignment horizontal="center" vertical="center"/>
    </xf>
    <xf numFmtId="49" fontId="37" fillId="6" borderId="0" xfId="0" applyNumberFormat="1" applyFont="1" applyFill="1" applyAlignment="1" applyProtection="1">
      <alignment vertical="center"/>
    </xf>
    <xf numFmtId="49" fontId="37" fillId="6" borderId="0" xfId="0" applyNumberFormat="1" applyFont="1" applyFill="1" applyBorder="1" applyAlignment="1" applyProtection="1">
      <alignment horizontal="center" vertical="center"/>
    </xf>
    <xf numFmtId="2" fontId="37" fillId="6" borderId="0" xfId="0" applyNumberFormat="1" applyFont="1" applyFill="1" applyAlignment="1" applyProtection="1">
      <alignment vertical="center"/>
    </xf>
    <xf numFmtId="49" fontId="37" fillId="0" borderId="0" xfId="0" applyNumberFormat="1" applyFont="1" applyAlignment="1" applyProtection="1">
      <alignment vertical="center"/>
    </xf>
    <xf numFmtId="49" fontId="24" fillId="5" borderId="4" xfId="0" applyNumberFormat="1" applyFont="1" applyFill="1" applyBorder="1" applyAlignment="1" applyProtection="1">
      <alignment horizontal="center" vertical="center"/>
    </xf>
    <xf numFmtId="0" fontId="23" fillId="0" borderId="4" xfId="0" applyFont="1" applyBorder="1" applyAlignment="1" applyProtection="1">
      <alignment vertical="center"/>
    </xf>
    <xf numFmtId="49" fontId="43" fillId="6" borderId="0" xfId="0" applyNumberFormat="1" applyFont="1" applyFill="1" applyBorder="1" applyAlignment="1" applyProtection="1">
      <alignment vertical="center" wrapText="1"/>
    </xf>
    <xf numFmtId="165" fontId="23" fillId="6" borderId="0" xfId="0" applyNumberFormat="1" applyFont="1" applyFill="1" applyBorder="1" applyAlignment="1" applyProtection="1">
      <alignment horizontal="center" vertical="center"/>
    </xf>
    <xf numFmtId="49" fontId="23" fillId="6" borderId="0" xfId="0" applyNumberFormat="1" applyFont="1" applyFill="1" applyBorder="1" applyAlignment="1" applyProtection="1">
      <alignment vertical="center" wrapText="1"/>
    </xf>
    <xf numFmtId="49" fontId="23" fillId="6" borderId="0" xfId="0" applyNumberFormat="1" applyFont="1" applyFill="1" applyBorder="1" applyAlignment="1" applyProtection="1">
      <alignment horizontal="center" vertical="center"/>
    </xf>
    <xf numFmtId="49" fontId="23" fillId="0" borderId="0" xfId="0" applyNumberFormat="1" applyFont="1" applyFill="1" applyAlignment="1" applyProtection="1">
      <alignment vertical="center"/>
    </xf>
    <xf numFmtId="3" fontId="24" fillId="6" borderId="0" xfId="0" applyNumberFormat="1" applyFont="1" applyFill="1" applyBorder="1" applyAlignment="1" applyProtection="1">
      <alignment horizontal="right" vertical="center" wrapText="1"/>
    </xf>
    <xf numFmtId="49" fontId="23" fillId="0" borderId="0" xfId="0" applyNumberFormat="1" applyFont="1" applyFill="1" applyAlignment="1" applyProtection="1">
      <alignment horizontal="center" vertical="center"/>
    </xf>
    <xf numFmtId="0" fontId="23" fillId="0" borderId="0" xfId="0" applyNumberFormat="1" applyFont="1" applyAlignment="1" applyProtection="1">
      <alignment vertical="center"/>
    </xf>
    <xf numFmtId="0" fontId="23" fillId="6" borderId="4" xfId="0" applyFont="1" applyFill="1" applyBorder="1" applyAlignment="1" applyProtection="1">
      <alignment horizontal="center" vertical="center"/>
      <protection locked="0"/>
    </xf>
    <xf numFmtId="49" fontId="38" fillId="6" borderId="0" xfId="0" applyNumberFormat="1" applyFont="1" applyFill="1" applyAlignment="1" applyProtection="1">
      <alignment vertical="center"/>
    </xf>
    <xf numFmtId="49" fontId="37" fillId="5" borderId="81" xfId="0" applyNumberFormat="1" applyFont="1" applyFill="1" applyBorder="1" applyAlignment="1" applyProtection="1">
      <alignment horizontal="center" vertical="center"/>
    </xf>
    <xf numFmtId="49" fontId="23" fillId="5" borderId="81" xfId="0" applyNumberFormat="1" applyFont="1" applyFill="1" applyBorder="1" applyAlignment="1" applyProtection="1">
      <alignment vertical="center"/>
    </xf>
    <xf numFmtId="49" fontId="24" fillId="5" borderId="82" xfId="0" applyNumberFormat="1" applyFont="1" applyFill="1" applyBorder="1" applyAlignment="1" applyProtection="1">
      <alignment horizontal="center" vertical="center" wrapText="1"/>
    </xf>
    <xf numFmtId="49" fontId="24" fillId="5" borderId="83" xfId="0" applyNumberFormat="1" applyFont="1" applyFill="1" applyBorder="1" applyAlignment="1" applyProtection="1">
      <alignment horizontal="center" vertical="center" wrapText="1"/>
    </xf>
    <xf numFmtId="3" fontId="32" fillId="0" borderId="77" xfId="0" applyNumberFormat="1" applyFont="1" applyFill="1" applyBorder="1" applyAlignment="1" applyProtection="1">
      <alignment horizontal="center" vertical="center" wrapText="1"/>
    </xf>
    <xf numFmtId="3" fontId="32" fillId="0" borderId="77" xfId="0" applyNumberFormat="1" applyFont="1" applyBorder="1" applyAlignment="1" applyProtection="1">
      <alignment horizontal="center" vertical="center" wrapText="1"/>
    </xf>
    <xf numFmtId="3" fontId="32" fillId="0" borderId="11" xfId="0" applyNumberFormat="1" applyFont="1" applyFill="1" applyBorder="1" applyAlignment="1" applyProtection="1">
      <alignment horizontal="center" vertical="center" wrapText="1"/>
    </xf>
    <xf numFmtId="3" fontId="32" fillId="0" borderId="84" xfId="0" applyNumberFormat="1" applyFont="1" applyBorder="1" applyAlignment="1" applyProtection="1">
      <alignment horizontal="center" vertical="center" wrapText="1"/>
    </xf>
    <xf numFmtId="3" fontId="32" fillId="0" borderId="85" xfId="0" applyNumberFormat="1" applyFont="1" applyBorder="1" applyAlignment="1" applyProtection="1">
      <alignment horizontal="center" vertical="center" wrapText="1"/>
    </xf>
    <xf numFmtId="3" fontId="32" fillId="0" borderId="104" xfId="0" applyNumberFormat="1" applyFont="1" applyBorder="1" applyAlignment="1" applyProtection="1">
      <alignment horizontal="center" vertical="center" wrapText="1"/>
    </xf>
    <xf numFmtId="49" fontId="23" fillId="6" borderId="0" xfId="0" applyNumberFormat="1" applyFont="1" applyFill="1" applyBorder="1" applyAlignment="1" applyProtection="1">
      <alignment horizontal="right" vertical="center" wrapText="1"/>
    </xf>
    <xf numFmtId="49" fontId="20" fillId="6" borderId="0" xfId="0" applyNumberFormat="1" applyFont="1" applyFill="1" applyBorder="1" applyAlignment="1" applyProtection="1">
      <alignment horizontal="center" vertical="center" wrapText="1"/>
    </xf>
    <xf numFmtId="49" fontId="32" fillId="6" borderId="0" xfId="0" applyNumberFormat="1" applyFont="1" applyFill="1" applyBorder="1" applyAlignment="1" applyProtection="1">
      <alignment horizontal="center" vertical="center" wrapText="1"/>
    </xf>
    <xf numFmtId="49" fontId="23" fillId="6" borderId="0" xfId="0" applyNumberFormat="1" applyFont="1" applyFill="1" applyAlignment="1" applyProtection="1">
      <alignment horizontal="left" vertical="center"/>
    </xf>
    <xf numFmtId="49" fontId="20" fillId="6" borderId="0" xfId="0" applyNumberFormat="1" applyFont="1" applyFill="1" applyAlignment="1" applyProtection="1">
      <alignment horizontal="center" vertical="center" wrapText="1"/>
    </xf>
    <xf numFmtId="49" fontId="23" fillId="6" borderId="0" xfId="0" applyNumberFormat="1" applyFont="1" applyFill="1" applyBorder="1" applyAlignment="1" applyProtection="1">
      <alignment horizontal="center" vertical="center" wrapText="1"/>
    </xf>
    <xf numFmtId="0" fontId="47" fillId="5" borderId="71" xfId="0" applyFont="1" applyFill="1" applyBorder="1" applyAlignment="1" applyProtection="1">
      <alignment horizontal="center" vertical="center" wrapText="1"/>
    </xf>
    <xf numFmtId="0" fontId="44" fillId="0" borderId="0" xfId="10" applyFont="1" applyAlignment="1" applyProtection="1">
      <alignment vertical="center"/>
    </xf>
    <xf numFmtId="0" fontId="51" fillId="6" borderId="0" xfId="10" applyFont="1" applyFill="1" applyAlignment="1" applyProtection="1">
      <alignment horizontal="left" vertical="center"/>
    </xf>
    <xf numFmtId="0" fontId="44" fillId="6" borderId="0" xfId="10" applyFont="1" applyFill="1" applyAlignment="1" applyProtection="1">
      <alignment vertical="center"/>
    </xf>
    <xf numFmtId="0" fontId="20" fillId="0" borderId="0" xfId="0" applyFont="1" applyAlignment="1" applyProtection="1">
      <alignment vertical="center"/>
    </xf>
    <xf numFmtId="49" fontId="20" fillId="0" borderId="0" xfId="0" applyNumberFormat="1" applyFont="1" applyFill="1" applyBorder="1" applyAlignment="1" applyProtection="1">
      <alignment vertical="center"/>
    </xf>
    <xf numFmtId="49" fontId="20" fillId="0" borderId="0" xfId="0" applyNumberFormat="1" applyFont="1" applyAlignment="1" applyProtection="1">
      <alignment vertical="center"/>
    </xf>
    <xf numFmtId="0" fontId="24" fillId="0" borderId="4" xfId="0" applyFont="1" applyBorder="1" applyAlignment="1" applyProtection="1">
      <alignment vertical="center"/>
    </xf>
    <xf numFmtId="0" fontId="47" fillId="5" borderId="96" xfId="0" applyFont="1" applyFill="1" applyBorder="1" applyAlignment="1" applyProtection="1">
      <alignment horizontal="center" vertical="center" wrapText="1"/>
    </xf>
    <xf numFmtId="0" fontId="63" fillId="6" borderId="0" xfId="0" applyFont="1" applyFill="1" applyBorder="1" applyAlignment="1" applyProtection="1">
      <alignment horizontal="right" vertical="center"/>
      <protection locked="0"/>
    </xf>
    <xf numFmtId="0" fontId="27" fillId="6" borderId="5" xfId="0" applyFont="1" applyFill="1" applyBorder="1" applyAlignment="1" applyProtection="1">
      <alignment vertical="center"/>
      <protection locked="0"/>
    </xf>
    <xf numFmtId="0" fontId="23" fillId="0" borderId="0" xfId="0" applyFont="1" applyAlignment="1" applyProtection="1">
      <alignment vertical="center"/>
      <protection locked="0"/>
    </xf>
    <xf numFmtId="169" fontId="23" fillId="0" borderId="4" xfId="0" applyNumberFormat="1" applyFont="1" applyFill="1" applyBorder="1" applyAlignment="1" applyProtection="1">
      <alignment horizontal="center" vertical="center" wrapText="1"/>
      <protection locked="0"/>
    </xf>
    <xf numFmtId="169" fontId="23" fillId="6" borderId="4" xfId="0" applyNumberFormat="1" applyFont="1" applyFill="1" applyBorder="1" applyAlignment="1" applyProtection="1">
      <alignment horizontal="center" vertical="center" wrapText="1"/>
      <protection locked="0"/>
    </xf>
    <xf numFmtId="2" fontId="20" fillId="0" borderId="4" xfId="0" applyNumberFormat="1" applyFont="1" applyFill="1" applyBorder="1" applyAlignment="1" applyProtection="1">
      <alignment vertical="center" wrapText="1"/>
      <protection locked="0"/>
    </xf>
    <xf numFmtId="0" fontId="23" fillId="5" borderId="4" xfId="0" applyNumberFormat="1" applyFont="1" applyFill="1" applyBorder="1" applyAlignment="1" applyProtection="1">
      <alignment horizontal="center" vertical="center" wrapText="1"/>
      <protection locked="0"/>
    </xf>
    <xf numFmtId="49" fontId="23" fillId="0" borderId="0" xfId="0" applyNumberFormat="1" applyFont="1" applyAlignment="1" applyProtection="1">
      <alignment vertical="center"/>
      <protection locked="0"/>
    </xf>
    <xf numFmtId="0" fontId="24" fillId="5" borderId="4" xfId="0" applyNumberFormat="1" applyFont="1" applyFill="1" applyBorder="1" applyAlignment="1" applyProtection="1">
      <alignment horizontal="center" vertical="center" wrapText="1"/>
      <protection locked="0"/>
    </xf>
    <xf numFmtId="0" fontId="27" fillId="5" borderId="67" xfId="0" applyFont="1" applyFill="1" applyBorder="1" applyAlignment="1" applyProtection="1">
      <alignment horizontal="center" vertical="center" wrapText="1"/>
    </xf>
    <xf numFmtId="0" fontId="27" fillId="5" borderId="122" xfId="0" applyFont="1" applyFill="1" applyBorder="1" applyAlignment="1" applyProtection="1">
      <alignment horizontal="center" vertical="center" wrapText="1"/>
    </xf>
    <xf numFmtId="0" fontId="27" fillId="5" borderId="123" xfId="0" applyFont="1" applyFill="1" applyBorder="1" applyAlignment="1" applyProtection="1">
      <alignment horizontal="center" vertical="center" wrapText="1"/>
    </xf>
    <xf numFmtId="0" fontId="27" fillId="0" borderId="8" xfId="11" applyNumberFormat="1" applyFont="1" applyBorder="1" applyAlignment="1" applyProtection="1">
      <alignment horizontal="center" vertical="center" wrapText="1"/>
      <protection locked="0"/>
    </xf>
    <xf numFmtId="0" fontId="61" fillId="6" borderId="0" xfId="0" applyFont="1" applyFill="1" applyAlignment="1" applyProtection="1">
      <alignment horizontal="left" vertical="center" wrapText="1"/>
    </xf>
    <xf numFmtId="0" fontId="22" fillId="6" borderId="0" xfId="0" applyFont="1" applyFill="1" applyAlignment="1" applyProtection="1">
      <alignment horizontal="left" vertical="center" wrapText="1"/>
    </xf>
    <xf numFmtId="0" fontId="22" fillId="6" borderId="0" xfId="11" applyFont="1" applyFill="1" applyAlignment="1" applyProtection="1">
      <alignment horizontal="left" vertical="center" wrapText="1"/>
    </xf>
    <xf numFmtId="20" fontId="68" fillId="6" borderId="0" xfId="0" applyNumberFormat="1" applyFont="1" applyFill="1" applyAlignment="1" applyProtection="1">
      <alignment vertical="center"/>
    </xf>
    <xf numFmtId="0" fontId="23" fillId="0" borderId="4" xfId="0" applyNumberFormat="1" applyFont="1" applyFill="1" applyBorder="1" applyAlignment="1" applyProtection="1">
      <alignment horizontal="center" vertical="center" wrapText="1"/>
      <protection locked="0"/>
    </xf>
    <xf numFmtId="0" fontId="23" fillId="6" borderId="0" xfId="0" applyFont="1" applyFill="1" applyAlignment="1" applyProtection="1">
      <alignment horizontal="left" vertical="center"/>
      <protection locked="0"/>
    </xf>
    <xf numFmtId="0" fontId="23" fillId="6" borderId="5" xfId="0" applyFont="1" applyFill="1" applyBorder="1" applyAlignment="1" applyProtection="1">
      <alignment vertical="center"/>
      <protection locked="0"/>
    </xf>
    <xf numFmtId="0" fontId="23" fillId="0" borderId="0" xfId="0" applyFont="1" applyBorder="1" applyAlignment="1" applyProtection="1">
      <alignment vertical="center"/>
      <protection locked="0"/>
    </xf>
    <xf numFmtId="0" fontId="24" fillId="6" borderId="7" xfId="0" applyFont="1" applyFill="1" applyBorder="1" applyAlignment="1" applyProtection="1">
      <alignment vertical="center"/>
      <protection locked="0"/>
    </xf>
    <xf numFmtId="0" fontId="25" fillId="6" borderId="7" xfId="0" applyFont="1" applyFill="1" applyBorder="1" applyAlignment="1" applyProtection="1">
      <alignment vertical="center"/>
      <protection locked="0"/>
    </xf>
    <xf numFmtId="0" fontId="23" fillId="6" borderId="0" xfId="0" applyFont="1" applyFill="1" applyBorder="1" applyAlignment="1" applyProtection="1">
      <alignment vertical="center"/>
      <protection locked="0"/>
    </xf>
    <xf numFmtId="0" fontId="23" fillId="0" borderId="0" xfId="0" applyFont="1" applyFill="1" applyBorder="1" applyAlignment="1" applyProtection="1">
      <alignment vertical="center"/>
      <protection locked="0"/>
    </xf>
    <xf numFmtId="0" fontId="23" fillId="0" borderId="0" xfId="0" applyFont="1" applyFill="1" applyAlignment="1" applyProtection="1">
      <alignment vertical="center"/>
      <protection locked="0"/>
    </xf>
    <xf numFmtId="0" fontId="27" fillId="6" borderId="0" xfId="0" applyFont="1" applyFill="1" applyBorder="1" applyAlignment="1" applyProtection="1">
      <alignment horizontal="left" vertical="center"/>
    </xf>
    <xf numFmtId="0" fontId="25" fillId="6" borderId="124" xfId="0" applyFont="1" applyFill="1" applyBorder="1" applyAlignment="1" applyProtection="1">
      <alignment horizontal="left" vertical="center" wrapText="1"/>
    </xf>
    <xf numFmtId="0" fontId="30" fillId="6" borderId="0" xfId="0" applyFont="1" applyFill="1" applyBorder="1" applyAlignment="1" applyProtection="1">
      <alignment horizontal="right" vertical="center"/>
    </xf>
    <xf numFmtId="0" fontId="23" fillId="0" borderId="5" xfId="0" applyFont="1" applyBorder="1" applyAlignment="1" applyProtection="1">
      <alignment vertical="center"/>
    </xf>
    <xf numFmtId="49" fontId="68" fillId="6" borderId="0" xfId="0" applyNumberFormat="1" applyFont="1" applyFill="1" applyAlignment="1" applyProtection="1">
      <alignment vertical="center"/>
    </xf>
    <xf numFmtId="1" fontId="20" fillId="4" borderId="4" xfId="0" applyNumberFormat="1" applyFont="1" applyFill="1" applyBorder="1" applyAlignment="1" applyProtection="1">
      <alignment horizontal="center" vertical="center" wrapText="1"/>
      <protection locked="0"/>
    </xf>
    <xf numFmtId="1" fontId="39" fillId="8" borderId="4" xfId="0" applyNumberFormat="1" applyFont="1" applyFill="1" applyBorder="1" applyAlignment="1" applyProtection="1">
      <alignment horizontal="center" vertical="center" wrapText="1"/>
    </xf>
    <xf numFmtId="1" fontId="20" fillId="8" borderId="4" xfId="0" applyNumberFormat="1" applyFont="1" applyFill="1" applyBorder="1" applyAlignment="1" applyProtection="1">
      <alignment horizontal="center" vertical="center" wrapText="1"/>
    </xf>
    <xf numFmtId="1" fontId="20" fillId="8" borderId="6" xfId="0" applyNumberFormat="1" applyFont="1" applyFill="1" applyBorder="1" applyAlignment="1" applyProtection="1">
      <alignment horizontal="center" vertical="center" wrapText="1"/>
    </xf>
    <xf numFmtId="1" fontId="32" fillId="0" borderId="77" xfId="0" applyNumberFormat="1" applyFont="1" applyFill="1" applyBorder="1" applyAlignment="1" applyProtection="1">
      <alignment horizontal="center" vertical="center" wrapText="1"/>
    </xf>
    <xf numFmtId="1" fontId="23" fillId="0" borderId="6" xfId="0" applyNumberFormat="1" applyFont="1" applyFill="1" applyBorder="1" applyAlignment="1" applyProtection="1">
      <alignment horizontal="center" vertical="center" wrapText="1"/>
      <protection locked="0"/>
    </xf>
    <xf numFmtId="1" fontId="20" fillId="4" borderId="6" xfId="0" applyNumberFormat="1" applyFont="1" applyFill="1" applyBorder="1" applyAlignment="1" applyProtection="1">
      <alignment horizontal="center" vertical="center" wrapText="1"/>
      <protection locked="0"/>
    </xf>
    <xf numFmtId="1" fontId="20" fillId="4" borderId="10" xfId="0" applyNumberFormat="1" applyFont="1" applyFill="1" applyBorder="1" applyAlignment="1" applyProtection="1">
      <alignment horizontal="center" vertical="center" wrapText="1"/>
      <protection locked="0"/>
    </xf>
    <xf numFmtId="1" fontId="32" fillId="0" borderId="77" xfId="0" applyNumberFormat="1" applyFont="1" applyBorder="1" applyAlignment="1" applyProtection="1">
      <alignment horizontal="center" vertical="center" wrapText="1"/>
    </xf>
    <xf numFmtId="1" fontId="32" fillId="0" borderId="4" xfId="0" applyNumberFormat="1" applyFont="1" applyBorder="1" applyAlignment="1" applyProtection="1">
      <alignment horizontal="center" vertical="center" wrapText="1"/>
    </xf>
    <xf numFmtId="1" fontId="32" fillId="0" borderId="6" xfId="0" applyNumberFormat="1" applyFont="1" applyBorder="1" applyAlignment="1" applyProtection="1">
      <alignment horizontal="center" vertical="center" wrapText="1"/>
    </xf>
    <xf numFmtId="0" fontId="15" fillId="3" borderId="0" xfId="11" applyFont="1" applyFill="1" applyBorder="1" applyAlignment="1">
      <alignment horizontal="center" vertical="center" wrapText="1"/>
    </xf>
    <xf numFmtId="0" fontId="2" fillId="3" borderId="0" xfId="11" applyFont="1" applyFill="1" applyBorder="1" applyAlignment="1">
      <alignment horizontal="center" vertical="center" wrapText="1"/>
    </xf>
    <xf numFmtId="0" fontId="3" fillId="6" borderId="0" xfId="0" applyFont="1" applyFill="1" applyBorder="1" applyAlignment="1">
      <alignment horizontal="center" vertical="center"/>
    </xf>
    <xf numFmtId="0" fontId="0" fillId="6" borderId="0" xfId="0" applyFill="1" applyBorder="1" applyAlignment="1">
      <alignment vertical="center"/>
    </xf>
    <xf numFmtId="0" fontId="20" fillId="0" borderId="0" xfId="0" applyFont="1" applyAlignment="1" applyProtection="1">
      <alignment vertical="center"/>
      <protection locked="0"/>
    </xf>
    <xf numFmtId="0" fontId="25" fillId="6" borderId="25" xfId="0" applyFont="1" applyFill="1" applyBorder="1" applyAlignment="1" applyProtection="1">
      <alignment horizontal="left" vertical="center" wrapText="1"/>
      <protection locked="0"/>
    </xf>
    <xf numFmtId="0" fontId="25" fillId="6" borderId="9" xfId="0" applyFont="1" applyFill="1" applyBorder="1" applyAlignment="1" applyProtection="1">
      <alignment horizontal="center" vertical="center" wrapText="1"/>
      <protection locked="0"/>
    </xf>
    <xf numFmtId="0" fontId="31" fillId="6" borderId="9" xfId="0" applyFont="1" applyFill="1" applyBorder="1" applyAlignment="1" applyProtection="1">
      <alignment horizontal="center" vertical="center" wrapText="1"/>
      <protection locked="0"/>
    </xf>
    <xf numFmtId="0" fontId="23" fillId="6" borderId="9" xfId="0" applyFont="1" applyFill="1" applyBorder="1" applyAlignment="1" applyProtection="1">
      <alignment vertical="center"/>
      <protection locked="0"/>
    </xf>
    <xf numFmtId="0" fontId="27" fillId="6" borderId="0" xfId="0" applyFont="1" applyFill="1" applyBorder="1" applyAlignment="1" applyProtection="1">
      <alignment vertical="center"/>
      <protection locked="0"/>
    </xf>
    <xf numFmtId="2" fontId="20" fillId="0" borderId="14" xfId="0" applyNumberFormat="1" applyFont="1" applyFill="1" applyBorder="1" applyAlignment="1" applyProtection="1">
      <alignment vertical="center" wrapText="1"/>
      <protection locked="0"/>
    </xf>
    <xf numFmtId="49" fontId="24" fillId="5" borderId="4" xfId="0" applyNumberFormat="1" applyFont="1" applyFill="1" applyBorder="1" applyAlignment="1" applyProtection="1">
      <alignment horizontal="center" vertical="center"/>
      <protection locked="0"/>
    </xf>
    <xf numFmtId="49" fontId="24" fillId="5" borderId="4" xfId="0" applyNumberFormat="1" applyFont="1" applyFill="1" applyBorder="1" applyAlignment="1" applyProtection="1">
      <alignment horizontal="center" vertical="center" wrapText="1"/>
      <protection locked="0"/>
    </xf>
    <xf numFmtId="1" fontId="20" fillId="4" borderId="11" xfId="0" applyNumberFormat="1" applyFont="1" applyFill="1" applyBorder="1" applyAlignment="1" applyProtection="1">
      <alignment horizontal="center" vertical="center" wrapText="1"/>
      <protection locked="0"/>
    </xf>
    <xf numFmtId="1" fontId="20" fillId="8" borderId="11" xfId="0" applyNumberFormat="1" applyFont="1" applyFill="1" applyBorder="1" applyAlignment="1" applyProtection="1">
      <alignment horizontal="center" vertical="center" wrapText="1"/>
    </xf>
    <xf numFmtId="1" fontId="32" fillId="0" borderId="11" xfId="0" applyNumberFormat="1" applyFont="1" applyBorder="1" applyAlignment="1" applyProtection="1">
      <alignment horizontal="center" vertical="center" wrapText="1"/>
    </xf>
    <xf numFmtId="49" fontId="23" fillId="5" borderId="77" xfId="0" applyNumberFormat="1" applyFont="1" applyFill="1" applyBorder="1" applyAlignment="1" applyProtection="1">
      <alignment horizontal="right" vertical="center" wrapText="1"/>
    </xf>
    <xf numFmtId="49" fontId="24" fillId="5" borderId="77" xfId="0" applyNumberFormat="1" applyFont="1" applyFill="1" applyBorder="1" applyAlignment="1" applyProtection="1">
      <alignment horizontal="right" vertical="center" wrapText="1"/>
    </xf>
    <xf numFmtId="49" fontId="26" fillId="5" borderId="84" xfId="0" applyNumberFormat="1" applyFont="1" applyFill="1" applyBorder="1" applyAlignment="1" applyProtection="1">
      <alignment horizontal="right" vertical="center" wrapText="1"/>
    </xf>
    <xf numFmtId="49" fontId="23" fillId="0" borderId="6" xfId="0" applyNumberFormat="1" applyFont="1" applyBorder="1" applyAlignment="1" applyProtection="1">
      <alignment horizontal="left" vertical="center" wrapText="1"/>
      <protection locked="0"/>
    </xf>
    <xf numFmtId="49" fontId="20" fillId="0" borderId="6" xfId="0" applyNumberFormat="1" applyFont="1" applyBorder="1" applyAlignment="1" applyProtection="1">
      <alignment horizontal="left" vertical="center" wrapText="1"/>
      <protection locked="0"/>
    </xf>
    <xf numFmtId="0" fontId="4" fillId="6" borderId="0" xfId="11" applyFont="1" applyFill="1" applyBorder="1" applyAlignment="1">
      <alignment vertical="center" wrapText="1"/>
    </xf>
    <xf numFmtId="0" fontId="19" fillId="3" borderId="46" xfId="0" applyFont="1" applyFill="1" applyBorder="1" applyAlignment="1">
      <alignment horizontal="left" vertical="center" wrapText="1"/>
    </xf>
    <xf numFmtId="0" fontId="4" fillId="6" borderId="125" xfId="11" applyFont="1" applyFill="1" applyBorder="1" applyAlignment="1">
      <alignment vertical="center"/>
    </xf>
    <xf numFmtId="0" fontId="4" fillId="6" borderId="40" xfId="11" applyFont="1" applyFill="1" applyBorder="1" applyAlignment="1">
      <alignment vertical="center"/>
    </xf>
    <xf numFmtId="0" fontId="4" fillId="6" borderId="85" xfId="11" applyFont="1" applyFill="1" applyBorder="1" applyAlignment="1">
      <alignment vertical="center"/>
    </xf>
    <xf numFmtId="0" fontId="23" fillId="6" borderId="0" xfId="0" applyFont="1" applyFill="1" applyAlignment="1" applyProtection="1">
      <alignment horizontal="center" vertical="center"/>
    </xf>
    <xf numFmtId="49" fontId="23" fillId="6" borderId="0" xfId="0" applyNumberFormat="1" applyFont="1" applyFill="1" applyBorder="1" applyAlignment="1" applyProtection="1">
      <alignment horizontal="left" vertical="center"/>
    </xf>
    <xf numFmtId="49" fontId="23" fillId="0" borderId="0" xfId="0" applyNumberFormat="1" applyFont="1" applyAlignment="1" applyProtection="1">
      <alignment horizontal="left" vertical="center"/>
    </xf>
    <xf numFmtId="0" fontId="23" fillId="0" borderId="4" xfId="0" quotePrefix="1" applyNumberFormat="1" applyFont="1" applyBorder="1" applyAlignment="1" applyProtection="1">
      <alignment horizontal="center" vertical="center" wrapText="1"/>
      <protection locked="0"/>
    </xf>
    <xf numFmtId="0" fontId="22" fillId="6" borderId="0" xfId="0" applyFont="1" applyFill="1" applyAlignment="1" applyProtection="1">
      <alignment horizontal="left" vertical="center" wrapText="1"/>
    </xf>
    <xf numFmtId="0" fontId="27" fillId="0" borderId="94" xfId="0" applyFont="1" applyFill="1" applyBorder="1" applyAlignment="1" applyProtection="1">
      <alignment horizontal="center" vertical="center" wrapText="1"/>
    </xf>
    <xf numFmtId="49" fontId="70" fillId="0" borderId="0" xfId="0" applyNumberFormat="1" applyFont="1" applyAlignment="1" applyProtection="1">
      <alignment vertical="center"/>
    </xf>
    <xf numFmtId="49" fontId="70" fillId="6" borderId="0" xfId="0" applyNumberFormat="1" applyFont="1" applyFill="1" applyAlignment="1" applyProtection="1">
      <alignment vertical="center"/>
    </xf>
    <xf numFmtId="1" fontId="32" fillId="0" borderId="76" xfId="0" applyNumberFormat="1" applyFont="1" applyFill="1" applyBorder="1" applyAlignment="1" applyProtection="1">
      <alignment horizontal="center" vertical="center" wrapText="1"/>
      <protection locked="0"/>
    </xf>
    <xf numFmtId="1" fontId="23" fillId="0" borderId="11" xfId="0" applyNumberFormat="1" applyFont="1" applyBorder="1" applyAlignment="1" applyProtection="1">
      <alignment horizontal="center" vertical="center"/>
      <protection locked="0"/>
    </xf>
    <xf numFmtId="1" fontId="23" fillId="0" borderId="76" xfId="0" applyNumberFormat="1" applyFont="1" applyBorder="1" applyAlignment="1" applyProtection="1">
      <alignment horizontal="center" vertical="center"/>
      <protection locked="0"/>
    </xf>
    <xf numFmtId="1" fontId="23" fillId="0" borderId="77" xfId="0" applyNumberFormat="1" applyFont="1" applyBorder="1" applyAlignment="1" applyProtection="1">
      <alignment horizontal="center" vertical="center"/>
      <protection locked="0"/>
    </xf>
    <xf numFmtId="1" fontId="23" fillId="0" borderId="11" xfId="0" applyNumberFormat="1" applyFont="1" applyFill="1" applyBorder="1" applyAlignment="1" applyProtection="1">
      <alignment horizontal="center" vertical="center"/>
      <protection locked="0"/>
    </xf>
    <xf numFmtId="1" fontId="23" fillId="0" borderId="76" xfId="0" applyNumberFormat="1" applyFont="1" applyFill="1" applyBorder="1" applyAlignment="1" applyProtection="1">
      <alignment horizontal="center" vertical="center"/>
      <protection locked="0"/>
    </xf>
    <xf numFmtId="1" fontId="23" fillId="0" borderId="77" xfId="0" applyNumberFormat="1" applyFont="1" applyFill="1" applyBorder="1" applyAlignment="1" applyProtection="1">
      <alignment horizontal="center" vertical="center"/>
      <protection locked="0"/>
    </xf>
    <xf numFmtId="1" fontId="32" fillId="0" borderId="76" xfId="0" applyNumberFormat="1" applyFont="1" applyBorder="1" applyAlignment="1" applyProtection="1">
      <alignment horizontal="center" vertical="center" wrapText="1"/>
    </xf>
    <xf numFmtId="0" fontId="27" fillId="0" borderId="96" xfId="0" applyFont="1" applyFill="1" applyBorder="1" applyAlignment="1" applyProtection="1">
      <alignment vertical="center" wrapText="1"/>
    </xf>
    <xf numFmtId="0" fontId="62" fillId="6" borderId="0" xfId="0" applyFont="1" applyFill="1" applyBorder="1" applyAlignment="1" applyProtection="1">
      <alignment horizontal="right" vertical="center"/>
      <protection locked="0"/>
    </xf>
    <xf numFmtId="3" fontId="23" fillId="9" borderId="4" xfId="0" applyNumberFormat="1" applyFont="1" applyFill="1" applyBorder="1" applyAlignment="1" applyProtection="1">
      <alignment vertical="center"/>
      <protection locked="0"/>
    </xf>
    <xf numFmtId="0" fontId="25" fillId="0" borderId="6" xfId="4" applyFont="1" applyFill="1" applyBorder="1" applyAlignment="1" applyProtection="1">
      <alignment vertical="center" wrapText="1"/>
      <protection locked="0"/>
    </xf>
    <xf numFmtId="49" fontId="23" fillId="6" borderId="0" xfId="0" applyNumberFormat="1" applyFont="1" applyFill="1" applyAlignment="1" applyProtection="1">
      <alignment horizontal="left" vertical="center" indent="2"/>
    </xf>
    <xf numFmtId="0" fontId="74" fillId="6" borderId="0" xfId="0" applyFont="1" applyFill="1" applyBorder="1" applyAlignment="1" applyProtection="1">
      <alignment horizontal="left" vertical="center"/>
      <protection locked="0"/>
    </xf>
    <xf numFmtId="0" fontId="73" fillId="0" borderId="0" xfId="84" applyFont="1" applyBorder="1" applyAlignment="1">
      <alignment vertical="center" wrapText="1"/>
    </xf>
    <xf numFmtId="0" fontId="32" fillId="0" borderId="0" xfId="0" applyFont="1" applyAlignment="1" applyProtection="1">
      <alignment vertical="center"/>
      <protection locked="0"/>
    </xf>
    <xf numFmtId="0" fontId="73" fillId="0" borderId="0" xfId="84" applyFont="1" applyBorder="1" applyAlignment="1">
      <alignment horizontal="left" vertical="center"/>
    </xf>
    <xf numFmtId="0" fontId="3" fillId="0" borderId="0" xfId="0" applyFont="1" applyBorder="1" applyAlignment="1">
      <alignment horizontal="center" vertical="center" wrapText="1"/>
    </xf>
    <xf numFmtId="0" fontId="30" fillId="6" borderId="22" xfId="0" applyFont="1" applyFill="1" applyBorder="1" applyAlignment="1" applyProtection="1">
      <alignment horizontal="left" vertical="center" wrapText="1"/>
      <protection locked="0"/>
    </xf>
    <xf numFmtId="0" fontId="30" fillId="6" borderId="23" xfId="0" applyFont="1" applyFill="1" applyBorder="1" applyAlignment="1" applyProtection="1">
      <alignment horizontal="left" vertical="center"/>
      <protection locked="0"/>
    </xf>
    <xf numFmtId="0" fontId="30" fillId="6" borderId="15" xfId="0" applyFont="1" applyFill="1" applyBorder="1" applyAlignment="1" applyProtection="1">
      <alignment horizontal="left" vertical="center"/>
      <protection locked="0"/>
    </xf>
    <xf numFmtId="0" fontId="30" fillId="6" borderId="7" xfId="0" applyFont="1" applyFill="1" applyBorder="1" applyAlignment="1" applyProtection="1">
      <alignment horizontal="left" vertical="center" wrapText="1"/>
      <protection locked="0"/>
    </xf>
    <xf numFmtId="0" fontId="30" fillId="6" borderId="7" xfId="0" applyFont="1" applyFill="1" applyBorder="1" applyAlignment="1" applyProtection="1">
      <alignment horizontal="left" vertical="center"/>
      <protection locked="0"/>
    </xf>
    <xf numFmtId="0" fontId="30" fillId="6" borderId="0" xfId="0" applyFont="1" applyFill="1" applyBorder="1" applyAlignment="1" applyProtection="1">
      <alignment horizontal="left" vertical="center"/>
      <protection locked="0"/>
    </xf>
    <xf numFmtId="0" fontId="24" fillId="6" borderId="0" xfId="0" applyFont="1" applyFill="1" applyAlignment="1" applyProtection="1">
      <alignment horizontal="left" vertical="center"/>
      <protection locked="0"/>
    </xf>
    <xf numFmtId="0" fontId="47" fillId="6" borderId="4" xfId="0" applyFont="1" applyFill="1" applyBorder="1" applyAlignment="1" applyProtection="1">
      <alignment horizontal="left" vertical="center" wrapText="1"/>
      <protection locked="0"/>
    </xf>
    <xf numFmtId="0" fontId="30" fillId="6" borderId="4" xfId="0" applyFont="1" applyFill="1" applyBorder="1" applyAlignment="1" applyProtection="1">
      <alignment horizontal="left" vertical="center"/>
      <protection locked="0"/>
    </xf>
    <xf numFmtId="49" fontId="75" fillId="6" borderId="0" xfId="0" applyNumberFormat="1" applyFont="1" applyFill="1" applyAlignment="1" applyProtection="1">
      <alignment vertical="center"/>
    </xf>
    <xf numFmtId="0" fontId="76" fillId="6" borderId="0" xfId="0" applyFont="1" applyFill="1" applyAlignment="1" applyProtection="1">
      <alignment vertical="center"/>
    </xf>
    <xf numFmtId="49" fontId="77" fillId="6" borderId="0" xfId="0" applyNumberFormat="1" applyFont="1" applyFill="1" applyAlignment="1" applyProtection="1">
      <alignment vertical="center"/>
    </xf>
    <xf numFmtId="49" fontId="78" fillId="6" borderId="0" xfId="0" applyNumberFormat="1" applyFont="1" applyFill="1" applyAlignment="1" applyProtection="1">
      <alignment vertical="center"/>
    </xf>
    <xf numFmtId="49" fontId="69" fillId="10" borderId="4" xfId="0" applyNumberFormat="1" applyFont="1" applyFill="1" applyBorder="1" applyAlignment="1" applyProtection="1">
      <alignment vertical="center"/>
    </xf>
    <xf numFmtId="49" fontId="42" fillId="10" borderId="4" xfId="0" applyNumberFormat="1" applyFont="1" applyFill="1" applyBorder="1" applyAlignment="1" applyProtection="1">
      <alignment vertical="center" wrapText="1"/>
    </xf>
    <xf numFmtId="49" fontId="41" fillId="10" borderId="4" xfId="0" applyNumberFormat="1" applyFont="1" applyFill="1" applyBorder="1" applyAlignment="1" applyProtection="1">
      <alignment vertical="center"/>
    </xf>
    <xf numFmtId="166" fontId="42" fillId="10" borderId="4" xfId="0" applyNumberFormat="1" applyFont="1" applyFill="1" applyBorder="1" applyAlignment="1" applyProtection="1">
      <alignment horizontal="center" vertical="center" wrapText="1"/>
    </xf>
    <xf numFmtId="167" fontId="42" fillId="10" borderId="4" xfId="0" applyNumberFormat="1" applyFont="1" applyFill="1" applyBorder="1" applyAlignment="1" applyProtection="1">
      <alignment vertical="center" wrapText="1"/>
    </xf>
    <xf numFmtId="49" fontId="42" fillId="10" borderId="4" xfId="0" applyNumberFormat="1" applyFont="1" applyFill="1" applyBorder="1" applyAlignment="1" applyProtection="1">
      <alignment vertical="center"/>
    </xf>
    <xf numFmtId="49" fontId="42" fillId="10" borderId="4" xfId="0" applyNumberFormat="1" applyFont="1" applyFill="1" applyBorder="1" applyAlignment="1" applyProtection="1">
      <alignment horizontal="center" vertical="center" wrapText="1"/>
    </xf>
    <xf numFmtId="49" fontId="77" fillId="0" borderId="0" xfId="0" applyNumberFormat="1" applyFont="1" applyAlignment="1" applyProtection="1">
      <alignment vertical="center"/>
    </xf>
    <xf numFmtId="0" fontId="80" fillId="6" borderId="0" xfId="0" applyFont="1" applyFill="1" applyAlignment="1" applyProtection="1">
      <alignment horizontal="left" vertical="center"/>
    </xf>
    <xf numFmtId="49" fontId="79" fillId="6" borderId="0" xfId="0" applyNumberFormat="1" applyFont="1" applyFill="1" applyAlignment="1" applyProtection="1">
      <alignment vertical="center"/>
    </xf>
    <xf numFmtId="49" fontId="79" fillId="6" borderId="0" xfId="11" applyNumberFormat="1" applyFont="1" applyFill="1" applyAlignment="1" applyProtection="1">
      <alignment vertical="center"/>
    </xf>
    <xf numFmtId="0" fontId="23" fillId="6" borderId="7" xfId="0" applyFont="1" applyFill="1" applyBorder="1" applyAlignment="1" applyProtection="1">
      <alignment vertical="center"/>
      <protection locked="0"/>
    </xf>
    <xf numFmtId="49" fontId="83" fillId="0" borderId="4" xfId="0" applyNumberFormat="1" applyFont="1" applyBorder="1" applyAlignment="1" applyProtection="1">
      <alignment vertical="center"/>
      <protection locked="0"/>
    </xf>
    <xf numFmtId="49" fontId="83" fillId="0" borderId="4" xfId="0" applyNumberFormat="1" applyFont="1" applyBorder="1" applyAlignment="1" applyProtection="1">
      <alignment vertical="center" wrapText="1"/>
      <protection locked="0"/>
    </xf>
    <xf numFmtId="49" fontId="83" fillId="0" borderId="4" xfId="0" applyNumberFormat="1" applyFont="1" applyFill="1" applyBorder="1" applyAlignment="1" applyProtection="1">
      <alignment vertical="center"/>
      <protection locked="0"/>
    </xf>
    <xf numFmtId="49" fontId="83" fillId="0" borderId="4" xfId="0" applyNumberFormat="1" applyFont="1" applyFill="1" applyBorder="1" applyAlignment="1" applyProtection="1">
      <alignment vertical="center" wrapText="1"/>
      <protection locked="0"/>
    </xf>
    <xf numFmtId="169" fontId="84" fillId="0" borderId="4" xfId="0" applyNumberFormat="1" applyFont="1" applyFill="1" applyBorder="1" applyAlignment="1" applyProtection="1">
      <alignment horizontal="center" vertical="center" wrapText="1"/>
      <protection locked="0"/>
    </xf>
    <xf numFmtId="49" fontId="85" fillId="0" borderId="4" xfId="0" applyNumberFormat="1" applyFont="1" applyBorder="1" applyAlignment="1" applyProtection="1">
      <alignment vertical="center"/>
      <protection locked="0"/>
    </xf>
    <xf numFmtId="49" fontId="85" fillId="0" borderId="4" xfId="0" applyNumberFormat="1" applyFont="1" applyBorder="1" applyAlignment="1" applyProtection="1">
      <alignment vertical="center" wrapText="1"/>
      <protection locked="0"/>
    </xf>
    <xf numFmtId="0" fontId="67" fillId="6" borderId="4" xfId="0" applyFont="1" applyFill="1" applyBorder="1" applyAlignment="1" applyProtection="1">
      <alignment horizontal="left" vertical="center" wrapText="1"/>
      <protection locked="0"/>
    </xf>
    <xf numFmtId="164" fontId="67" fillId="6" borderId="4" xfId="0" applyNumberFormat="1" applyFont="1" applyFill="1" applyBorder="1" applyAlignment="1" applyProtection="1">
      <alignment horizontal="left" vertical="center" wrapText="1"/>
      <protection locked="0"/>
    </xf>
    <xf numFmtId="49" fontId="8" fillId="0" borderId="126" xfId="0" applyNumberFormat="1" applyFont="1" applyBorder="1" applyAlignment="1" applyProtection="1">
      <alignment vertical="center" wrapText="1"/>
      <protection locked="0"/>
    </xf>
    <xf numFmtId="49" fontId="8" fillId="0" borderId="127" xfId="0" applyNumberFormat="1" applyFont="1" applyBorder="1" applyAlignment="1" applyProtection="1">
      <alignment vertical="center" wrapText="1"/>
      <protection locked="0"/>
    </xf>
    <xf numFmtId="49" fontId="8" fillId="0" borderId="127" xfId="0" applyNumberFormat="1" applyFont="1" applyBorder="1" applyAlignment="1" applyProtection="1">
      <alignment horizontal="center" vertical="center" wrapText="1"/>
      <protection locked="0"/>
    </xf>
    <xf numFmtId="1" fontId="8" fillId="0" borderId="4" xfId="0" applyNumberFormat="1" applyFont="1" applyFill="1" applyBorder="1" applyAlignment="1" applyProtection="1">
      <alignment horizontal="center" vertical="center" wrapText="1"/>
      <protection locked="0"/>
    </xf>
    <xf numFmtId="0" fontId="8" fillId="0" borderId="128" xfId="0" applyFont="1" applyBorder="1" applyAlignment="1">
      <alignment horizontal="center" vertical="center" wrapText="1"/>
    </xf>
    <xf numFmtId="0" fontId="8" fillId="0" borderId="127" xfId="0" applyFont="1" applyBorder="1" applyAlignment="1">
      <alignment horizontal="center" vertical="center" wrapText="1"/>
    </xf>
    <xf numFmtId="0" fontId="8" fillId="0" borderId="4" xfId="0" applyFont="1" applyBorder="1" applyAlignment="1">
      <alignment horizontal="center" vertical="center" wrapText="1"/>
    </xf>
    <xf numFmtId="14" fontId="8" fillId="0" borderId="127" xfId="0" applyNumberFormat="1" applyFont="1" applyFill="1" applyBorder="1" applyAlignment="1">
      <alignment horizontal="center" vertical="center" wrapText="1"/>
    </xf>
    <xf numFmtId="14" fontId="8" fillId="0" borderId="126" xfId="0" applyNumberFormat="1" applyFont="1" applyBorder="1" applyAlignment="1" applyProtection="1">
      <alignment horizontal="center" vertical="center" wrapText="1"/>
      <protection locked="0"/>
    </xf>
    <xf numFmtId="49" fontId="8" fillId="0" borderId="126" xfId="85" applyNumberFormat="1" applyFont="1" applyFill="1" applyBorder="1" applyAlignment="1">
      <alignment vertical="center"/>
    </xf>
    <xf numFmtId="49" fontId="8" fillId="0" borderId="127" xfId="85" applyNumberFormat="1" applyFont="1" applyFill="1" applyBorder="1" applyAlignment="1">
      <alignment vertical="center"/>
    </xf>
    <xf numFmtId="49" fontId="8" fillId="0" borderId="127" xfId="85" applyNumberFormat="1" applyFont="1" applyFill="1" applyBorder="1" applyAlignment="1">
      <alignment horizontal="center" vertical="center"/>
    </xf>
    <xf numFmtId="49" fontId="8" fillId="0" borderId="128" xfId="85" applyNumberFormat="1" applyFont="1" applyFill="1" applyBorder="1" applyAlignment="1">
      <alignment horizontal="center" vertical="center"/>
    </xf>
    <xf numFmtId="49" fontId="8" fillId="0" borderId="4" xfId="0" applyNumberFormat="1" applyFont="1" applyBorder="1" applyAlignment="1" applyProtection="1">
      <alignment horizontal="center" vertical="center" wrapText="1"/>
      <protection locked="0"/>
    </xf>
    <xf numFmtId="14" fontId="8" fillId="0" borderId="127" xfId="85" applyNumberFormat="1" applyFont="1" applyFill="1" applyBorder="1" applyAlignment="1">
      <alignment horizontal="center" vertical="center"/>
    </xf>
    <xf numFmtId="14" fontId="8" fillId="0" borderId="126" xfId="85" applyNumberFormat="1" applyFont="1" applyFill="1" applyBorder="1" applyAlignment="1">
      <alignment horizontal="center" vertical="center"/>
    </xf>
    <xf numFmtId="49" fontId="8" fillId="0" borderId="4" xfId="85" applyNumberFormat="1" applyFont="1" applyFill="1" applyBorder="1" applyAlignment="1">
      <alignment horizontal="center" vertical="center"/>
    </xf>
    <xf numFmtId="49" fontId="8" fillId="0" borderId="4" xfId="85" applyNumberFormat="1" applyFont="1" applyFill="1" applyBorder="1" applyAlignment="1">
      <alignment vertical="center"/>
    </xf>
    <xf numFmtId="14" fontId="8" fillId="0" borderId="4" xfId="0" applyNumberFormat="1" applyFont="1" applyBorder="1" applyAlignment="1">
      <alignment horizontal="center" vertical="center" wrapText="1"/>
    </xf>
    <xf numFmtId="14" fontId="8" fillId="0" borderId="4" xfId="0" applyNumberFormat="1" applyFont="1" applyBorder="1" applyAlignment="1" applyProtection="1">
      <alignment horizontal="center" vertical="center" wrapText="1"/>
      <protection locked="0"/>
    </xf>
    <xf numFmtId="49" fontId="8" fillId="0" borderId="4" xfId="0" applyNumberFormat="1" applyFont="1" applyBorder="1" applyAlignment="1" applyProtection="1">
      <alignment vertical="center" wrapText="1"/>
      <protection locked="0"/>
    </xf>
    <xf numFmtId="14" fontId="8" fillId="0" borderId="4" xfId="0" applyNumberFormat="1" applyFont="1" applyFill="1" applyBorder="1" applyAlignment="1">
      <alignment horizontal="center" vertical="center" wrapText="1"/>
    </xf>
    <xf numFmtId="14" fontId="8" fillId="0" borderId="4" xfId="85" applyNumberFormat="1" applyFont="1" applyFill="1" applyBorder="1" applyAlignment="1">
      <alignment horizontal="center" vertical="center"/>
    </xf>
    <xf numFmtId="0" fontId="8" fillId="0" borderId="127" xfId="0" applyFont="1" applyFill="1" applyBorder="1" applyAlignment="1">
      <alignment horizontal="center" vertical="center" wrapText="1"/>
    </xf>
    <xf numFmtId="0" fontId="8" fillId="0" borderId="4" xfId="0" applyFont="1" applyFill="1" applyBorder="1" applyAlignment="1">
      <alignment horizontal="center" vertical="center" wrapText="1"/>
    </xf>
    <xf numFmtId="49" fontId="8" fillId="0" borderId="129" xfId="0" applyNumberFormat="1" applyFont="1" applyBorder="1" applyAlignment="1" applyProtection="1">
      <alignment vertical="center" wrapText="1"/>
      <protection locked="0"/>
    </xf>
    <xf numFmtId="49" fontId="8" fillId="0" borderId="130" xfId="0" applyNumberFormat="1" applyFont="1" applyBorder="1" applyAlignment="1" applyProtection="1">
      <alignment vertical="center" wrapText="1"/>
      <protection locked="0"/>
    </xf>
    <xf numFmtId="49" fontId="8" fillId="0" borderId="130" xfId="0" applyNumberFormat="1" applyFont="1" applyBorder="1" applyAlignment="1" applyProtection="1">
      <alignment horizontal="center" vertical="center" wrapText="1"/>
      <protection locked="0"/>
    </xf>
    <xf numFmtId="1" fontId="8" fillId="0" borderId="10" xfId="0" applyNumberFormat="1" applyFont="1" applyFill="1" applyBorder="1" applyAlignment="1" applyProtection="1">
      <alignment horizontal="center" vertical="center" wrapText="1"/>
      <protection locked="0"/>
    </xf>
    <xf numFmtId="49" fontId="8" fillId="0" borderId="130" xfId="0" applyNumberFormat="1" applyFont="1" applyFill="1" applyBorder="1" applyAlignment="1" applyProtection="1">
      <alignment horizontal="center" vertical="center" wrapText="1"/>
      <protection locked="0"/>
    </xf>
    <xf numFmtId="49" fontId="8" fillId="0" borderId="10" xfId="0" applyNumberFormat="1" applyFont="1" applyBorder="1" applyAlignment="1" applyProtection="1">
      <alignment horizontal="center" vertical="center" wrapText="1"/>
      <protection locked="0"/>
    </xf>
    <xf numFmtId="14" fontId="8" fillId="0" borderId="10" xfId="0" applyNumberFormat="1" applyFont="1" applyBorder="1" applyAlignment="1" applyProtection="1">
      <alignment horizontal="center" vertical="center" wrapText="1"/>
      <protection locked="0"/>
    </xf>
    <xf numFmtId="0" fontId="86" fillId="0" borderId="127" xfId="0" applyFont="1" applyBorder="1" applyAlignment="1">
      <alignment horizontal="center" vertical="center" wrapText="1"/>
    </xf>
    <xf numFmtId="0" fontId="86" fillId="0" borderId="4" xfId="0" applyFont="1" applyBorder="1" applyAlignment="1">
      <alignment horizontal="center" vertical="center" wrapText="1"/>
    </xf>
    <xf numFmtId="49" fontId="86" fillId="11" borderId="126" xfId="0" applyNumberFormat="1" applyFont="1" applyFill="1" applyBorder="1" applyAlignment="1" applyProtection="1">
      <alignment vertical="center" wrapText="1"/>
      <protection locked="0"/>
    </xf>
    <xf numFmtId="49" fontId="86" fillId="11" borderId="127" xfId="0" applyNumberFormat="1" applyFont="1" applyFill="1" applyBorder="1" applyAlignment="1" applyProtection="1">
      <alignment vertical="center" wrapText="1"/>
      <protection locked="0"/>
    </xf>
    <xf numFmtId="49" fontId="8" fillId="11" borderId="127" xfId="0" applyNumberFormat="1" applyFont="1" applyFill="1" applyBorder="1" applyAlignment="1" applyProtection="1">
      <alignment horizontal="center" vertical="center" wrapText="1"/>
      <protection locked="0"/>
    </xf>
    <xf numFmtId="1" fontId="8" fillId="11" borderId="4" xfId="0" applyNumberFormat="1" applyFont="1" applyFill="1" applyBorder="1" applyAlignment="1" applyProtection="1">
      <alignment horizontal="center" vertical="center" wrapText="1"/>
      <protection locked="0"/>
    </xf>
    <xf numFmtId="0" fontId="8" fillId="11" borderId="128" xfId="0" applyFont="1" applyFill="1" applyBorder="1" applyAlignment="1">
      <alignment horizontal="center" vertical="center" wrapText="1"/>
    </xf>
    <xf numFmtId="0" fontId="8" fillId="11" borderId="127" xfId="0" applyFont="1" applyFill="1" applyBorder="1" applyAlignment="1">
      <alignment horizontal="center" vertical="center" wrapText="1"/>
    </xf>
    <xf numFmtId="0" fontId="8" fillId="11" borderId="4" xfId="0" applyFont="1" applyFill="1" applyBorder="1" applyAlignment="1">
      <alignment horizontal="center" vertical="center" wrapText="1"/>
    </xf>
    <xf numFmtId="14" fontId="8" fillId="11" borderId="4" xfId="0" applyNumberFormat="1" applyFont="1" applyFill="1" applyBorder="1" applyAlignment="1">
      <alignment horizontal="center" vertical="center" wrapText="1"/>
    </xf>
    <xf numFmtId="14" fontId="8" fillId="11" borderId="4" xfId="0" applyNumberFormat="1" applyFont="1" applyFill="1" applyBorder="1" applyAlignment="1" applyProtection="1">
      <alignment horizontal="center" vertical="center" wrapText="1"/>
      <protection locked="0"/>
    </xf>
    <xf numFmtId="0" fontId="23" fillId="11" borderId="4" xfId="0" quotePrefix="1" applyNumberFormat="1" applyFont="1" applyFill="1" applyBorder="1" applyAlignment="1" applyProtection="1">
      <alignment horizontal="center" vertical="center" wrapText="1"/>
      <protection locked="0"/>
    </xf>
    <xf numFmtId="14" fontId="23" fillId="11" borderId="10" xfId="0" applyNumberFormat="1" applyFont="1" applyFill="1" applyBorder="1" applyAlignment="1" applyProtection="1">
      <alignment vertical="center" wrapText="1"/>
      <protection locked="0"/>
    </xf>
    <xf numFmtId="49" fontId="23" fillId="11" borderId="4" xfId="0" applyNumberFormat="1" applyFont="1" applyFill="1" applyBorder="1" applyAlignment="1" applyProtection="1">
      <alignment horizontal="center" vertical="center" wrapText="1"/>
      <protection locked="0"/>
    </xf>
    <xf numFmtId="49" fontId="86" fillId="11" borderId="4" xfId="0" applyNumberFormat="1" applyFont="1" applyFill="1" applyBorder="1" applyAlignment="1" applyProtection="1">
      <alignment vertical="center" wrapText="1"/>
      <protection locked="0"/>
    </xf>
    <xf numFmtId="49" fontId="8" fillId="11" borderId="4" xfId="0" applyNumberFormat="1" applyFont="1" applyFill="1" applyBorder="1" applyAlignment="1" applyProtection="1">
      <alignment horizontal="center" vertical="center" wrapText="1"/>
      <protection locked="0"/>
    </xf>
    <xf numFmtId="0" fontId="60" fillId="0" borderId="4" xfId="0" applyFont="1" applyFill="1" applyBorder="1" applyAlignment="1" applyProtection="1">
      <alignment horizontal="left" vertical="center" wrapText="1"/>
      <protection locked="0"/>
    </xf>
    <xf numFmtId="0" fontId="23" fillId="0" borderId="6" xfId="0" applyFont="1" applyBorder="1" applyAlignment="1" applyProtection="1">
      <alignment vertical="center"/>
      <protection locked="0"/>
    </xf>
    <xf numFmtId="49" fontId="83" fillId="12" borderId="4" xfId="0" applyNumberFormat="1" applyFont="1" applyFill="1" applyBorder="1" applyAlignment="1" applyProtection="1">
      <alignment vertical="center"/>
      <protection locked="0"/>
    </xf>
    <xf numFmtId="49" fontId="83" fillId="12" borderId="4" xfId="0" applyNumberFormat="1" applyFont="1" applyFill="1" applyBorder="1" applyAlignment="1" applyProtection="1">
      <alignment vertical="center" wrapText="1"/>
      <protection locked="0"/>
    </xf>
    <xf numFmtId="49" fontId="23" fillId="12" borderId="4" xfId="0" applyNumberFormat="1" applyFont="1" applyFill="1" applyBorder="1" applyAlignment="1" applyProtection="1">
      <alignment vertical="center" wrapText="1"/>
      <protection locked="0"/>
    </xf>
    <xf numFmtId="0" fontId="27" fillId="12" borderId="4" xfId="0" applyFont="1" applyFill="1" applyBorder="1" applyAlignment="1" applyProtection="1">
      <alignment horizontal="left" vertical="center" wrapText="1"/>
      <protection locked="0"/>
    </xf>
    <xf numFmtId="0" fontId="23" fillId="12" borderId="4" xfId="0" applyFont="1" applyFill="1" applyBorder="1" applyAlignment="1" applyProtection="1">
      <alignment horizontal="center" vertical="center"/>
      <protection locked="0"/>
    </xf>
    <xf numFmtId="1" fontId="23" fillId="12" borderId="4" xfId="0" applyNumberFormat="1" applyFont="1" applyFill="1" applyBorder="1" applyAlignment="1" applyProtection="1">
      <alignment horizontal="center" vertical="center" wrapText="1"/>
      <protection locked="0"/>
    </xf>
    <xf numFmtId="14" fontId="23" fillId="12" borderId="4" xfId="0" applyNumberFormat="1" applyFont="1" applyFill="1" applyBorder="1" applyAlignment="1" applyProtection="1">
      <alignment horizontal="center" vertical="center" wrapText="1"/>
      <protection locked="0"/>
    </xf>
    <xf numFmtId="164" fontId="27" fillId="12" borderId="4" xfId="0" applyNumberFormat="1" applyFont="1" applyFill="1" applyBorder="1" applyAlignment="1" applyProtection="1">
      <alignment horizontal="left" vertical="center" wrapText="1"/>
      <protection locked="0"/>
    </xf>
    <xf numFmtId="0" fontId="27" fillId="12" borderId="4" xfId="0" applyFont="1" applyFill="1" applyBorder="1" applyAlignment="1" applyProtection="1">
      <alignment horizontal="center" vertical="center" wrapText="1"/>
      <protection locked="0"/>
    </xf>
    <xf numFmtId="0" fontId="25" fillId="12" borderId="6" xfId="4" applyFont="1" applyFill="1" applyBorder="1" applyAlignment="1" applyProtection="1">
      <alignment vertical="center" wrapText="1"/>
      <protection locked="0"/>
    </xf>
    <xf numFmtId="0" fontId="23" fillId="12" borderId="4" xfId="0" applyNumberFormat="1" applyFont="1" applyFill="1" applyBorder="1" applyAlignment="1" applyProtection="1">
      <alignment horizontal="center" vertical="center" wrapText="1"/>
      <protection locked="0"/>
    </xf>
    <xf numFmtId="169" fontId="23" fillId="12" borderId="4" xfId="0" applyNumberFormat="1" applyFont="1" applyFill="1" applyBorder="1" applyAlignment="1" applyProtection="1">
      <alignment horizontal="center" vertical="center" wrapText="1"/>
      <protection locked="0"/>
    </xf>
    <xf numFmtId="49" fontId="23" fillId="12" borderId="0" xfId="0" applyNumberFormat="1" applyFont="1" applyFill="1" applyAlignment="1" applyProtection="1">
      <alignment vertical="center"/>
    </xf>
    <xf numFmtId="49" fontId="87" fillId="0" borderId="4" xfId="0" applyNumberFormat="1" applyFont="1" applyBorder="1" applyAlignment="1" applyProtection="1">
      <alignment vertical="center" wrapText="1"/>
      <protection locked="0"/>
    </xf>
    <xf numFmtId="49" fontId="87" fillId="0" borderId="126" xfId="0" applyNumberFormat="1" applyFont="1" applyBorder="1" applyAlignment="1" applyProtection="1">
      <alignment vertical="center" wrapText="1"/>
      <protection locked="0"/>
    </xf>
    <xf numFmtId="49" fontId="8" fillId="0" borderId="0" xfId="85" applyNumberFormat="1" applyFont="1" applyFill="1" applyBorder="1" applyAlignment="1">
      <alignment horizontal="center" vertical="center"/>
    </xf>
    <xf numFmtId="14" fontId="23" fillId="0" borderId="0" xfId="0" applyNumberFormat="1" applyFont="1" applyAlignment="1" applyProtection="1">
      <alignment horizontal="center" vertical="center"/>
    </xf>
    <xf numFmtId="0" fontId="30" fillId="6" borderId="0" xfId="0" applyFont="1" applyFill="1" applyBorder="1" applyAlignment="1" applyProtection="1">
      <alignment horizontal="center" vertical="center" wrapText="1"/>
      <protection locked="0"/>
    </xf>
    <xf numFmtId="0" fontId="34" fillId="6" borderId="0" xfId="0" applyFont="1" applyFill="1" applyBorder="1" applyAlignment="1" applyProtection="1">
      <alignment horizontal="center" vertical="center"/>
    </xf>
    <xf numFmtId="0" fontId="32" fillId="6" borderId="7" xfId="0" applyFont="1" applyFill="1" applyBorder="1" applyAlignment="1" applyProtection="1">
      <alignment horizontal="center" vertical="center"/>
    </xf>
    <xf numFmtId="0" fontId="32" fillId="6" borderId="0" xfId="0" applyFont="1" applyFill="1" applyBorder="1" applyAlignment="1" applyProtection="1">
      <alignment horizontal="center" vertical="center"/>
    </xf>
    <xf numFmtId="0" fontId="32" fillId="6" borderId="5" xfId="0" applyFont="1" applyFill="1" applyBorder="1" applyAlignment="1" applyProtection="1">
      <alignment horizontal="center" vertical="center"/>
    </xf>
    <xf numFmtId="0" fontId="27" fillId="6" borderId="7" xfId="0" applyFont="1" applyFill="1" applyBorder="1" applyAlignment="1" applyProtection="1">
      <alignment horizontal="left" vertical="center"/>
    </xf>
    <xf numFmtId="0" fontId="27" fillId="6" borderId="0" xfId="0" applyFont="1" applyFill="1" applyBorder="1" applyAlignment="1" applyProtection="1">
      <alignment horizontal="left" vertical="center"/>
    </xf>
    <xf numFmtId="0" fontId="27" fillId="6" borderId="5" xfId="0" applyFont="1" applyFill="1" applyBorder="1" applyAlignment="1" applyProtection="1">
      <alignment horizontal="left" vertical="center"/>
    </xf>
    <xf numFmtId="0" fontId="27" fillId="6" borderId="34" xfId="0" applyFont="1" applyFill="1" applyBorder="1" applyAlignment="1" applyProtection="1">
      <alignment horizontal="left" vertical="center" wrapText="1"/>
    </xf>
    <xf numFmtId="0" fontId="27" fillId="6" borderId="17" xfId="0" applyFont="1" applyFill="1" applyBorder="1" applyAlignment="1" applyProtection="1">
      <alignment horizontal="left" vertical="center" wrapText="1"/>
    </xf>
    <xf numFmtId="0" fontId="27" fillId="6" borderId="120" xfId="0" applyFont="1" applyFill="1" applyBorder="1" applyAlignment="1" applyProtection="1">
      <alignment horizontal="left" vertical="center" wrapText="1"/>
    </xf>
    <xf numFmtId="0" fontId="27" fillId="6" borderId="18" xfId="0" applyFont="1" applyFill="1" applyBorder="1" applyAlignment="1" applyProtection="1">
      <alignment horizontal="left" vertical="center" wrapText="1"/>
    </xf>
    <xf numFmtId="0" fontId="27" fillId="6" borderId="47" xfId="0" applyFont="1" applyFill="1" applyBorder="1" applyAlignment="1" applyProtection="1">
      <alignment horizontal="left" vertical="center" wrapText="1"/>
    </xf>
    <xf numFmtId="0" fontId="27" fillId="6" borderId="19" xfId="0" applyFont="1" applyFill="1" applyBorder="1" applyAlignment="1" applyProtection="1">
      <alignment horizontal="left" vertical="center" wrapText="1"/>
    </xf>
    <xf numFmtId="49" fontId="34" fillId="5" borderId="6" xfId="0" applyNumberFormat="1" applyFont="1" applyFill="1" applyBorder="1" applyAlignment="1" applyProtection="1">
      <alignment horizontal="center" vertical="center" wrapText="1"/>
    </xf>
    <xf numFmtId="49" fontId="34" fillId="5" borderId="8" xfId="0" applyNumberFormat="1" applyFont="1" applyFill="1" applyBorder="1" applyAlignment="1" applyProtection="1">
      <alignment horizontal="center" vertical="center" wrapText="1"/>
    </xf>
    <xf numFmtId="0" fontId="23" fillId="6" borderId="0" xfId="0" applyFont="1" applyFill="1" applyAlignment="1" applyProtection="1">
      <alignment horizontal="center" vertical="center"/>
    </xf>
    <xf numFmtId="0" fontId="24" fillId="0" borderId="75" xfId="0" applyNumberFormat="1" applyFont="1" applyFill="1" applyBorder="1" applyAlignment="1" applyProtection="1">
      <alignment horizontal="center" vertical="center" wrapText="1"/>
    </xf>
    <xf numFmtId="0" fontId="24" fillId="0" borderId="78" xfId="0" applyNumberFormat="1" applyFont="1" applyFill="1" applyBorder="1" applyAlignment="1" applyProtection="1">
      <alignment horizontal="center" vertical="center" wrapText="1"/>
    </xf>
    <xf numFmtId="0" fontId="47" fillId="0" borderId="102" xfId="0" applyNumberFormat="1" applyFont="1" applyBorder="1" applyAlignment="1" applyProtection="1">
      <alignment horizontal="center" vertical="center" wrapText="1"/>
    </xf>
    <xf numFmtId="0" fontId="47" fillId="0" borderId="103" xfId="0" applyNumberFormat="1" applyFont="1" applyBorder="1" applyAlignment="1" applyProtection="1">
      <alignment horizontal="center" vertical="center" wrapText="1"/>
    </xf>
    <xf numFmtId="49" fontId="39" fillId="5" borderId="41" xfId="0" applyNumberFormat="1" applyFont="1" applyFill="1" applyBorder="1" applyAlignment="1" applyProtection="1">
      <alignment horizontal="center" vertical="center" wrapText="1"/>
    </xf>
    <xf numFmtId="49" fontId="39" fillId="5" borderId="42" xfId="0" applyNumberFormat="1" applyFont="1" applyFill="1" applyBorder="1" applyAlignment="1" applyProtection="1">
      <alignment horizontal="center" vertical="center" wrapText="1"/>
    </xf>
    <xf numFmtId="49" fontId="39" fillId="5" borderId="119" xfId="0" applyNumberFormat="1" applyFont="1" applyFill="1" applyBorder="1" applyAlignment="1" applyProtection="1">
      <alignment horizontal="center" vertical="center" wrapText="1"/>
    </xf>
    <xf numFmtId="49" fontId="24" fillId="5" borderId="82" xfId="0" applyNumberFormat="1" applyFont="1" applyFill="1" applyBorder="1" applyAlignment="1" applyProtection="1">
      <alignment horizontal="center" vertical="center"/>
    </xf>
    <xf numFmtId="49" fontId="24" fillId="5" borderId="83" xfId="0" applyNumberFormat="1" applyFont="1" applyFill="1" applyBorder="1" applyAlignment="1" applyProtection="1">
      <alignment horizontal="center" vertical="center"/>
    </xf>
    <xf numFmtId="0" fontId="47" fillId="0" borderId="16" xfId="0" applyNumberFormat="1" applyFont="1" applyBorder="1" applyAlignment="1" applyProtection="1">
      <alignment horizontal="center" vertical="center" wrapText="1"/>
    </xf>
    <xf numFmtId="0" fontId="24" fillId="5" borderId="73" xfId="0" applyNumberFormat="1" applyFont="1" applyFill="1" applyBorder="1" applyAlignment="1" applyProtection="1">
      <alignment horizontal="center" vertical="center" wrapText="1"/>
    </xf>
    <xf numFmtId="0" fontId="24" fillId="5" borderId="86" xfId="0" applyNumberFormat="1" applyFont="1" applyFill="1" applyBorder="1" applyAlignment="1" applyProtection="1">
      <alignment horizontal="center" vertical="center" wrapText="1"/>
    </xf>
    <xf numFmtId="0" fontId="24" fillId="5" borderId="72" xfId="0" applyNumberFormat="1" applyFont="1" applyFill="1" applyBorder="1" applyAlignment="1" applyProtection="1">
      <alignment horizontal="center" vertical="center" wrapText="1"/>
    </xf>
    <xf numFmtId="49" fontId="37" fillId="5" borderId="73" xfId="0" applyNumberFormat="1" applyFont="1" applyFill="1" applyBorder="1" applyAlignment="1" applyProtection="1">
      <alignment horizontal="center" vertical="center"/>
    </xf>
    <xf numFmtId="49" fontId="37" fillId="5" borderId="74" xfId="0" applyNumberFormat="1" applyFont="1" applyFill="1" applyBorder="1" applyAlignment="1" applyProtection="1">
      <alignment horizontal="center" vertical="center"/>
    </xf>
    <xf numFmtId="49" fontId="23" fillId="5" borderId="16" xfId="0" applyNumberFormat="1" applyFont="1" applyFill="1" applyBorder="1" applyAlignment="1" applyProtection="1">
      <alignment horizontal="center" vertical="center" wrapText="1"/>
    </xf>
    <xf numFmtId="49" fontId="23" fillId="5" borderId="13" xfId="0" applyNumberFormat="1" applyFont="1" applyFill="1" applyBorder="1" applyAlignment="1" applyProtection="1">
      <alignment horizontal="center" vertical="center" wrapText="1"/>
    </xf>
    <xf numFmtId="49" fontId="23" fillId="5" borderId="9" xfId="0" applyNumberFormat="1" applyFont="1" applyFill="1" applyBorder="1" applyAlignment="1" applyProtection="1">
      <alignment horizontal="center" vertical="center" wrapText="1"/>
    </xf>
    <xf numFmtId="49" fontId="23" fillId="5" borderId="14" xfId="0" applyNumberFormat="1" applyFont="1" applyFill="1" applyBorder="1" applyAlignment="1" applyProtection="1">
      <alignment horizontal="center" vertical="center" wrapText="1"/>
    </xf>
    <xf numFmtId="49" fontId="23" fillId="5" borderId="15" xfId="0" applyNumberFormat="1" applyFont="1" applyFill="1" applyBorder="1" applyAlignment="1" applyProtection="1">
      <alignment horizontal="center" vertical="center" wrapText="1"/>
    </xf>
    <xf numFmtId="49" fontId="23" fillId="5" borderId="25" xfId="0" applyNumberFormat="1" applyFont="1" applyFill="1" applyBorder="1" applyAlignment="1" applyProtection="1">
      <alignment horizontal="center" vertical="center" wrapText="1"/>
    </xf>
    <xf numFmtId="49" fontId="23" fillId="5" borderId="103" xfId="0" applyNumberFormat="1" applyFont="1" applyFill="1" applyBorder="1" applyAlignment="1" applyProtection="1">
      <alignment horizontal="center" vertical="center" wrapText="1"/>
    </xf>
    <xf numFmtId="49" fontId="23" fillId="5" borderId="101" xfId="0" applyNumberFormat="1" applyFont="1" applyFill="1" applyBorder="1" applyAlignment="1" applyProtection="1">
      <alignment horizontal="center" vertical="center" wrapText="1"/>
    </xf>
    <xf numFmtId="0" fontId="24" fillId="0" borderId="8" xfId="0" applyNumberFormat="1" applyFont="1" applyFill="1" applyBorder="1" applyAlignment="1" applyProtection="1">
      <alignment horizontal="center" vertical="center" wrapText="1"/>
    </xf>
    <xf numFmtId="0" fontId="24" fillId="6" borderId="102" xfId="0" applyNumberFormat="1" applyFont="1" applyFill="1" applyBorder="1" applyAlignment="1" applyProtection="1">
      <alignment horizontal="center" vertical="center" wrapText="1"/>
    </xf>
    <xf numFmtId="0" fontId="24" fillId="6" borderId="103" xfId="0" applyNumberFormat="1" applyFont="1" applyFill="1" applyBorder="1" applyAlignment="1" applyProtection="1">
      <alignment horizontal="center" vertical="center" wrapText="1"/>
    </xf>
    <xf numFmtId="0" fontId="24" fillId="6" borderId="107" xfId="0" applyNumberFormat="1" applyFont="1" applyFill="1" applyBorder="1" applyAlignment="1" applyProtection="1">
      <alignment horizontal="center" vertical="center" wrapText="1"/>
    </xf>
    <xf numFmtId="0" fontId="24" fillId="6" borderId="88" xfId="0" applyNumberFormat="1" applyFont="1" applyFill="1" applyBorder="1" applyAlignment="1" applyProtection="1">
      <alignment horizontal="center" vertical="center" wrapText="1"/>
    </xf>
    <xf numFmtId="0" fontId="24" fillId="5" borderId="72" xfId="0" applyNumberFormat="1" applyFont="1" applyFill="1" applyBorder="1" applyAlignment="1" applyProtection="1">
      <alignment horizontal="center" vertical="center"/>
    </xf>
    <xf numFmtId="0" fontId="24" fillId="5" borderId="86" xfId="0" applyNumberFormat="1" applyFont="1" applyFill="1" applyBorder="1" applyAlignment="1" applyProtection="1">
      <alignment horizontal="center" vertical="center"/>
    </xf>
    <xf numFmtId="0" fontId="47" fillId="5" borderId="95" xfId="0" applyFont="1" applyFill="1" applyBorder="1" applyAlignment="1" applyProtection="1">
      <alignment horizontal="center" vertical="center" wrapText="1"/>
    </xf>
    <xf numFmtId="0" fontId="47" fillId="5" borderId="96" xfId="0" applyFont="1" applyFill="1" applyBorder="1" applyAlignment="1" applyProtection="1">
      <alignment horizontal="center" vertical="center" wrapText="1"/>
    </xf>
    <xf numFmtId="0" fontId="47" fillId="0" borderId="71" xfId="0" applyFont="1" applyBorder="1" applyAlignment="1" applyProtection="1">
      <alignment horizontal="center" vertical="center" wrapText="1"/>
    </xf>
    <xf numFmtId="0" fontId="47" fillId="0" borderId="106" xfId="0" applyFont="1" applyBorder="1" applyAlignment="1" applyProtection="1">
      <alignment horizontal="center" vertical="center" wrapText="1"/>
    </xf>
    <xf numFmtId="0" fontId="61" fillId="6" borderId="0" xfId="0" applyFont="1" applyFill="1" applyAlignment="1" applyProtection="1">
      <alignment horizontal="left" vertical="center" wrapText="1"/>
    </xf>
    <xf numFmtId="0" fontId="22" fillId="6" borderId="0" xfId="0" applyFont="1" applyFill="1" applyAlignment="1" applyProtection="1">
      <alignment horizontal="left" vertical="center" wrapText="1"/>
    </xf>
    <xf numFmtId="0" fontId="76" fillId="6" borderId="0" xfId="0" applyFont="1" applyFill="1" applyAlignment="1" applyProtection="1">
      <alignment horizontal="left" vertical="center" wrapText="1"/>
    </xf>
    <xf numFmtId="0" fontId="32" fillId="5" borderId="112" xfId="11" applyFont="1" applyFill="1" applyBorder="1" applyAlignment="1" applyProtection="1">
      <alignment horizontal="center" vertical="center" wrapText="1"/>
    </xf>
    <xf numFmtId="0" fontId="47" fillId="5" borderId="121" xfId="11" applyFont="1" applyFill="1" applyBorder="1" applyAlignment="1" applyProtection="1">
      <alignment horizontal="center" vertical="center" wrapText="1"/>
    </xf>
    <xf numFmtId="0" fontId="76" fillId="6" borderId="0" xfId="11" applyFont="1" applyFill="1" applyAlignment="1" applyProtection="1">
      <alignment horizontal="left" vertical="center" wrapText="1"/>
    </xf>
    <xf numFmtId="0" fontId="78" fillId="0" borderId="72" xfId="0" applyFont="1" applyBorder="1" applyAlignment="1" applyProtection="1">
      <alignment horizontal="center" vertical="center"/>
    </xf>
    <xf numFmtId="0" fontId="78" fillId="0" borderId="73" xfId="0" applyFont="1" applyBorder="1" applyAlignment="1" applyProtection="1">
      <alignment horizontal="center" vertical="center"/>
    </xf>
    <xf numFmtId="0" fontId="78" fillId="0" borderId="86" xfId="0" applyFont="1" applyBorder="1" applyAlignment="1" applyProtection="1">
      <alignment horizontal="center" vertical="center"/>
    </xf>
    <xf numFmtId="0" fontId="78" fillId="0" borderId="75" xfId="0" applyFont="1" applyBorder="1" applyAlignment="1" applyProtection="1">
      <alignment horizontal="center" vertical="center"/>
    </xf>
    <xf numFmtId="0" fontId="78" fillId="0" borderId="8" xfId="0" applyFont="1" applyBorder="1" applyAlignment="1" applyProtection="1">
      <alignment horizontal="center" vertical="center"/>
    </xf>
    <xf numFmtId="0" fontId="78" fillId="0" borderId="78" xfId="0" applyFont="1" applyBorder="1" applyAlignment="1" applyProtection="1">
      <alignment horizontal="center" vertical="center"/>
    </xf>
    <xf numFmtId="0" fontId="76" fillId="6" borderId="0" xfId="0" applyFont="1" applyFill="1" applyAlignment="1" applyProtection="1">
      <alignment horizontal="left" vertical="center"/>
    </xf>
    <xf numFmtId="0" fontId="23" fillId="0" borderId="77" xfId="0" applyFont="1" applyBorder="1" applyAlignment="1" applyProtection="1">
      <alignment horizontal="left" vertical="center" wrapText="1"/>
    </xf>
    <xf numFmtId="0" fontId="23" fillId="0" borderId="4" xfId="0" applyFont="1" applyBorder="1" applyAlignment="1" applyProtection="1">
      <alignment horizontal="left" vertical="center" wrapText="1"/>
    </xf>
    <xf numFmtId="0" fontId="26" fillId="6" borderId="79" xfId="0" applyFont="1" applyFill="1" applyBorder="1" applyAlignment="1" applyProtection="1">
      <alignment horizontal="right" vertical="center"/>
    </xf>
    <xf numFmtId="0" fontId="26" fillId="6" borderId="104" xfId="0" applyFont="1" applyFill="1" applyBorder="1" applyAlignment="1" applyProtection="1">
      <alignment horizontal="right" vertical="center"/>
    </xf>
    <xf numFmtId="0" fontId="23" fillId="6" borderId="118" xfId="0" applyFont="1" applyFill="1" applyBorder="1" applyAlignment="1" applyProtection="1">
      <alignment horizontal="left" vertical="top" wrapText="1"/>
      <protection locked="0"/>
    </xf>
    <xf numFmtId="0" fontId="23" fillId="6" borderId="42" xfId="0" applyFont="1" applyFill="1" applyBorder="1" applyAlignment="1" applyProtection="1">
      <alignment horizontal="left" vertical="top" wrapText="1"/>
      <protection locked="0"/>
    </xf>
    <xf numFmtId="0" fontId="23" fillId="6" borderId="119" xfId="0" applyFont="1" applyFill="1" applyBorder="1" applyAlignment="1" applyProtection="1">
      <alignment horizontal="left" vertical="top" wrapText="1"/>
      <protection locked="0"/>
    </xf>
    <xf numFmtId="0" fontId="32" fillId="0" borderId="102" xfId="0" applyFont="1" applyBorder="1" applyAlignment="1" applyProtection="1">
      <alignment horizontal="left" vertical="center"/>
    </xf>
    <xf numFmtId="0" fontId="32" fillId="0" borderId="13" xfId="0" applyFont="1" applyBorder="1" applyAlignment="1" applyProtection="1">
      <alignment horizontal="left" vertical="center"/>
    </xf>
    <xf numFmtId="0" fontId="3" fillId="6" borderId="10" xfId="0" applyFont="1" applyFill="1" applyBorder="1" applyAlignment="1">
      <alignment horizontal="center" vertical="center"/>
    </xf>
    <xf numFmtId="0" fontId="3" fillId="6" borderId="12" xfId="0" applyFont="1" applyFill="1" applyBorder="1" applyAlignment="1">
      <alignment horizontal="center" vertical="center"/>
    </xf>
    <xf numFmtId="0" fontId="3" fillId="6" borderId="36" xfId="0" applyFont="1" applyFill="1" applyBorder="1" applyAlignment="1">
      <alignment horizontal="center" vertical="center"/>
    </xf>
    <xf numFmtId="0" fontId="2" fillId="3" borderId="10" xfId="11" applyFont="1" applyFill="1" applyBorder="1" applyAlignment="1">
      <alignment horizontal="center" vertical="center" wrapText="1"/>
    </xf>
    <xf numFmtId="0" fontId="2" fillId="3" borderId="36" xfId="11" applyFont="1" applyFill="1" applyBorder="1" applyAlignment="1">
      <alignment horizontal="center" vertical="center" wrapText="1"/>
    </xf>
    <xf numFmtId="0" fontId="2" fillId="3" borderId="48" xfId="11" applyFont="1" applyFill="1" applyBorder="1" applyAlignment="1">
      <alignment horizontal="center" vertical="center" wrapText="1"/>
    </xf>
    <xf numFmtId="0" fontId="2" fillId="3" borderId="12" xfId="11" applyFont="1" applyFill="1" applyBorder="1" applyAlignment="1">
      <alignment horizontal="center" vertical="center" wrapText="1"/>
    </xf>
    <xf numFmtId="0" fontId="2" fillId="3" borderId="10" xfId="11" applyFont="1" applyFill="1" applyBorder="1" applyAlignment="1">
      <alignment horizontal="center" vertical="center"/>
    </xf>
    <xf numFmtId="0" fontId="2" fillId="3" borderId="12" xfId="11" applyFont="1" applyFill="1" applyBorder="1" applyAlignment="1">
      <alignment horizontal="center" vertical="center"/>
    </xf>
    <xf numFmtId="0" fontId="2" fillId="3" borderId="36" xfId="11" applyFont="1" applyFill="1" applyBorder="1" applyAlignment="1">
      <alignment horizontal="center" vertical="center"/>
    </xf>
    <xf numFmtId="49" fontId="2" fillId="3" borderId="10" xfId="11" applyNumberFormat="1" applyFont="1" applyFill="1" applyBorder="1" applyAlignment="1">
      <alignment horizontal="center" vertical="center" wrapText="1"/>
    </xf>
    <xf numFmtId="49" fontId="2" fillId="3" borderId="12" xfId="11" applyNumberFormat="1" applyFont="1" applyFill="1" applyBorder="1" applyAlignment="1">
      <alignment horizontal="center" vertical="center" wrapText="1"/>
    </xf>
    <xf numFmtId="49" fontId="2" fillId="3" borderId="36" xfId="11" applyNumberFormat="1" applyFont="1" applyFill="1" applyBorder="1" applyAlignment="1">
      <alignment horizontal="center" vertical="center" wrapText="1"/>
    </xf>
    <xf numFmtId="0" fontId="2" fillId="3" borderId="59" xfId="11" applyFont="1" applyFill="1" applyBorder="1" applyAlignment="1">
      <alignment horizontal="center" vertical="center" wrapText="1"/>
    </xf>
    <xf numFmtId="0" fontId="4" fillId="3" borderId="50" xfId="11" applyFont="1" applyFill="1" applyBorder="1" applyAlignment="1">
      <alignment horizontal="left" vertical="center" wrapText="1"/>
    </xf>
    <xf numFmtId="0" fontId="4" fillId="3" borderId="51" xfId="11" applyFont="1" applyFill="1" applyBorder="1" applyAlignment="1">
      <alignment horizontal="left" vertical="center" wrapText="1"/>
    </xf>
    <xf numFmtId="0" fontId="4" fillId="3" borderId="57" xfId="11" applyFont="1" applyFill="1" applyBorder="1" applyAlignment="1">
      <alignment horizontal="left" vertical="center" wrapText="1"/>
    </xf>
    <xf numFmtId="0" fontId="4" fillId="3" borderId="56" xfId="11" applyFont="1" applyFill="1" applyBorder="1" applyAlignment="1">
      <alignment horizontal="left" vertical="center" wrapText="1"/>
    </xf>
    <xf numFmtId="49" fontId="4" fillId="3" borderId="48" xfId="0" applyNumberFormat="1" applyFont="1" applyFill="1" applyBorder="1" applyAlignment="1">
      <alignment horizontal="center" vertical="center" wrapText="1"/>
    </xf>
    <xf numFmtId="49" fontId="4" fillId="3" borderId="12" xfId="0" applyNumberFormat="1" applyFont="1" applyFill="1" applyBorder="1" applyAlignment="1">
      <alignment horizontal="center" vertical="center" wrapText="1"/>
    </xf>
    <xf numFmtId="49" fontId="4" fillId="3" borderId="91" xfId="0" applyNumberFormat="1" applyFont="1" applyFill="1" applyBorder="1" applyAlignment="1">
      <alignment horizontal="center" vertical="center" wrapText="1"/>
    </xf>
    <xf numFmtId="0" fontId="4" fillId="3" borderId="52" xfId="11" applyFont="1" applyFill="1" applyBorder="1" applyAlignment="1">
      <alignment horizontal="left" vertical="center" wrapText="1"/>
    </xf>
    <xf numFmtId="0" fontId="4" fillId="3" borderId="54" xfId="11" applyFont="1" applyFill="1" applyBorder="1" applyAlignment="1">
      <alignment horizontal="left" vertical="center"/>
    </xf>
    <xf numFmtId="0" fontId="4" fillId="3" borderId="51" xfId="11" applyFont="1" applyFill="1" applyBorder="1" applyAlignment="1">
      <alignment horizontal="left" vertical="center"/>
    </xf>
    <xf numFmtId="0" fontId="4" fillId="3" borderId="52" xfId="11" applyFont="1" applyFill="1" applyBorder="1" applyAlignment="1">
      <alignment horizontal="left" vertical="center"/>
    </xf>
    <xf numFmtId="0" fontId="4" fillId="3" borderId="56" xfId="11" applyFont="1" applyFill="1" applyBorder="1" applyAlignment="1">
      <alignment horizontal="left" vertical="center"/>
    </xf>
    <xf numFmtId="0" fontId="15" fillId="3" borderId="41" xfId="11" applyFont="1" applyFill="1" applyBorder="1" applyAlignment="1">
      <alignment horizontal="center" vertical="center" wrapText="1"/>
    </xf>
    <xf numFmtId="0" fontId="15" fillId="3" borderId="42" xfId="11" applyFont="1" applyFill="1" applyBorder="1" applyAlignment="1">
      <alignment horizontal="center" vertical="center" wrapText="1"/>
    </xf>
    <xf numFmtId="0" fontId="15" fillId="3" borderId="58" xfId="11" applyFont="1" applyFill="1" applyBorder="1" applyAlignment="1">
      <alignment horizontal="center" vertical="center" wrapText="1"/>
    </xf>
    <xf numFmtId="0" fontId="15" fillId="3" borderId="41" xfId="0" applyFont="1" applyFill="1" applyBorder="1" applyAlignment="1">
      <alignment horizontal="center" vertical="center" wrapText="1"/>
    </xf>
    <xf numFmtId="0" fontId="15" fillId="3" borderId="42" xfId="0" applyFont="1" applyFill="1" applyBorder="1" applyAlignment="1">
      <alignment horizontal="center" vertical="center" wrapText="1"/>
    </xf>
    <xf numFmtId="0" fontId="15" fillId="3" borderId="90" xfId="0" applyFont="1" applyFill="1" applyBorder="1" applyAlignment="1">
      <alignment horizontal="center" vertical="center" wrapText="1"/>
    </xf>
    <xf numFmtId="0" fontId="15" fillId="3" borderId="90" xfId="11" applyFont="1" applyFill="1" applyBorder="1" applyAlignment="1">
      <alignment horizontal="center" vertical="center" wrapText="1"/>
    </xf>
    <xf numFmtId="0" fontId="2" fillId="3" borderId="91" xfId="11" applyFont="1" applyFill="1" applyBorder="1" applyAlignment="1">
      <alignment horizontal="center" vertical="center" wrapText="1"/>
    </xf>
  </cellXfs>
  <cellStyles count="86">
    <cellStyle name="Bon" xfId="1" xr:uid="{00000000-0005-0000-0000-000000000000}"/>
    <cellStyle name="Euro" xfId="2" xr:uid="{00000000-0005-0000-0000-000001000000}"/>
    <cellStyle name="Lien hypertexte" xfId="12" builtinId="8" hidden="1"/>
    <cellStyle name="Lien hypertexte" xfId="14" builtinId="8" hidden="1"/>
    <cellStyle name="Lien hypertexte" xfId="16" builtinId="8" hidden="1"/>
    <cellStyle name="Lien hypertexte" xfId="18" builtinId="8" hidden="1"/>
    <cellStyle name="Lien hypertexte" xfId="20" builtinId="8" hidden="1"/>
    <cellStyle name="Lien hypertexte" xfId="22" builtinId="8" hidden="1"/>
    <cellStyle name="Lien hypertexte" xfId="24" builtinId="8" hidden="1"/>
    <cellStyle name="Lien hypertexte" xfId="26" builtinId="8" hidden="1"/>
    <cellStyle name="Lien hypertexte" xfId="28" builtinId="8" hidden="1"/>
    <cellStyle name="Lien hypertexte" xfId="30" builtinId="8" hidden="1"/>
    <cellStyle name="Lien hypertexte" xfId="32" builtinId="8" hidden="1"/>
    <cellStyle name="Lien hypertexte" xfId="34" builtinId="8" hidden="1"/>
    <cellStyle name="Lien hypertexte" xfId="36" builtinId="8" hidden="1"/>
    <cellStyle name="Lien hypertexte" xfId="38" builtinId="8" hidden="1"/>
    <cellStyle name="Lien hypertexte" xfId="40" builtinId="8" hidden="1"/>
    <cellStyle name="Lien hypertexte" xfId="42" builtinId="8" hidden="1"/>
    <cellStyle name="Lien hypertexte" xfId="44" builtinId="8" hidden="1"/>
    <cellStyle name="Lien hypertexte" xfId="46" builtinId="8" hidden="1"/>
    <cellStyle name="Lien hypertexte" xfId="48" builtinId="8" hidden="1"/>
    <cellStyle name="Lien hypertexte" xfId="50" builtinId="8" hidden="1"/>
    <cellStyle name="Lien hypertexte" xfId="52" builtinId="8" hidden="1"/>
    <cellStyle name="Lien hypertexte" xfId="54" builtinId="8" hidden="1"/>
    <cellStyle name="Lien hypertexte" xfId="56" builtinId="8" hidden="1"/>
    <cellStyle name="Lien hypertexte" xfId="58" builtinId="8" hidden="1"/>
    <cellStyle name="Lien hypertexte" xfId="60" builtinId="8" hidden="1"/>
    <cellStyle name="Lien hypertexte" xfId="62" builtinId="8" hidden="1"/>
    <cellStyle name="Lien hypertexte" xfId="64" builtinId="8" hidden="1"/>
    <cellStyle name="Lien hypertexte" xfId="66" builtinId="8" hidden="1"/>
    <cellStyle name="Lien hypertexte" xfId="68" builtinId="8" hidden="1"/>
    <cellStyle name="Lien hypertexte" xfId="70" builtinId="8" hidden="1"/>
    <cellStyle name="Lien hypertexte" xfId="72" builtinId="8" hidden="1"/>
    <cellStyle name="Lien hypertexte" xfId="74" builtinId="8" hidden="1"/>
    <cellStyle name="Lien hypertexte" xfId="76" builtinId="8" hidden="1"/>
    <cellStyle name="Lien hypertexte" xfId="78" builtinId="8" hidden="1"/>
    <cellStyle name="Lien hypertexte" xfId="80" builtinId="8" hidden="1"/>
    <cellStyle name="Lien hypertexte" xfId="82" builtinId="8" hidden="1"/>
    <cellStyle name="Lien hypertexte" xfId="84" builtinId="8"/>
    <cellStyle name="Lien hypertexte visité" xfId="13" builtinId="9" hidden="1"/>
    <cellStyle name="Lien hypertexte visité" xfId="15" builtinId="9" hidden="1"/>
    <cellStyle name="Lien hypertexte visité" xfId="17" builtinId="9" hidden="1"/>
    <cellStyle name="Lien hypertexte visité" xfId="19" builtinId="9" hidden="1"/>
    <cellStyle name="Lien hypertexte visité" xfId="21" builtinId="9" hidden="1"/>
    <cellStyle name="Lien hypertexte visité" xfId="23" builtinId="9" hidden="1"/>
    <cellStyle name="Lien hypertexte visité" xfId="25" builtinId="9" hidden="1"/>
    <cellStyle name="Lien hypertexte visité" xfId="27" builtinId="9" hidden="1"/>
    <cellStyle name="Lien hypertexte visité" xfId="29" builtinId="9" hidden="1"/>
    <cellStyle name="Lien hypertexte visité" xfId="31" builtinId="9" hidden="1"/>
    <cellStyle name="Lien hypertexte visité" xfId="33" builtinId="9" hidden="1"/>
    <cellStyle name="Lien hypertexte visité" xfId="35" builtinId="9" hidden="1"/>
    <cellStyle name="Lien hypertexte visité" xfId="37" builtinId="9" hidden="1"/>
    <cellStyle name="Lien hypertexte visité" xfId="39" builtinId="9" hidden="1"/>
    <cellStyle name="Lien hypertexte visité" xfId="41" builtinId="9" hidden="1"/>
    <cellStyle name="Lien hypertexte visité" xfId="43" builtinId="9" hidden="1"/>
    <cellStyle name="Lien hypertexte visité" xfId="45" builtinId="9" hidden="1"/>
    <cellStyle name="Lien hypertexte visité" xfId="47" builtinId="9" hidden="1"/>
    <cellStyle name="Lien hypertexte visité" xfId="49" builtinId="9" hidden="1"/>
    <cellStyle name="Lien hypertexte visité" xfId="51" builtinId="9" hidden="1"/>
    <cellStyle name="Lien hypertexte visité" xfId="53" builtinId="9" hidden="1"/>
    <cellStyle name="Lien hypertexte visité" xfId="55" builtinId="9" hidden="1"/>
    <cellStyle name="Lien hypertexte visité" xfId="57" builtinId="9" hidden="1"/>
    <cellStyle name="Lien hypertexte visité" xfId="59" builtinId="9" hidden="1"/>
    <cellStyle name="Lien hypertexte visité" xfId="61" builtinId="9" hidden="1"/>
    <cellStyle name="Lien hypertexte visité" xfId="63" builtinId="9" hidden="1"/>
    <cellStyle name="Lien hypertexte visité" xfId="65" builtinId="9" hidden="1"/>
    <cellStyle name="Lien hypertexte visité" xfId="67" builtinId="9" hidden="1"/>
    <cellStyle name="Lien hypertexte visité" xfId="69" builtinId="9" hidden="1"/>
    <cellStyle name="Lien hypertexte visité" xfId="71" builtinId="9" hidden="1"/>
    <cellStyle name="Lien hypertexte visité" xfId="73" builtinId="9" hidden="1"/>
    <cellStyle name="Lien hypertexte visité" xfId="75" builtinId="9" hidden="1"/>
    <cellStyle name="Lien hypertexte visité" xfId="77" builtinId="9" hidden="1"/>
    <cellStyle name="Lien hypertexte visité" xfId="79" builtinId="9" hidden="1"/>
    <cellStyle name="Lien hypertexte visité" xfId="81" builtinId="9" hidden="1"/>
    <cellStyle name="Lien hypertexte visité" xfId="83" builtinId="9" hidden="1"/>
    <cellStyle name="Normal" xfId="0" builtinId="0"/>
    <cellStyle name="Normal 2" xfId="3" xr:uid="{00000000-0005-0000-0000-00004C000000}"/>
    <cellStyle name="Normal 2 2" xfId="11" xr:uid="{00000000-0005-0000-0000-00004D000000}"/>
    <cellStyle name="Normal 3" xfId="10" xr:uid="{00000000-0005-0000-0000-00004E000000}"/>
    <cellStyle name="Normal 5" xfId="85" xr:uid="{9F23B1CE-96EF-47DC-BE3C-477B5D83DB71}"/>
    <cellStyle name="Normal_annexe" xfId="4" xr:uid="{00000000-0005-0000-0000-00004F000000}"/>
    <cellStyle name="Normal_Feuil1" xfId="5" xr:uid="{00000000-0005-0000-0000-000050000000}"/>
    <cellStyle name="Titre 1" xfId="6" xr:uid="{00000000-0005-0000-0000-000051000000}"/>
    <cellStyle name="Titre 2" xfId="7" xr:uid="{00000000-0005-0000-0000-000052000000}"/>
    <cellStyle name="Titre 3" xfId="8" xr:uid="{00000000-0005-0000-0000-000053000000}"/>
    <cellStyle name="Titre 4" xfId="9" xr:uid="{00000000-0005-0000-0000-000054000000}"/>
  </cellStyles>
  <dxfs count="2">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D145B"/>
      <color rgb="FFFF0066"/>
      <color rgb="FFED5B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image" Target="../media/image3.emf"/></Relationships>
</file>

<file path=xl/drawings/_rels/drawing4.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4.jpeg"/></Relationships>
</file>

<file path=xl/drawings/_rels/drawing9.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76200</xdr:rowOff>
    </xdr:from>
    <xdr:to>
      <xdr:col>1</xdr:col>
      <xdr:colOff>6525074</xdr:colOff>
      <xdr:row>9</xdr:row>
      <xdr:rowOff>19050</xdr:rowOff>
    </xdr:to>
    <xdr:sp macro="" textlink="">
      <xdr:nvSpPr>
        <xdr:cNvPr id="37936" name="Text Box 1">
          <a:extLst>
            <a:ext uri="{FF2B5EF4-FFF2-40B4-BE49-F238E27FC236}">
              <a16:creationId xmlns:a16="http://schemas.microsoft.com/office/drawing/2014/main" id="{00000000-0008-0000-0000-000030940000}"/>
            </a:ext>
          </a:extLst>
        </xdr:cNvPr>
        <xdr:cNvSpPr txBox="1">
          <a:spLocks noChangeArrowheads="1"/>
        </xdr:cNvSpPr>
      </xdr:nvSpPr>
      <xdr:spPr bwMode="auto">
        <a:xfrm>
          <a:off x="2733675" y="76200"/>
          <a:ext cx="6515549" cy="1485900"/>
        </a:xfrm>
        <a:prstGeom prst="rect">
          <a:avLst/>
        </a:prstGeom>
        <a:solidFill>
          <a:schemeClr val="bg1"/>
        </a:solidFill>
        <a:ln w="19050">
          <a:solidFill>
            <a:srgbClr val="FF0066"/>
          </a:solidFill>
          <a:miter lim="800000"/>
          <a:headEnd/>
          <a:tailEnd/>
        </a:ln>
      </xdr:spPr>
      <xdr:txBody>
        <a:bodyPr vertOverflow="clip" wrap="square" lIns="27432" tIns="22860" rIns="27432" bIns="0" anchor="ctr" upright="1"/>
        <a:lstStyle/>
        <a:p>
          <a:pPr algn="ctr" rtl="0">
            <a:defRPr sz="1000"/>
          </a:pPr>
          <a:r>
            <a:rPr lang="fr-FR" sz="1600" b="1" i="0" u="none" strike="noStrike" baseline="0">
              <a:solidFill>
                <a:srgbClr val="ED145B"/>
              </a:solidFill>
              <a:latin typeface="Century Gothic"/>
              <a:ea typeface="Century Gothic"/>
              <a:cs typeface="Century Gothic"/>
            </a:rPr>
            <a:t>Vague C :</a:t>
          </a:r>
        </a:p>
        <a:p>
          <a:pPr algn="ctr" rtl="0">
            <a:defRPr sz="1000"/>
          </a:pPr>
          <a:r>
            <a:rPr lang="fr-FR" sz="1600" b="1" i="0" u="none" strike="noStrike" baseline="0">
              <a:solidFill>
                <a:srgbClr val="ED145B"/>
              </a:solidFill>
              <a:latin typeface="Century Gothic"/>
              <a:ea typeface="Century Gothic"/>
              <a:cs typeface="Century Gothic"/>
            </a:rPr>
            <a:t>Campagne d'évaluation 2021 - 2022</a:t>
          </a:r>
        </a:p>
        <a:p>
          <a:pPr algn="ctr" rtl="0">
            <a:defRPr sz="1000"/>
          </a:pPr>
          <a:r>
            <a:rPr lang="fr-FR" sz="1600" b="1" i="0" u="none" strike="noStrike" baseline="0">
              <a:solidFill>
                <a:srgbClr val="ED145B"/>
              </a:solidFill>
              <a:latin typeface="Century Gothic"/>
              <a:ea typeface="Century Gothic"/>
              <a:cs typeface="Century Gothic"/>
            </a:rPr>
            <a:t>Dossier d'autoévaluation des unités de recherche</a:t>
          </a:r>
        </a:p>
        <a:p>
          <a:pPr algn="ctr" rtl="0">
            <a:defRPr sz="1000"/>
          </a:pPr>
          <a:endParaRPr lang="fr-FR" sz="1000" b="1" i="0" u="none" strike="noStrike" baseline="0">
            <a:solidFill>
              <a:srgbClr val="ED145B"/>
            </a:solidFill>
            <a:latin typeface="Century Gothic"/>
            <a:ea typeface="Century Gothic"/>
            <a:cs typeface="Century Gothic"/>
          </a:endParaRPr>
        </a:p>
        <a:p>
          <a:pPr algn="ctr" rtl="0">
            <a:defRPr sz="1000"/>
          </a:pPr>
          <a:r>
            <a:rPr lang="fr-FR" sz="1600" b="1" i="0" u="none" strike="noStrike" baseline="0">
              <a:solidFill>
                <a:srgbClr val="ED145B"/>
              </a:solidFill>
              <a:latin typeface="Century Gothic"/>
              <a:ea typeface="Century Gothic"/>
              <a:cs typeface="Century Gothic"/>
            </a:rPr>
            <a:t>Annexe 5 - Données du contrat en cours</a:t>
          </a:r>
        </a:p>
      </xdr:txBody>
    </xdr:sp>
    <xdr:clientData/>
  </xdr:twoCellAnchor>
  <xdr:twoCellAnchor editAs="oneCell">
    <xdr:from>
      <xdr:col>1</xdr:col>
      <xdr:colOff>7185660</xdr:colOff>
      <xdr:row>0</xdr:row>
      <xdr:rowOff>91440</xdr:rowOff>
    </xdr:from>
    <xdr:to>
      <xdr:col>1</xdr:col>
      <xdr:colOff>8595360</xdr:colOff>
      <xdr:row>8</xdr:row>
      <xdr:rowOff>76200</xdr:rowOff>
    </xdr:to>
    <xdr:pic>
      <xdr:nvPicPr>
        <xdr:cNvPr id="4" name="Image 4">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9820" y="91440"/>
          <a:ext cx="1409700" cy="13258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365760</xdr:colOff>
      <xdr:row>2</xdr:row>
      <xdr:rowOff>59373</xdr:rowOff>
    </xdr:from>
    <xdr:to>
      <xdr:col>0</xdr:col>
      <xdr:colOff>1978025</xdr:colOff>
      <xdr:row>6</xdr:row>
      <xdr:rowOff>108268</xdr:rowOff>
    </xdr:to>
    <xdr:pic>
      <xdr:nvPicPr>
        <xdr:cNvPr id="5" name="Image 4">
          <a:extLst>
            <a:ext uri="{FF2B5EF4-FFF2-40B4-BE49-F238E27FC236}">
              <a16:creationId xmlns:a16="http://schemas.microsoft.com/office/drawing/2014/main" id="{00000000-0008-0000-0000-000005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65760" y="394653"/>
          <a:ext cx="1612265" cy="71945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496887</xdr:colOff>
      <xdr:row>0</xdr:row>
      <xdr:rowOff>1228725</xdr:rowOff>
    </xdr:to>
    <xdr:pic>
      <xdr:nvPicPr>
        <xdr:cNvPr id="3" name="Image 4">
          <a:extLst>
            <a:ext uri="{FF2B5EF4-FFF2-40B4-BE49-F238E27FC236}">
              <a16:creationId xmlns:a16="http://schemas.microsoft.com/office/drawing/2014/main" id="{00000000-0008-0000-09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409700" cy="1228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635000</xdr:colOff>
      <xdr:row>0</xdr:row>
      <xdr:rowOff>1304924</xdr:rowOff>
    </xdr:to>
    <xdr:pic>
      <xdr:nvPicPr>
        <xdr:cNvPr id="3" name="Image 4">
          <a:extLst>
            <a:ext uri="{FF2B5EF4-FFF2-40B4-BE49-F238E27FC236}">
              <a16:creationId xmlns:a16="http://schemas.microsoft.com/office/drawing/2014/main" id="{00000000-0008-0000-0A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330325" cy="1304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0</xdr:colOff>
      <xdr:row>0</xdr:row>
      <xdr:rowOff>0</xdr:rowOff>
    </xdr:from>
    <xdr:to>
      <xdr:col>5</xdr:col>
      <xdr:colOff>1333500</xdr:colOff>
      <xdr:row>0</xdr:row>
      <xdr:rowOff>1266824</xdr:rowOff>
    </xdr:to>
    <xdr:pic>
      <xdr:nvPicPr>
        <xdr:cNvPr id="5" name="Image 4">
          <a:extLst>
            <a:ext uri="{FF2B5EF4-FFF2-40B4-BE49-F238E27FC236}">
              <a16:creationId xmlns:a16="http://schemas.microsoft.com/office/drawing/2014/main" id="{00000000-0008-0000-0A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92000" y="0"/>
          <a:ext cx="1333500" cy="12668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0</xdr:row>
      <xdr:rowOff>0</xdr:rowOff>
    </xdr:from>
    <xdr:to>
      <xdr:col>9</xdr:col>
      <xdr:colOff>1333500</xdr:colOff>
      <xdr:row>0</xdr:row>
      <xdr:rowOff>1218142</xdr:rowOff>
    </xdr:to>
    <xdr:pic>
      <xdr:nvPicPr>
        <xdr:cNvPr id="6" name="Image 4">
          <a:extLst>
            <a:ext uri="{FF2B5EF4-FFF2-40B4-BE49-F238E27FC236}">
              <a16:creationId xmlns:a16="http://schemas.microsoft.com/office/drawing/2014/main" id="{00000000-0008-0000-0A00-00000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079075" y="0"/>
          <a:ext cx="1333500" cy="12181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644526</xdr:colOff>
      <xdr:row>0</xdr:row>
      <xdr:rowOff>73025</xdr:rowOff>
    </xdr:from>
    <xdr:to>
      <xdr:col>5</xdr:col>
      <xdr:colOff>133351</xdr:colOff>
      <xdr:row>8</xdr:row>
      <xdr:rowOff>142874</xdr:rowOff>
    </xdr:to>
    <xdr:sp macro="" textlink="">
      <xdr:nvSpPr>
        <xdr:cNvPr id="18525" name="Text Box 1">
          <a:extLst>
            <a:ext uri="{FF2B5EF4-FFF2-40B4-BE49-F238E27FC236}">
              <a16:creationId xmlns:a16="http://schemas.microsoft.com/office/drawing/2014/main" id="{00000000-0008-0000-0100-00005D480000}"/>
            </a:ext>
          </a:extLst>
        </xdr:cNvPr>
        <xdr:cNvSpPr txBox="1">
          <a:spLocks noChangeArrowheads="1"/>
        </xdr:cNvSpPr>
      </xdr:nvSpPr>
      <xdr:spPr bwMode="auto">
        <a:xfrm>
          <a:off x="2940051" y="73025"/>
          <a:ext cx="9423400" cy="1441449"/>
        </a:xfrm>
        <a:prstGeom prst="rect">
          <a:avLst/>
        </a:prstGeom>
        <a:noFill/>
        <a:ln w="19050">
          <a:solidFill>
            <a:srgbClr val="00B050"/>
          </a:solidFill>
          <a:miter lim="800000"/>
          <a:headEnd/>
          <a:tailEnd/>
        </a:ln>
      </xdr:spPr>
      <xdr:txBody>
        <a:bodyPr vertOverflow="clip" wrap="square" lIns="27432" tIns="22860" rIns="27432" bIns="0" anchor="ctr" upright="1"/>
        <a:lstStyle/>
        <a:p>
          <a:pPr algn="ctr" rtl="0">
            <a:defRPr sz="1000"/>
          </a:pPr>
          <a:r>
            <a:rPr lang="fr-FR" sz="1600" b="1" i="0" u="none" strike="noStrike" baseline="0">
              <a:solidFill>
                <a:srgbClr val="00B050"/>
              </a:solidFill>
              <a:latin typeface="Century Gothic"/>
              <a:ea typeface="Century Gothic"/>
              <a:cs typeface="Century Gothic"/>
            </a:rPr>
            <a:t>Vague C</a:t>
          </a:r>
        </a:p>
        <a:p>
          <a:pPr algn="ctr" rtl="0">
            <a:defRPr sz="1000"/>
          </a:pPr>
          <a:r>
            <a:rPr lang="fr-FR" sz="1600" b="1" i="0" u="none" strike="noStrike" baseline="0">
              <a:solidFill>
                <a:srgbClr val="00B050"/>
              </a:solidFill>
              <a:latin typeface="Century Gothic"/>
              <a:ea typeface="Century Gothic"/>
              <a:cs typeface="Century Gothic"/>
            </a:rPr>
            <a:t>Campagne d'évaluation 2021 - 2022</a:t>
          </a:r>
        </a:p>
        <a:p>
          <a:pPr algn="ctr" rtl="0">
            <a:defRPr sz="1000"/>
          </a:pPr>
          <a:r>
            <a:rPr lang="fr-FR" sz="1600" b="1" i="0" u="none" strike="noStrike" baseline="0">
              <a:solidFill>
                <a:srgbClr val="00B050"/>
              </a:solidFill>
              <a:latin typeface="Century Gothic"/>
              <a:ea typeface="Century Gothic"/>
              <a:cs typeface="Century Gothic"/>
            </a:rPr>
            <a:t>Dossier d'autoévaluation des unités de recherche</a:t>
          </a:r>
        </a:p>
        <a:p>
          <a:pPr algn="ctr" rtl="0">
            <a:defRPr sz="1000"/>
          </a:pPr>
          <a:r>
            <a:rPr lang="fr-FR" sz="1000" b="1" i="0" u="none" strike="noStrike" baseline="0">
              <a:solidFill>
                <a:srgbClr val="00B050"/>
              </a:solidFill>
              <a:latin typeface="Century Gothic"/>
              <a:ea typeface="Century Gothic"/>
              <a:cs typeface="Century Gothic"/>
            </a:rPr>
            <a:t> </a:t>
          </a:r>
        </a:p>
        <a:p>
          <a:pPr algn="ctr" rtl="0">
            <a:defRPr sz="1000"/>
          </a:pPr>
          <a:r>
            <a:rPr lang="fr-FR" sz="1600" b="1" i="0" u="none" strike="noStrike" baseline="0">
              <a:solidFill>
                <a:srgbClr val="00B050"/>
              </a:solidFill>
              <a:latin typeface="Century Gothic"/>
              <a:ea typeface="Century Gothic"/>
              <a:cs typeface="Century Gothic"/>
            </a:rPr>
            <a:t>Annexe 5 - Données du contrat en cours</a:t>
          </a:r>
        </a:p>
      </xdr:txBody>
    </xdr:sp>
    <xdr:clientData/>
  </xdr:twoCellAnchor>
  <xdr:twoCellAnchor editAs="oneCell">
    <xdr:from>
      <xdr:col>6</xdr:col>
      <xdr:colOff>142875</xdr:colOff>
      <xdr:row>0</xdr:row>
      <xdr:rowOff>133349</xdr:rowOff>
    </xdr:from>
    <xdr:to>
      <xdr:col>6</xdr:col>
      <xdr:colOff>1457325</xdr:colOff>
      <xdr:row>8</xdr:row>
      <xdr:rowOff>28574</xdr:rowOff>
    </xdr:to>
    <xdr:pic>
      <xdr:nvPicPr>
        <xdr:cNvPr id="4" name="Image 4">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392275" y="133349"/>
          <a:ext cx="1314450" cy="1266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428625</xdr:colOff>
      <xdr:row>2</xdr:row>
      <xdr:rowOff>64134</xdr:rowOff>
    </xdr:from>
    <xdr:to>
      <xdr:col>0</xdr:col>
      <xdr:colOff>2040890</xdr:colOff>
      <xdr:row>6</xdr:row>
      <xdr:rowOff>97789</xdr:rowOff>
    </xdr:to>
    <xdr:pic>
      <xdr:nvPicPr>
        <xdr:cNvPr id="5" name="Image 4">
          <a:extLst>
            <a:ext uri="{FF2B5EF4-FFF2-40B4-BE49-F238E27FC236}">
              <a16:creationId xmlns:a16="http://schemas.microsoft.com/office/drawing/2014/main" id="{00000000-0008-0000-0100-000005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28625" y="407034"/>
          <a:ext cx="1612265" cy="71945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112888</xdr:colOff>
      <xdr:row>0</xdr:row>
      <xdr:rowOff>239889</xdr:rowOff>
    </xdr:from>
    <xdr:to>
      <xdr:col>1</xdr:col>
      <xdr:colOff>2498780</xdr:colOff>
      <xdr:row>1</xdr:row>
      <xdr:rowOff>5998</xdr:rowOff>
    </xdr:to>
    <xdr:pic>
      <xdr:nvPicPr>
        <xdr:cNvPr id="4" name="Imag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a:stretch>
          <a:fillRect/>
        </a:stretch>
      </xdr:blipFill>
      <xdr:spPr>
        <a:xfrm>
          <a:off x="112888" y="239889"/>
          <a:ext cx="2889570" cy="800100"/>
        </a:xfrm>
        <a:prstGeom prst="rect">
          <a:avLst/>
        </a:prstGeom>
      </xdr:spPr>
    </xdr:pic>
    <xdr:clientData/>
  </xdr:twoCellAnchor>
  <xdr:twoCellAnchor>
    <xdr:from>
      <xdr:col>1</xdr:col>
      <xdr:colOff>2914649</xdr:colOff>
      <xdr:row>0</xdr:row>
      <xdr:rowOff>73025</xdr:rowOff>
    </xdr:from>
    <xdr:to>
      <xdr:col>9</xdr:col>
      <xdr:colOff>323850</xdr:colOff>
      <xdr:row>8</xdr:row>
      <xdr:rowOff>142875</xdr:rowOff>
    </xdr:to>
    <xdr:sp macro="" textlink="">
      <xdr:nvSpPr>
        <xdr:cNvPr id="3" name="Text Box 1">
          <a:extLst>
            <a:ext uri="{FF2B5EF4-FFF2-40B4-BE49-F238E27FC236}">
              <a16:creationId xmlns:a16="http://schemas.microsoft.com/office/drawing/2014/main" id="{00000000-0008-0000-0200-000003000000}"/>
            </a:ext>
          </a:extLst>
        </xdr:cNvPr>
        <xdr:cNvSpPr txBox="1">
          <a:spLocks noChangeArrowheads="1"/>
        </xdr:cNvSpPr>
      </xdr:nvSpPr>
      <xdr:spPr bwMode="auto">
        <a:xfrm>
          <a:off x="3381374" y="73025"/>
          <a:ext cx="7505701" cy="1441450"/>
        </a:xfrm>
        <a:prstGeom prst="rect">
          <a:avLst/>
        </a:prstGeom>
        <a:noFill/>
        <a:ln w="19050">
          <a:solidFill>
            <a:srgbClr val="00B050"/>
          </a:solidFill>
          <a:miter lim="800000"/>
          <a:headEnd/>
          <a:tailEnd/>
        </a:ln>
      </xdr:spPr>
      <xdr:txBody>
        <a:bodyPr vertOverflow="clip" wrap="square" lIns="27432" tIns="22860" rIns="27432" bIns="0" anchor="ctr" upright="1"/>
        <a:lstStyle/>
        <a:p>
          <a:pPr algn="ctr" rtl="0">
            <a:defRPr sz="1000"/>
          </a:pPr>
          <a:r>
            <a:rPr lang="fr-FR" sz="1600" b="1" i="0" u="none" strike="noStrike" baseline="0">
              <a:solidFill>
                <a:srgbClr val="00B050"/>
              </a:solidFill>
              <a:latin typeface="Century Gothic"/>
              <a:ea typeface="Century Gothic"/>
              <a:cs typeface="Century Gothic"/>
            </a:rPr>
            <a:t>Vague C</a:t>
          </a:r>
        </a:p>
        <a:p>
          <a:pPr algn="ctr" rtl="0">
            <a:defRPr sz="1000"/>
          </a:pPr>
          <a:r>
            <a:rPr lang="fr-FR" sz="1600" b="1" i="0" u="none" strike="noStrike" baseline="0">
              <a:solidFill>
                <a:srgbClr val="00B050"/>
              </a:solidFill>
              <a:latin typeface="Century Gothic"/>
              <a:ea typeface="Century Gothic"/>
              <a:cs typeface="Century Gothic"/>
            </a:rPr>
            <a:t>Campagne d'évaluation 2021 - 2022</a:t>
          </a:r>
        </a:p>
        <a:p>
          <a:pPr algn="ctr" rtl="0">
            <a:defRPr sz="1000"/>
          </a:pPr>
          <a:r>
            <a:rPr lang="fr-FR" sz="1600" b="1" i="0" u="none" strike="noStrike" baseline="0">
              <a:solidFill>
                <a:srgbClr val="00B050"/>
              </a:solidFill>
              <a:latin typeface="Century Gothic"/>
              <a:ea typeface="Century Gothic"/>
              <a:cs typeface="Century Gothic"/>
            </a:rPr>
            <a:t>Dossier d'autoévaluation des unités de recherche</a:t>
          </a:r>
        </a:p>
        <a:p>
          <a:pPr algn="ctr" rtl="0">
            <a:defRPr sz="1000"/>
          </a:pPr>
          <a:r>
            <a:rPr lang="fr-FR" sz="1000" b="1" i="0" u="none" strike="noStrike" baseline="0">
              <a:solidFill>
                <a:srgbClr val="00B050"/>
              </a:solidFill>
              <a:latin typeface="Century Gothic"/>
              <a:ea typeface="Century Gothic"/>
              <a:cs typeface="Century Gothic"/>
            </a:rPr>
            <a:t> </a:t>
          </a:r>
        </a:p>
        <a:p>
          <a:pPr algn="ctr" rtl="0">
            <a:defRPr sz="1000"/>
          </a:pPr>
          <a:r>
            <a:rPr lang="fr-FR" sz="1600" b="1" i="0" u="none" strike="noStrike" baseline="0">
              <a:solidFill>
                <a:srgbClr val="00B050"/>
              </a:solidFill>
              <a:latin typeface="Century Gothic"/>
              <a:ea typeface="Century Gothic"/>
              <a:cs typeface="Century Gothic"/>
            </a:rPr>
            <a:t>Annexe 5 - Données du contrat en cours</a:t>
          </a:r>
        </a:p>
      </xdr:txBody>
    </xdr:sp>
    <xdr:clientData/>
  </xdr:twoCellAnchor>
  <xdr:twoCellAnchor editAs="oneCell">
    <xdr:from>
      <xdr:col>11</xdr:col>
      <xdr:colOff>85725</xdr:colOff>
      <xdr:row>0</xdr:row>
      <xdr:rowOff>68579</xdr:rowOff>
    </xdr:from>
    <xdr:to>
      <xdr:col>12</xdr:col>
      <xdr:colOff>527685</xdr:colOff>
      <xdr:row>8</xdr:row>
      <xdr:rowOff>116204</xdr:rowOff>
    </xdr:to>
    <xdr:pic>
      <xdr:nvPicPr>
        <xdr:cNvPr id="6" name="Image 4">
          <a:extLst>
            <a:ext uri="{FF2B5EF4-FFF2-40B4-BE49-F238E27FC236}">
              <a16:creationId xmlns:a16="http://schemas.microsoft.com/office/drawing/2014/main" id="{00000000-0008-0000-0200-000006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032105" y="68579"/>
          <a:ext cx="1470660" cy="13887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2</xdr:row>
      <xdr:rowOff>67944</xdr:rowOff>
    </xdr:from>
    <xdr:to>
      <xdr:col>1</xdr:col>
      <xdr:colOff>1612265</xdr:colOff>
      <xdr:row>6</xdr:row>
      <xdr:rowOff>116839</xdr:rowOff>
    </xdr:to>
    <xdr:pic>
      <xdr:nvPicPr>
        <xdr:cNvPr id="5" name="Image 4">
          <a:extLst>
            <a:ext uri="{FF2B5EF4-FFF2-40B4-BE49-F238E27FC236}">
              <a16:creationId xmlns:a16="http://schemas.microsoft.com/office/drawing/2014/main" id="{00000000-0008-0000-0200-000005000000}"/>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80060" y="403224"/>
          <a:ext cx="1612265" cy="71945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11</xdr:col>
      <xdr:colOff>0</xdr:colOff>
      <xdr:row>88</xdr:row>
      <xdr:rowOff>0</xdr:rowOff>
    </xdr:from>
    <xdr:to>
      <xdr:col>11</xdr:col>
      <xdr:colOff>0</xdr:colOff>
      <xdr:row>88</xdr:row>
      <xdr:rowOff>0</xdr:rowOff>
    </xdr:to>
    <xdr:sp macro="" textlink="">
      <xdr:nvSpPr>
        <xdr:cNvPr id="51495" name="AutoShape 1">
          <a:extLst>
            <a:ext uri="{FF2B5EF4-FFF2-40B4-BE49-F238E27FC236}">
              <a16:creationId xmlns:a16="http://schemas.microsoft.com/office/drawing/2014/main" id="{00000000-0008-0000-0300-000027C90000}"/>
            </a:ext>
          </a:extLst>
        </xdr:cNvPr>
        <xdr:cNvSpPr>
          <a:spLocks/>
        </xdr:cNvSpPr>
      </xdr:nvSpPr>
      <xdr:spPr bwMode="auto">
        <a:xfrm>
          <a:off x="8940800" y="8064500"/>
          <a:ext cx="0" cy="0"/>
        </a:xfrm>
        <a:prstGeom prst="rightBrace">
          <a:avLst>
            <a:gd name="adj1" fmla="val -2147483648"/>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txBody>
        <a:bodyPr rtlCol="0"/>
        <a:lstStyle/>
        <a:p>
          <a:pPr algn="ctr"/>
          <a:endParaRPr lang="fr-FR"/>
        </a:p>
      </xdr:txBody>
    </xdr:sp>
    <xdr:clientData/>
  </xdr:twoCellAnchor>
  <xdr:twoCellAnchor>
    <xdr:from>
      <xdr:col>11</xdr:col>
      <xdr:colOff>0</xdr:colOff>
      <xdr:row>88</xdr:row>
      <xdr:rowOff>0</xdr:rowOff>
    </xdr:from>
    <xdr:to>
      <xdr:col>11</xdr:col>
      <xdr:colOff>0</xdr:colOff>
      <xdr:row>88</xdr:row>
      <xdr:rowOff>0</xdr:rowOff>
    </xdr:to>
    <xdr:sp macro="" textlink="">
      <xdr:nvSpPr>
        <xdr:cNvPr id="51496" name="AutoShape 16">
          <a:extLst>
            <a:ext uri="{FF2B5EF4-FFF2-40B4-BE49-F238E27FC236}">
              <a16:creationId xmlns:a16="http://schemas.microsoft.com/office/drawing/2014/main" id="{00000000-0008-0000-0300-000028C90000}"/>
            </a:ext>
          </a:extLst>
        </xdr:cNvPr>
        <xdr:cNvSpPr>
          <a:spLocks/>
        </xdr:cNvSpPr>
      </xdr:nvSpPr>
      <xdr:spPr bwMode="auto">
        <a:xfrm>
          <a:off x="8940800" y="8064500"/>
          <a:ext cx="0" cy="0"/>
        </a:xfrm>
        <a:prstGeom prst="rightBrace">
          <a:avLst>
            <a:gd name="adj1" fmla="val -2147483648"/>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txBody>
        <a:bodyPr rtlCol="0"/>
        <a:lstStyle/>
        <a:p>
          <a:pPr algn="ctr"/>
          <a:endParaRPr lang="fr-FR"/>
        </a:p>
      </xdr:txBody>
    </xdr:sp>
    <xdr:clientData/>
  </xdr:twoCellAnchor>
  <xdr:twoCellAnchor>
    <xdr:from>
      <xdr:col>13</xdr:col>
      <xdr:colOff>0</xdr:colOff>
      <xdr:row>88</xdr:row>
      <xdr:rowOff>0</xdr:rowOff>
    </xdr:from>
    <xdr:to>
      <xdr:col>13</xdr:col>
      <xdr:colOff>0</xdr:colOff>
      <xdr:row>88</xdr:row>
      <xdr:rowOff>0</xdr:rowOff>
    </xdr:to>
    <xdr:sp macro="" textlink="">
      <xdr:nvSpPr>
        <xdr:cNvPr id="51498" name="AutoShape 1">
          <a:extLst>
            <a:ext uri="{FF2B5EF4-FFF2-40B4-BE49-F238E27FC236}">
              <a16:creationId xmlns:a16="http://schemas.microsoft.com/office/drawing/2014/main" id="{00000000-0008-0000-0300-00002AC90000}"/>
            </a:ext>
          </a:extLst>
        </xdr:cNvPr>
        <xdr:cNvSpPr>
          <a:spLocks/>
        </xdr:cNvSpPr>
      </xdr:nvSpPr>
      <xdr:spPr bwMode="auto">
        <a:xfrm>
          <a:off x="11544300" y="8064500"/>
          <a:ext cx="0" cy="0"/>
        </a:xfrm>
        <a:prstGeom prst="rightBrace">
          <a:avLst>
            <a:gd name="adj1" fmla="val -2147483648"/>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txBody>
        <a:bodyPr rtlCol="0"/>
        <a:lstStyle/>
        <a:p>
          <a:pPr algn="ctr"/>
          <a:endParaRPr lang="fr-FR"/>
        </a:p>
      </xdr:txBody>
    </xdr:sp>
    <xdr:clientData/>
  </xdr:twoCellAnchor>
  <xdr:twoCellAnchor>
    <xdr:from>
      <xdr:col>13</xdr:col>
      <xdr:colOff>0</xdr:colOff>
      <xdr:row>88</xdr:row>
      <xdr:rowOff>0</xdr:rowOff>
    </xdr:from>
    <xdr:to>
      <xdr:col>13</xdr:col>
      <xdr:colOff>0</xdr:colOff>
      <xdr:row>88</xdr:row>
      <xdr:rowOff>0</xdr:rowOff>
    </xdr:to>
    <xdr:sp macro="" textlink="">
      <xdr:nvSpPr>
        <xdr:cNvPr id="51499" name="AutoShape 1">
          <a:extLst>
            <a:ext uri="{FF2B5EF4-FFF2-40B4-BE49-F238E27FC236}">
              <a16:creationId xmlns:a16="http://schemas.microsoft.com/office/drawing/2014/main" id="{00000000-0008-0000-0300-00002BC90000}"/>
            </a:ext>
          </a:extLst>
        </xdr:cNvPr>
        <xdr:cNvSpPr>
          <a:spLocks/>
        </xdr:cNvSpPr>
      </xdr:nvSpPr>
      <xdr:spPr bwMode="auto">
        <a:xfrm>
          <a:off x="11544300" y="8064500"/>
          <a:ext cx="0" cy="0"/>
        </a:xfrm>
        <a:prstGeom prst="rightBrace">
          <a:avLst>
            <a:gd name="adj1" fmla="val -2147483648"/>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txBody>
        <a:bodyPr rtlCol="0"/>
        <a:lstStyle/>
        <a:p>
          <a:pPr algn="ctr"/>
          <a:endParaRPr lang="fr-FR"/>
        </a:p>
      </xdr:txBody>
    </xdr:sp>
    <xdr:clientData/>
  </xdr:twoCellAnchor>
  <xdr:twoCellAnchor>
    <xdr:from>
      <xdr:col>13</xdr:col>
      <xdr:colOff>0</xdr:colOff>
      <xdr:row>83</xdr:row>
      <xdr:rowOff>0</xdr:rowOff>
    </xdr:from>
    <xdr:to>
      <xdr:col>13</xdr:col>
      <xdr:colOff>0</xdr:colOff>
      <xdr:row>83</xdr:row>
      <xdr:rowOff>0</xdr:rowOff>
    </xdr:to>
    <xdr:sp macro="" textlink="">
      <xdr:nvSpPr>
        <xdr:cNvPr id="51501" name="AutoShape 1">
          <a:extLst>
            <a:ext uri="{FF2B5EF4-FFF2-40B4-BE49-F238E27FC236}">
              <a16:creationId xmlns:a16="http://schemas.microsoft.com/office/drawing/2014/main" id="{00000000-0008-0000-0300-00002DC90000}"/>
            </a:ext>
          </a:extLst>
        </xdr:cNvPr>
        <xdr:cNvSpPr>
          <a:spLocks/>
        </xdr:cNvSpPr>
      </xdr:nvSpPr>
      <xdr:spPr bwMode="auto">
        <a:xfrm>
          <a:off x="11544300" y="7912100"/>
          <a:ext cx="0" cy="0"/>
        </a:xfrm>
        <a:prstGeom prst="rightBrace">
          <a:avLst>
            <a:gd name="adj1" fmla="val -2147483648"/>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txBody>
        <a:bodyPr rtlCol="0"/>
        <a:lstStyle/>
        <a:p>
          <a:pPr algn="ctr"/>
          <a:endParaRPr lang="fr-FR"/>
        </a:p>
      </xdr:txBody>
    </xdr:sp>
    <xdr:clientData/>
  </xdr:twoCellAnchor>
  <xdr:twoCellAnchor>
    <xdr:from>
      <xdr:col>13</xdr:col>
      <xdr:colOff>0</xdr:colOff>
      <xdr:row>83</xdr:row>
      <xdr:rowOff>0</xdr:rowOff>
    </xdr:from>
    <xdr:to>
      <xdr:col>13</xdr:col>
      <xdr:colOff>0</xdr:colOff>
      <xdr:row>83</xdr:row>
      <xdr:rowOff>0</xdr:rowOff>
    </xdr:to>
    <xdr:sp macro="" textlink="">
      <xdr:nvSpPr>
        <xdr:cNvPr id="51502" name="AutoShape 1">
          <a:extLst>
            <a:ext uri="{FF2B5EF4-FFF2-40B4-BE49-F238E27FC236}">
              <a16:creationId xmlns:a16="http://schemas.microsoft.com/office/drawing/2014/main" id="{00000000-0008-0000-0300-00002EC90000}"/>
            </a:ext>
          </a:extLst>
        </xdr:cNvPr>
        <xdr:cNvSpPr>
          <a:spLocks/>
        </xdr:cNvSpPr>
      </xdr:nvSpPr>
      <xdr:spPr bwMode="auto">
        <a:xfrm>
          <a:off x="11544300" y="7912100"/>
          <a:ext cx="0" cy="0"/>
        </a:xfrm>
        <a:prstGeom prst="rightBrace">
          <a:avLst>
            <a:gd name="adj1" fmla="val -2147483648"/>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txBody>
        <a:bodyPr rtlCol="0"/>
        <a:lstStyle/>
        <a:p>
          <a:pPr algn="ctr"/>
          <a:endParaRPr lang="fr-FR"/>
        </a:p>
      </xdr:txBody>
    </xdr:sp>
    <xdr:clientData/>
  </xdr:twoCellAnchor>
  <xdr:twoCellAnchor>
    <xdr:from>
      <xdr:col>13</xdr:col>
      <xdr:colOff>0</xdr:colOff>
      <xdr:row>89</xdr:row>
      <xdr:rowOff>0</xdr:rowOff>
    </xdr:from>
    <xdr:to>
      <xdr:col>13</xdr:col>
      <xdr:colOff>0</xdr:colOff>
      <xdr:row>89</xdr:row>
      <xdr:rowOff>0</xdr:rowOff>
    </xdr:to>
    <xdr:sp macro="" textlink="">
      <xdr:nvSpPr>
        <xdr:cNvPr id="51504" name="AutoShape 1">
          <a:extLst>
            <a:ext uri="{FF2B5EF4-FFF2-40B4-BE49-F238E27FC236}">
              <a16:creationId xmlns:a16="http://schemas.microsoft.com/office/drawing/2014/main" id="{00000000-0008-0000-0300-000030C90000}"/>
            </a:ext>
          </a:extLst>
        </xdr:cNvPr>
        <xdr:cNvSpPr>
          <a:spLocks/>
        </xdr:cNvSpPr>
      </xdr:nvSpPr>
      <xdr:spPr bwMode="auto">
        <a:xfrm>
          <a:off x="11544300" y="8216900"/>
          <a:ext cx="0" cy="0"/>
        </a:xfrm>
        <a:prstGeom prst="rightBrace">
          <a:avLst>
            <a:gd name="adj1" fmla="val -2147483648"/>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txBody>
        <a:bodyPr rtlCol="0"/>
        <a:lstStyle/>
        <a:p>
          <a:pPr algn="ctr"/>
          <a:endParaRPr lang="fr-FR"/>
        </a:p>
      </xdr:txBody>
    </xdr:sp>
    <xdr:clientData/>
  </xdr:twoCellAnchor>
  <xdr:twoCellAnchor>
    <xdr:from>
      <xdr:col>13</xdr:col>
      <xdr:colOff>0</xdr:colOff>
      <xdr:row>89</xdr:row>
      <xdr:rowOff>0</xdr:rowOff>
    </xdr:from>
    <xdr:to>
      <xdr:col>13</xdr:col>
      <xdr:colOff>0</xdr:colOff>
      <xdr:row>89</xdr:row>
      <xdr:rowOff>0</xdr:rowOff>
    </xdr:to>
    <xdr:sp macro="" textlink="">
      <xdr:nvSpPr>
        <xdr:cNvPr id="51505" name="AutoShape 1">
          <a:extLst>
            <a:ext uri="{FF2B5EF4-FFF2-40B4-BE49-F238E27FC236}">
              <a16:creationId xmlns:a16="http://schemas.microsoft.com/office/drawing/2014/main" id="{00000000-0008-0000-0300-000031C90000}"/>
            </a:ext>
          </a:extLst>
        </xdr:cNvPr>
        <xdr:cNvSpPr>
          <a:spLocks/>
        </xdr:cNvSpPr>
      </xdr:nvSpPr>
      <xdr:spPr bwMode="auto">
        <a:xfrm>
          <a:off x="11544300" y="8216900"/>
          <a:ext cx="0" cy="0"/>
        </a:xfrm>
        <a:prstGeom prst="rightBrace">
          <a:avLst>
            <a:gd name="adj1" fmla="val -2147483648"/>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txBody>
        <a:bodyPr rtlCol="0"/>
        <a:lstStyle/>
        <a:p>
          <a:pPr algn="ctr"/>
          <a:endParaRPr lang="fr-FR"/>
        </a:p>
      </xdr:txBody>
    </xdr:sp>
    <xdr:clientData/>
  </xdr:twoCellAnchor>
  <xdr:twoCellAnchor>
    <xdr:from>
      <xdr:col>13</xdr:col>
      <xdr:colOff>0</xdr:colOff>
      <xdr:row>89</xdr:row>
      <xdr:rowOff>0</xdr:rowOff>
    </xdr:from>
    <xdr:to>
      <xdr:col>13</xdr:col>
      <xdr:colOff>0</xdr:colOff>
      <xdr:row>89</xdr:row>
      <xdr:rowOff>0</xdr:rowOff>
    </xdr:to>
    <xdr:sp macro="" textlink="">
      <xdr:nvSpPr>
        <xdr:cNvPr id="51506" name="AutoShape 1">
          <a:extLst>
            <a:ext uri="{FF2B5EF4-FFF2-40B4-BE49-F238E27FC236}">
              <a16:creationId xmlns:a16="http://schemas.microsoft.com/office/drawing/2014/main" id="{00000000-0008-0000-0300-000032C90000}"/>
            </a:ext>
          </a:extLst>
        </xdr:cNvPr>
        <xdr:cNvSpPr>
          <a:spLocks/>
        </xdr:cNvSpPr>
      </xdr:nvSpPr>
      <xdr:spPr bwMode="auto">
        <a:xfrm>
          <a:off x="11544300" y="8216900"/>
          <a:ext cx="0" cy="0"/>
        </a:xfrm>
        <a:prstGeom prst="rightBrace">
          <a:avLst>
            <a:gd name="adj1" fmla="val -2147483648"/>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txBody>
        <a:bodyPr rtlCol="0"/>
        <a:lstStyle/>
        <a:p>
          <a:pPr algn="ctr"/>
          <a:endParaRPr lang="fr-FR"/>
        </a:p>
      </xdr:txBody>
    </xdr:sp>
    <xdr:clientData/>
  </xdr:twoCellAnchor>
  <xdr:twoCellAnchor>
    <xdr:from>
      <xdr:col>13</xdr:col>
      <xdr:colOff>0</xdr:colOff>
      <xdr:row>89</xdr:row>
      <xdr:rowOff>0</xdr:rowOff>
    </xdr:from>
    <xdr:to>
      <xdr:col>13</xdr:col>
      <xdr:colOff>0</xdr:colOff>
      <xdr:row>89</xdr:row>
      <xdr:rowOff>0</xdr:rowOff>
    </xdr:to>
    <xdr:sp macro="" textlink="">
      <xdr:nvSpPr>
        <xdr:cNvPr id="51507" name="AutoShape 1">
          <a:extLst>
            <a:ext uri="{FF2B5EF4-FFF2-40B4-BE49-F238E27FC236}">
              <a16:creationId xmlns:a16="http://schemas.microsoft.com/office/drawing/2014/main" id="{00000000-0008-0000-0300-000033C90000}"/>
            </a:ext>
          </a:extLst>
        </xdr:cNvPr>
        <xdr:cNvSpPr>
          <a:spLocks/>
        </xdr:cNvSpPr>
      </xdr:nvSpPr>
      <xdr:spPr bwMode="auto">
        <a:xfrm>
          <a:off x="11544300" y="8216900"/>
          <a:ext cx="0" cy="0"/>
        </a:xfrm>
        <a:prstGeom prst="rightBrace">
          <a:avLst>
            <a:gd name="adj1" fmla="val -2147483648"/>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txBody>
        <a:bodyPr rtlCol="0"/>
        <a:lstStyle/>
        <a:p>
          <a:pPr algn="ctr"/>
          <a:endParaRPr lang="fr-FR"/>
        </a:p>
      </xdr:txBody>
    </xdr:sp>
    <xdr:clientData/>
  </xdr:twoCellAnchor>
  <xdr:twoCellAnchor>
    <xdr:from>
      <xdr:col>13</xdr:col>
      <xdr:colOff>0</xdr:colOff>
      <xdr:row>88</xdr:row>
      <xdr:rowOff>0</xdr:rowOff>
    </xdr:from>
    <xdr:to>
      <xdr:col>13</xdr:col>
      <xdr:colOff>0</xdr:colOff>
      <xdr:row>88</xdr:row>
      <xdr:rowOff>0</xdr:rowOff>
    </xdr:to>
    <xdr:sp macro="" textlink="">
      <xdr:nvSpPr>
        <xdr:cNvPr id="51508" name="AutoShape 1">
          <a:extLst>
            <a:ext uri="{FF2B5EF4-FFF2-40B4-BE49-F238E27FC236}">
              <a16:creationId xmlns:a16="http://schemas.microsoft.com/office/drawing/2014/main" id="{00000000-0008-0000-0300-000034C90000}"/>
            </a:ext>
          </a:extLst>
        </xdr:cNvPr>
        <xdr:cNvSpPr>
          <a:spLocks/>
        </xdr:cNvSpPr>
      </xdr:nvSpPr>
      <xdr:spPr bwMode="auto">
        <a:xfrm>
          <a:off x="11544300" y="8064500"/>
          <a:ext cx="0" cy="0"/>
        </a:xfrm>
        <a:prstGeom prst="rightBrace">
          <a:avLst>
            <a:gd name="adj1" fmla="val -2147483648"/>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txBody>
        <a:bodyPr rtlCol="0"/>
        <a:lstStyle/>
        <a:p>
          <a:pPr algn="ctr"/>
          <a:endParaRPr lang="fr-FR"/>
        </a:p>
      </xdr:txBody>
    </xdr:sp>
    <xdr:clientData/>
  </xdr:twoCellAnchor>
  <xdr:twoCellAnchor>
    <xdr:from>
      <xdr:col>13</xdr:col>
      <xdr:colOff>0</xdr:colOff>
      <xdr:row>88</xdr:row>
      <xdr:rowOff>0</xdr:rowOff>
    </xdr:from>
    <xdr:to>
      <xdr:col>13</xdr:col>
      <xdr:colOff>0</xdr:colOff>
      <xdr:row>88</xdr:row>
      <xdr:rowOff>0</xdr:rowOff>
    </xdr:to>
    <xdr:sp macro="" textlink="">
      <xdr:nvSpPr>
        <xdr:cNvPr id="51509" name="AutoShape 1">
          <a:extLst>
            <a:ext uri="{FF2B5EF4-FFF2-40B4-BE49-F238E27FC236}">
              <a16:creationId xmlns:a16="http://schemas.microsoft.com/office/drawing/2014/main" id="{00000000-0008-0000-0300-000035C90000}"/>
            </a:ext>
          </a:extLst>
        </xdr:cNvPr>
        <xdr:cNvSpPr>
          <a:spLocks/>
        </xdr:cNvSpPr>
      </xdr:nvSpPr>
      <xdr:spPr bwMode="auto">
        <a:xfrm>
          <a:off x="11544300" y="8064500"/>
          <a:ext cx="0" cy="0"/>
        </a:xfrm>
        <a:prstGeom prst="rightBrace">
          <a:avLst>
            <a:gd name="adj1" fmla="val -2147483648"/>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txBody>
        <a:bodyPr rtlCol="0"/>
        <a:lstStyle/>
        <a:p>
          <a:pPr algn="ctr"/>
          <a:endParaRPr lang="fr-FR"/>
        </a:p>
      </xdr:txBody>
    </xdr:sp>
    <xdr:clientData/>
  </xdr:twoCellAnchor>
  <xdr:twoCellAnchor>
    <xdr:from>
      <xdr:col>13</xdr:col>
      <xdr:colOff>0</xdr:colOff>
      <xdr:row>88</xdr:row>
      <xdr:rowOff>0</xdr:rowOff>
    </xdr:from>
    <xdr:to>
      <xdr:col>13</xdr:col>
      <xdr:colOff>0</xdr:colOff>
      <xdr:row>88</xdr:row>
      <xdr:rowOff>0</xdr:rowOff>
    </xdr:to>
    <xdr:sp macro="" textlink="">
      <xdr:nvSpPr>
        <xdr:cNvPr id="51510" name="AutoShape 1">
          <a:extLst>
            <a:ext uri="{FF2B5EF4-FFF2-40B4-BE49-F238E27FC236}">
              <a16:creationId xmlns:a16="http://schemas.microsoft.com/office/drawing/2014/main" id="{00000000-0008-0000-0300-000036C90000}"/>
            </a:ext>
          </a:extLst>
        </xdr:cNvPr>
        <xdr:cNvSpPr>
          <a:spLocks/>
        </xdr:cNvSpPr>
      </xdr:nvSpPr>
      <xdr:spPr bwMode="auto">
        <a:xfrm>
          <a:off x="11544300" y="8064500"/>
          <a:ext cx="0" cy="0"/>
        </a:xfrm>
        <a:prstGeom prst="rightBrace">
          <a:avLst>
            <a:gd name="adj1" fmla="val -2147483648"/>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txBody>
        <a:bodyPr rtlCol="0"/>
        <a:lstStyle/>
        <a:p>
          <a:pPr algn="ctr"/>
          <a:endParaRPr lang="fr-FR"/>
        </a:p>
      </xdr:txBody>
    </xdr:sp>
    <xdr:clientData/>
  </xdr:twoCellAnchor>
  <xdr:twoCellAnchor>
    <xdr:from>
      <xdr:col>13</xdr:col>
      <xdr:colOff>0</xdr:colOff>
      <xdr:row>88</xdr:row>
      <xdr:rowOff>0</xdr:rowOff>
    </xdr:from>
    <xdr:to>
      <xdr:col>13</xdr:col>
      <xdr:colOff>0</xdr:colOff>
      <xdr:row>88</xdr:row>
      <xdr:rowOff>0</xdr:rowOff>
    </xdr:to>
    <xdr:sp macro="" textlink="">
      <xdr:nvSpPr>
        <xdr:cNvPr id="51511" name="AutoShape 1">
          <a:extLst>
            <a:ext uri="{FF2B5EF4-FFF2-40B4-BE49-F238E27FC236}">
              <a16:creationId xmlns:a16="http://schemas.microsoft.com/office/drawing/2014/main" id="{00000000-0008-0000-0300-000037C90000}"/>
            </a:ext>
          </a:extLst>
        </xdr:cNvPr>
        <xdr:cNvSpPr>
          <a:spLocks/>
        </xdr:cNvSpPr>
      </xdr:nvSpPr>
      <xdr:spPr bwMode="auto">
        <a:xfrm>
          <a:off x="11544300" y="8064500"/>
          <a:ext cx="0" cy="0"/>
        </a:xfrm>
        <a:prstGeom prst="rightBrace">
          <a:avLst>
            <a:gd name="adj1" fmla="val -2147483648"/>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txBody>
        <a:bodyPr rtlCol="0"/>
        <a:lstStyle/>
        <a:p>
          <a:pPr algn="ctr"/>
          <a:endParaRPr lang="fr-FR"/>
        </a:p>
      </xdr:txBody>
    </xdr:sp>
    <xdr:clientData/>
  </xdr:twoCellAnchor>
  <xdr:twoCellAnchor>
    <xdr:from>
      <xdr:col>13</xdr:col>
      <xdr:colOff>0</xdr:colOff>
      <xdr:row>83</xdr:row>
      <xdr:rowOff>0</xdr:rowOff>
    </xdr:from>
    <xdr:to>
      <xdr:col>13</xdr:col>
      <xdr:colOff>0</xdr:colOff>
      <xdr:row>83</xdr:row>
      <xdr:rowOff>0</xdr:rowOff>
    </xdr:to>
    <xdr:sp macro="" textlink="">
      <xdr:nvSpPr>
        <xdr:cNvPr id="51512" name="AutoShape 1">
          <a:extLst>
            <a:ext uri="{FF2B5EF4-FFF2-40B4-BE49-F238E27FC236}">
              <a16:creationId xmlns:a16="http://schemas.microsoft.com/office/drawing/2014/main" id="{00000000-0008-0000-0300-000038C90000}"/>
            </a:ext>
          </a:extLst>
        </xdr:cNvPr>
        <xdr:cNvSpPr>
          <a:spLocks/>
        </xdr:cNvSpPr>
      </xdr:nvSpPr>
      <xdr:spPr bwMode="auto">
        <a:xfrm>
          <a:off x="11544300" y="7912100"/>
          <a:ext cx="0" cy="0"/>
        </a:xfrm>
        <a:prstGeom prst="rightBrace">
          <a:avLst>
            <a:gd name="adj1" fmla="val -2147483648"/>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txBody>
        <a:bodyPr rtlCol="0"/>
        <a:lstStyle/>
        <a:p>
          <a:pPr algn="ctr"/>
          <a:endParaRPr lang="fr-FR"/>
        </a:p>
      </xdr:txBody>
    </xdr:sp>
    <xdr:clientData/>
  </xdr:twoCellAnchor>
  <xdr:twoCellAnchor>
    <xdr:from>
      <xdr:col>13</xdr:col>
      <xdr:colOff>0</xdr:colOff>
      <xdr:row>83</xdr:row>
      <xdr:rowOff>0</xdr:rowOff>
    </xdr:from>
    <xdr:to>
      <xdr:col>13</xdr:col>
      <xdr:colOff>0</xdr:colOff>
      <xdr:row>83</xdr:row>
      <xdr:rowOff>0</xdr:rowOff>
    </xdr:to>
    <xdr:sp macro="" textlink="">
      <xdr:nvSpPr>
        <xdr:cNvPr id="51513" name="AutoShape 1">
          <a:extLst>
            <a:ext uri="{FF2B5EF4-FFF2-40B4-BE49-F238E27FC236}">
              <a16:creationId xmlns:a16="http://schemas.microsoft.com/office/drawing/2014/main" id="{00000000-0008-0000-0300-000039C90000}"/>
            </a:ext>
          </a:extLst>
        </xdr:cNvPr>
        <xdr:cNvSpPr>
          <a:spLocks/>
        </xdr:cNvSpPr>
      </xdr:nvSpPr>
      <xdr:spPr bwMode="auto">
        <a:xfrm>
          <a:off x="11544300" y="7912100"/>
          <a:ext cx="0" cy="0"/>
        </a:xfrm>
        <a:prstGeom prst="rightBrace">
          <a:avLst>
            <a:gd name="adj1" fmla="val -2147483648"/>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txBody>
        <a:bodyPr rtlCol="0"/>
        <a:lstStyle/>
        <a:p>
          <a:pPr algn="ctr"/>
          <a:endParaRPr lang="fr-FR"/>
        </a:p>
      </xdr:txBody>
    </xdr:sp>
    <xdr:clientData/>
  </xdr:twoCellAnchor>
  <xdr:twoCellAnchor>
    <xdr:from>
      <xdr:col>1</xdr:col>
      <xdr:colOff>1000126</xdr:colOff>
      <xdr:row>0</xdr:row>
      <xdr:rowOff>136526</xdr:rowOff>
    </xdr:from>
    <xdr:to>
      <xdr:col>12</xdr:col>
      <xdr:colOff>28576</xdr:colOff>
      <xdr:row>9</xdr:row>
      <xdr:rowOff>0</xdr:rowOff>
    </xdr:to>
    <xdr:sp macro="" textlink="">
      <xdr:nvSpPr>
        <xdr:cNvPr id="20" name="Text Box 1">
          <a:extLst>
            <a:ext uri="{FF2B5EF4-FFF2-40B4-BE49-F238E27FC236}">
              <a16:creationId xmlns:a16="http://schemas.microsoft.com/office/drawing/2014/main" id="{00000000-0008-0000-0300-000014000000}"/>
            </a:ext>
          </a:extLst>
        </xdr:cNvPr>
        <xdr:cNvSpPr txBox="1">
          <a:spLocks noChangeArrowheads="1"/>
        </xdr:cNvSpPr>
      </xdr:nvSpPr>
      <xdr:spPr bwMode="auto">
        <a:xfrm>
          <a:off x="2447926" y="136526"/>
          <a:ext cx="8801100" cy="1616074"/>
        </a:xfrm>
        <a:prstGeom prst="rect">
          <a:avLst/>
        </a:prstGeom>
        <a:noFill/>
        <a:ln w="19050">
          <a:solidFill>
            <a:srgbClr val="00B050"/>
          </a:solidFill>
          <a:miter lim="800000"/>
          <a:headEnd/>
          <a:tailEnd/>
        </a:ln>
      </xdr:spPr>
      <xdr:txBody>
        <a:bodyPr vertOverflow="clip" wrap="square" lIns="27432" tIns="22860" rIns="27432" bIns="0" anchor="ctr" upright="1"/>
        <a:lstStyle/>
        <a:p>
          <a:pPr algn="ctr" rtl="0">
            <a:defRPr sz="1000"/>
          </a:pPr>
          <a:r>
            <a:rPr lang="fr-FR" sz="1600" b="1" i="0" u="none" strike="noStrike" baseline="0">
              <a:solidFill>
                <a:srgbClr val="00B050"/>
              </a:solidFill>
              <a:latin typeface="Century Gothic"/>
              <a:ea typeface="Century Gothic"/>
              <a:cs typeface="Century Gothic"/>
            </a:rPr>
            <a:t>Vague C</a:t>
          </a:r>
        </a:p>
        <a:p>
          <a:pPr algn="ctr" rtl="0">
            <a:defRPr sz="1000"/>
          </a:pPr>
          <a:r>
            <a:rPr lang="fr-FR" sz="1600" b="1" i="0" u="none" strike="noStrike" baseline="0">
              <a:solidFill>
                <a:srgbClr val="00B050"/>
              </a:solidFill>
              <a:latin typeface="Century Gothic"/>
              <a:ea typeface="Century Gothic"/>
              <a:cs typeface="Century Gothic"/>
            </a:rPr>
            <a:t>Campagne d'évaluation 2021 - 2022</a:t>
          </a:r>
        </a:p>
        <a:p>
          <a:pPr algn="ctr" rtl="0">
            <a:defRPr sz="1000"/>
          </a:pPr>
          <a:r>
            <a:rPr lang="fr-FR" sz="1600" b="1" i="0" u="none" strike="noStrike" baseline="0">
              <a:solidFill>
                <a:srgbClr val="00B050"/>
              </a:solidFill>
              <a:latin typeface="Century Gothic"/>
              <a:ea typeface="Century Gothic"/>
              <a:cs typeface="Century Gothic"/>
            </a:rPr>
            <a:t>Dossier d'autoévaluation des unités de recherche</a:t>
          </a:r>
        </a:p>
        <a:p>
          <a:pPr algn="ctr" rtl="0">
            <a:defRPr sz="1000"/>
          </a:pPr>
          <a:r>
            <a:rPr lang="fr-FR" sz="1000" b="1" i="0" u="none" strike="noStrike" baseline="0">
              <a:solidFill>
                <a:srgbClr val="00B050"/>
              </a:solidFill>
              <a:latin typeface="Century Gothic"/>
              <a:ea typeface="Century Gothic"/>
              <a:cs typeface="Century Gothic"/>
            </a:rPr>
            <a:t> </a:t>
          </a:r>
        </a:p>
        <a:p>
          <a:pPr algn="ctr" rtl="0">
            <a:defRPr sz="1000"/>
          </a:pPr>
          <a:r>
            <a:rPr lang="fr-FR" sz="1600" b="1" i="0" u="none" strike="noStrike" baseline="0">
              <a:solidFill>
                <a:srgbClr val="00B050"/>
              </a:solidFill>
              <a:latin typeface="Century Gothic"/>
              <a:ea typeface="Century Gothic"/>
              <a:cs typeface="Century Gothic"/>
            </a:rPr>
            <a:t>Annexe 5 - Données du contrat en cours</a:t>
          </a:r>
        </a:p>
      </xdr:txBody>
    </xdr:sp>
    <xdr:clientData/>
  </xdr:twoCellAnchor>
  <xdr:twoCellAnchor editAs="oneCell">
    <xdr:from>
      <xdr:col>12</xdr:col>
      <xdr:colOff>371533</xdr:colOff>
      <xdr:row>0</xdr:row>
      <xdr:rowOff>157717</xdr:rowOff>
    </xdr:from>
    <xdr:to>
      <xdr:col>13</xdr:col>
      <xdr:colOff>581025</xdr:colOff>
      <xdr:row>8</xdr:row>
      <xdr:rowOff>16958</xdr:rowOff>
    </xdr:to>
    <xdr:pic>
      <xdr:nvPicPr>
        <xdr:cNvPr id="22" name="Image 4">
          <a:extLst>
            <a:ext uri="{FF2B5EF4-FFF2-40B4-BE49-F238E27FC236}">
              <a16:creationId xmlns:a16="http://schemas.microsoft.com/office/drawing/2014/main" id="{00000000-0008-0000-0300-00001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444066" y="157717"/>
          <a:ext cx="1259359" cy="12139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440266</xdr:colOff>
      <xdr:row>2</xdr:row>
      <xdr:rowOff>66277</xdr:rowOff>
    </xdr:from>
    <xdr:to>
      <xdr:col>1</xdr:col>
      <xdr:colOff>291464</xdr:colOff>
      <xdr:row>6</xdr:row>
      <xdr:rowOff>108399</xdr:rowOff>
    </xdr:to>
    <xdr:pic>
      <xdr:nvPicPr>
        <xdr:cNvPr id="21" name="Image 20">
          <a:extLst>
            <a:ext uri="{FF2B5EF4-FFF2-40B4-BE49-F238E27FC236}">
              <a16:creationId xmlns:a16="http://schemas.microsoft.com/office/drawing/2014/main" id="{00000000-0008-0000-0300-000015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40266" y="404944"/>
          <a:ext cx="1612265" cy="71945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885826</xdr:colOff>
      <xdr:row>0</xdr:row>
      <xdr:rowOff>112183</xdr:rowOff>
    </xdr:from>
    <xdr:to>
      <xdr:col>9</xdr:col>
      <xdr:colOff>695326</xdr:colOff>
      <xdr:row>8</xdr:row>
      <xdr:rowOff>123825</xdr:rowOff>
    </xdr:to>
    <xdr:sp macro="" textlink="">
      <xdr:nvSpPr>
        <xdr:cNvPr id="19" name="Text Box 1">
          <a:extLst>
            <a:ext uri="{FF2B5EF4-FFF2-40B4-BE49-F238E27FC236}">
              <a16:creationId xmlns:a16="http://schemas.microsoft.com/office/drawing/2014/main" id="{00000000-0008-0000-0400-000013000000}"/>
            </a:ext>
          </a:extLst>
        </xdr:cNvPr>
        <xdr:cNvSpPr txBox="1">
          <a:spLocks noChangeArrowheads="1"/>
        </xdr:cNvSpPr>
      </xdr:nvSpPr>
      <xdr:spPr bwMode="auto">
        <a:xfrm>
          <a:off x="2943226" y="112183"/>
          <a:ext cx="9296400" cy="1383242"/>
        </a:xfrm>
        <a:prstGeom prst="rect">
          <a:avLst/>
        </a:prstGeom>
        <a:noFill/>
        <a:ln w="19050">
          <a:solidFill>
            <a:srgbClr val="00B050"/>
          </a:solidFill>
          <a:miter lim="800000"/>
          <a:headEnd/>
          <a:tailEnd/>
        </a:ln>
      </xdr:spPr>
      <xdr:txBody>
        <a:bodyPr vertOverflow="clip" wrap="square" lIns="27432" tIns="22860" rIns="27432" bIns="0" anchor="ctr" upright="1"/>
        <a:lstStyle/>
        <a:p>
          <a:pPr algn="ctr" rtl="0">
            <a:defRPr sz="1000"/>
          </a:pPr>
          <a:r>
            <a:rPr lang="fr-FR" sz="1600" b="1" i="0" u="none" strike="noStrike" baseline="0">
              <a:solidFill>
                <a:srgbClr val="00B050"/>
              </a:solidFill>
              <a:latin typeface="Century Gothic"/>
              <a:ea typeface="Century Gothic"/>
              <a:cs typeface="Century Gothic"/>
            </a:rPr>
            <a:t>Vague C</a:t>
          </a:r>
        </a:p>
        <a:p>
          <a:pPr algn="ctr" rtl="0">
            <a:defRPr sz="1000"/>
          </a:pPr>
          <a:r>
            <a:rPr lang="fr-FR" sz="1600" b="1" i="0" u="none" strike="noStrike" baseline="0">
              <a:solidFill>
                <a:srgbClr val="00B050"/>
              </a:solidFill>
              <a:latin typeface="Century Gothic"/>
              <a:ea typeface="Century Gothic"/>
              <a:cs typeface="Century Gothic"/>
            </a:rPr>
            <a:t>Campagne d'évaluation 2021 - 2022</a:t>
          </a:r>
        </a:p>
        <a:p>
          <a:pPr algn="ctr" rtl="0">
            <a:defRPr sz="1000"/>
          </a:pPr>
          <a:r>
            <a:rPr lang="fr-FR" sz="1600" b="1" i="0" u="none" strike="noStrike" baseline="0">
              <a:solidFill>
                <a:srgbClr val="00B050"/>
              </a:solidFill>
              <a:latin typeface="Century Gothic"/>
              <a:ea typeface="Century Gothic"/>
              <a:cs typeface="Century Gothic"/>
            </a:rPr>
            <a:t>Dossier d'autoévaluation des unités de recherche</a:t>
          </a:r>
        </a:p>
        <a:p>
          <a:pPr algn="ctr" rtl="0">
            <a:defRPr sz="1000"/>
          </a:pPr>
          <a:r>
            <a:rPr lang="fr-FR" sz="1000" b="1" i="0" u="none" strike="noStrike" baseline="0">
              <a:solidFill>
                <a:srgbClr val="00B050"/>
              </a:solidFill>
              <a:latin typeface="Century Gothic"/>
              <a:ea typeface="Century Gothic"/>
              <a:cs typeface="Century Gothic"/>
            </a:rPr>
            <a:t> </a:t>
          </a:r>
        </a:p>
        <a:p>
          <a:pPr algn="ctr" rtl="0">
            <a:defRPr sz="1000"/>
          </a:pPr>
          <a:r>
            <a:rPr lang="fr-FR" sz="1600" b="1" i="0" u="none" strike="noStrike" baseline="0">
              <a:solidFill>
                <a:srgbClr val="00B050"/>
              </a:solidFill>
              <a:latin typeface="Century Gothic"/>
              <a:ea typeface="Century Gothic"/>
              <a:cs typeface="Century Gothic"/>
            </a:rPr>
            <a:t>Annexe 5 - Données du contrat en cours</a:t>
          </a:r>
        </a:p>
      </xdr:txBody>
    </xdr:sp>
    <xdr:clientData/>
  </xdr:twoCellAnchor>
  <xdr:twoCellAnchor editAs="oneCell">
    <xdr:from>
      <xdr:col>10</xdr:col>
      <xdr:colOff>596265</xdr:colOff>
      <xdr:row>1</xdr:row>
      <xdr:rowOff>24765</xdr:rowOff>
    </xdr:from>
    <xdr:to>
      <xdr:col>11</xdr:col>
      <xdr:colOff>680085</xdr:colOff>
      <xdr:row>8</xdr:row>
      <xdr:rowOff>106680</xdr:rowOff>
    </xdr:to>
    <xdr:pic>
      <xdr:nvPicPr>
        <xdr:cNvPr id="20" name="Image 4">
          <a:extLst>
            <a:ext uri="{FF2B5EF4-FFF2-40B4-BE49-F238E27FC236}">
              <a16:creationId xmlns:a16="http://schemas.microsoft.com/office/drawing/2014/main" id="{00000000-0008-0000-0400-00001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664565" y="192405"/>
          <a:ext cx="1295400" cy="12553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548640</xdr:colOff>
      <xdr:row>2</xdr:row>
      <xdr:rowOff>125095</xdr:rowOff>
    </xdr:from>
    <xdr:to>
      <xdr:col>1</xdr:col>
      <xdr:colOff>42545</xdr:colOff>
      <xdr:row>7</xdr:row>
      <xdr:rowOff>6350</xdr:rowOff>
    </xdr:to>
    <xdr:pic>
      <xdr:nvPicPr>
        <xdr:cNvPr id="4" name="Image 3">
          <a:extLst>
            <a:ext uri="{FF2B5EF4-FFF2-40B4-BE49-F238E27FC236}">
              <a16:creationId xmlns:a16="http://schemas.microsoft.com/office/drawing/2014/main" id="{00000000-0008-0000-0400-000004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48640" y="460375"/>
          <a:ext cx="1612265" cy="71945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2966509</xdr:colOff>
      <xdr:row>0</xdr:row>
      <xdr:rowOff>82551</xdr:rowOff>
    </xdr:from>
    <xdr:to>
      <xdr:col>9</xdr:col>
      <xdr:colOff>500593</xdr:colOff>
      <xdr:row>9</xdr:row>
      <xdr:rowOff>47625</xdr:rowOff>
    </xdr:to>
    <xdr:sp macro="" textlink="">
      <xdr:nvSpPr>
        <xdr:cNvPr id="6" name="Text Box 1">
          <a:extLst>
            <a:ext uri="{FF2B5EF4-FFF2-40B4-BE49-F238E27FC236}">
              <a16:creationId xmlns:a16="http://schemas.microsoft.com/office/drawing/2014/main" id="{00000000-0008-0000-0500-000006000000}"/>
            </a:ext>
          </a:extLst>
        </xdr:cNvPr>
        <xdr:cNvSpPr txBox="1">
          <a:spLocks noChangeArrowheads="1"/>
        </xdr:cNvSpPr>
      </xdr:nvSpPr>
      <xdr:spPr bwMode="auto">
        <a:xfrm>
          <a:off x="2966509" y="82551"/>
          <a:ext cx="8887884" cy="1508124"/>
        </a:xfrm>
        <a:prstGeom prst="rect">
          <a:avLst/>
        </a:prstGeom>
        <a:noFill/>
        <a:ln w="19050">
          <a:solidFill>
            <a:srgbClr val="00B050"/>
          </a:solidFill>
          <a:miter lim="800000"/>
          <a:headEnd/>
          <a:tailEnd/>
        </a:ln>
      </xdr:spPr>
      <xdr:txBody>
        <a:bodyPr vertOverflow="clip" wrap="square" lIns="27432" tIns="22860" rIns="27432" bIns="0" anchor="ctr" upright="1"/>
        <a:lstStyle/>
        <a:p>
          <a:pPr algn="ctr" rtl="0">
            <a:defRPr sz="1000"/>
          </a:pPr>
          <a:r>
            <a:rPr lang="fr-FR" sz="1600" b="1" i="0" u="none" strike="noStrike" baseline="0">
              <a:solidFill>
                <a:srgbClr val="00B050"/>
              </a:solidFill>
              <a:latin typeface="Century Gothic"/>
              <a:ea typeface="Century Gothic"/>
              <a:cs typeface="Century Gothic"/>
            </a:rPr>
            <a:t>Vague C</a:t>
          </a:r>
        </a:p>
        <a:p>
          <a:pPr algn="ctr" rtl="0">
            <a:defRPr sz="1000"/>
          </a:pPr>
          <a:r>
            <a:rPr lang="fr-FR" sz="1600" b="1" i="0" u="none" strike="noStrike" baseline="0">
              <a:solidFill>
                <a:srgbClr val="00B050"/>
              </a:solidFill>
              <a:latin typeface="Century Gothic"/>
              <a:ea typeface="Century Gothic"/>
              <a:cs typeface="Century Gothic"/>
            </a:rPr>
            <a:t>Campagne d'évaluation 2021 - 2022</a:t>
          </a:r>
        </a:p>
        <a:p>
          <a:pPr algn="ctr" rtl="0">
            <a:defRPr sz="1000"/>
          </a:pPr>
          <a:r>
            <a:rPr lang="fr-FR" sz="1600" b="1" i="0" u="none" strike="noStrike" baseline="0">
              <a:solidFill>
                <a:srgbClr val="00B050"/>
              </a:solidFill>
              <a:latin typeface="Century Gothic"/>
              <a:ea typeface="Century Gothic"/>
              <a:cs typeface="Century Gothic"/>
            </a:rPr>
            <a:t>Dossier d'autoévaluation des unités de recherche</a:t>
          </a:r>
        </a:p>
        <a:p>
          <a:pPr algn="ctr" rtl="0">
            <a:defRPr sz="1000"/>
          </a:pPr>
          <a:r>
            <a:rPr lang="fr-FR" sz="1000" b="1" i="0" u="none" strike="noStrike" baseline="0">
              <a:solidFill>
                <a:srgbClr val="00B050"/>
              </a:solidFill>
              <a:latin typeface="Century Gothic"/>
              <a:ea typeface="Century Gothic"/>
              <a:cs typeface="Century Gothic"/>
            </a:rPr>
            <a:t> </a:t>
          </a:r>
        </a:p>
        <a:p>
          <a:pPr algn="ctr" rtl="0">
            <a:defRPr sz="1000"/>
          </a:pPr>
          <a:r>
            <a:rPr lang="fr-FR" sz="1600" b="1" i="0" u="none" strike="noStrike" baseline="0">
              <a:solidFill>
                <a:srgbClr val="00B050"/>
              </a:solidFill>
              <a:latin typeface="Century Gothic"/>
              <a:ea typeface="Century Gothic"/>
              <a:cs typeface="Century Gothic"/>
            </a:rPr>
            <a:t>Annexe 5 - Données du contrat en cours</a:t>
          </a:r>
        </a:p>
      </xdr:txBody>
    </xdr:sp>
    <xdr:clientData/>
  </xdr:twoCellAnchor>
  <xdr:twoCellAnchor editAs="oneCell">
    <xdr:from>
      <xdr:col>10</xdr:col>
      <xdr:colOff>672914</xdr:colOff>
      <xdr:row>0</xdr:row>
      <xdr:rowOff>114301</xdr:rowOff>
    </xdr:from>
    <xdr:to>
      <xdr:col>12</xdr:col>
      <xdr:colOff>337858</xdr:colOff>
      <xdr:row>8</xdr:row>
      <xdr:rowOff>57151</xdr:rowOff>
    </xdr:to>
    <xdr:pic>
      <xdr:nvPicPr>
        <xdr:cNvPr id="4" name="Image 4">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286255" y="114301"/>
          <a:ext cx="1314450" cy="13054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502023</xdr:colOff>
      <xdr:row>2</xdr:row>
      <xdr:rowOff>66657</xdr:rowOff>
    </xdr:from>
    <xdr:to>
      <xdr:col>0</xdr:col>
      <xdr:colOff>2114288</xdr:colOff>
      <xdr:row>6</xdr:row>
      <xdr:rowOff>104795</xdr:rowOff>
    </xdr:to>
    <xdr:pic>
      <xdr:nvPicPr>
        <xdr:cNvPr id="5" name="Image 4">
          <a:extLst>
            <a:ext uri="{FF2B5EF4-FFF2-40B4-BE49-F238E27FC236}">
              <a16:creationId xmlns:a16="http://schemas.microsoft.com/office/drawing/2014/main" id="{00000000-0008-0000-0500-000005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02023" y="407316"/>
          <a:ext cx="1612265" cy="71945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2783204</xdr:colOff>
      <xdr:row>0</xdr:row>
      <xdr:rowOff>133350</xdr:rowOff>
    </xdr:from>
    <xdr:to>
      <xdr:col>6</xdr:col>
      <xdr:colOff>0</xdr:colOff>
      <xdr:row>9</xdr:row>
      <xdr:rowOff>57150</xdr:rowOff>
    </xdr:to>
    <xdr:sp macro="" textlink="">
      <xdr:nvSpPr>
        <xdr:cNvPr id="2" name="Text Box 1">
          <a:extLst>
            <a:ext uri="{FF2B5EF4-FFF2-40B4-BE49-F238E27FC236}">
              <a16:creationId xmlns:a16="http://schemas.microsoft.com/office/drawing/2014/main" id="{00000000-0008-0000-0600-000002000000}"/>
            </a:ext>
          </a:extLst>
        </xdr:cNvPr>
        <xdr:cNvSpPr txBox="1">
          <a:spLocks noChangeArrowheads="1"/>
        </xdr:cNvSpPr>
      </xdr:nvSpPr>
      <xdr:spPr bwMode="auto">
        <a:xfrm>
          <a:off x="2783204" y="133350"/>
          <a:ext cx="7732396" cy="1381125"/>
        </a:xfrm>
        <a:prstGeom prst="rect">
          <a:avLst/>
        </a:prstGeom>
        <a:noFill/>
        <a:ln w="19050">
          <a:solidFill>
            <a:srgbClr val="00B050"/>
          </a:solidFill>
          <a:miter lim="800000"/>
          <a:headEnd/>
          <a:tailEnd/>
        </a:ln>
      </xdr:spPr>
      <xdr:txBody>
        <a:bodyPr vertOverflow="clip" wrap="square" lIns="27432" tIns="22860" rIns="27432" bIns="0" anchor="ctr" upright="1"/>
        <a:lstStyle/>
        <a:p>
          <a:pPr algn="ctr" rtl="0">
            <a:defRPr sz="1000"/>
          </a:pPr>
          <a:r>
            <a:rPr lang="fr-FR" sz="1600" b="1" i="0" u="none" strike="noStrike" baseline="0">
              <a:solidFill>
                <a:srgbClr val="00B050"/>
              </a:solidFill>
              <a:latin typeface="Century Gothic"/>
              <a:ea typeface="Century Gothic"/>
              <a:cs typeface="Century Gothic"/>
            </a:rPr>
            <a:t>Vague C</a:t>
          </a:r>
        </a:p>
        <a:p>
          <a:pPr algn="ctr" rtl="0">
            <a:defRPr sz="1000"/>
          </a:pPr>
          <a:r>
            <a:rPr lang="fr-FR" sz="1600" b="1" i="0" u="none" strike="noStrike" baseline="0">
              <a:solidFill>
                <a:srgbClr val="00B050"/>
              </a:solidFill>
              <a:latin typeface="Century Gothic"/>
              <a:ea typeface="Century Gothic"/>
              <a:cs typeface="Century Gothic"/>
            </a:rPr>
            <a:t>campagne d'évaluation 2021 - 2022</a:t>
          </a:r>
        </a:p>
        <a:p>
          <a:pPr algn="ctr" rtl="0">
            <a:defRPr sz="1000"/>
          </a:pPr>
          <a:r>
            <a:rPr lang="fr-FR" sz="1600" b="1" i="0" u="none" strike="noStrike" baseline="0">
              <a:solidFill>
                <a:srgbClr val="00B050"/>
              </a:solidFill>
              <a:latin typeface="Century Gothic"/>
              <a:ea typeface="Century Gothic"/>
              <a:cs typeface="Century Gothic"/>
            </a:rPr>
            <a:t>Dossier d'autoévaluation des unités de recherche</a:t>
          </a:r>
        </a:p>
        <a:p>
          <a:pPr algn="ctr" rtl="0">
            <a:defRPr sz="1000"/>
          </a:pPr>
          <a:r>
            <a:rPr lang="fr-FR" sz="1000" b="1" i="0" u="none" strike="noStrike" baseline="0">
              <a:solidFill>
                <a:srgbClr val="00B050"/>
              </a:solidFill>
              <a:latin typeface="Century Gothic"/>
              <a:ea typeface="Century Gothic"/>
              <a:cs typeface="Century Gothic"/>
            </a:rPr>
            <a:t> </a:t>
          </a:r>
        </a:p>
        <a:p>
          <a:pPr algn="ctr" rtl="0">
            <a:defRPr sz="1000"/>
          </a:pPr>
          <a:r>
            <a:rPr lang="fr-FR" sz="1600" b="1" i="0" u="none" strike="noStrike" baseline="0">
              <a:solidFill>
                <a:srgbClr val="00B050"/>
              </a:solidFill>
              <a:latin typeface="Century Gothic"/>
              <a:ea typeface="Century Gothic"/>
              <a:cs typeface="Century Gothic"/>
            </a:rPr>
            <a:t>Annexe 5 - Données du contrat en cours </a:t>
          </a:r>
        </a:p>
      </xdr:txBody>
    </xdr:sp>
    <xdr:clientData/>
  </xdr:twoCellAnchor>
  <xdr:twoCellAnchor editAs="oneCell">
    <xdr:from>
      <xdr:col>6</xdr:col>
      <xdr:colOff>808567</xdr:colOff>
      <xdr:row>0</xdr:row>
      <xdr:rowOff>161291</xdr:rowOff>
    </xdr:from>
    <xdr:to>
      <xdr:col>7</xdr:col>
      <xdr:colOff>882650</xdr:colOff>
      <xdr:row>8</xdr:row>
      <xdr:rowOff>117475</xdr:rowOff>
    </xdr:to>
    <xdr:pic>
      <xdr:nvPicPr>
        <xdr:cNvPr id="3" name="Image 4">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03567" y="161291"/>
          <a:ext cx="1352550" cy="13108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474134</xdr:colOff>
      <xdr:row>2</xdr:row>
      <xdr:rowOff>118322</xdr:rowOff>
    </xdr:from>
    <xdr:to>
      <xdr:col>1</xdr:col>
      <xdr:colOff>2086399</xdr:colOff>
      <xdr:row>6</xdr:row>
      <xdr:rowOff>160444</xdr:rowOff>
    </xdr:to>
    <xdr:pic>
      <xdr:nvPicPr>
        <xdr:cNvPr id="4" name="Image 3">
          <a:extLst>
            <a:ext uri="{FF2B5EF4-FFF2-40B4-BE49-F238E27FC236}">
              <a16:creationId xmlns:a16="http://schemas.microsoft.com/office/drawing/2014/main" id="{00000000-0008-0000-0600-000004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74134" y="456989"/>
          <a:ext cx="1612265" cy="71945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2524125</xdr:colOff>
      <xdr:row>1</xdr:row>
      <xdr:rowOff>27305</xdr:rowOff>
    </xdr:from>
    <xdr:to>
      <xdr:col>5</xdr:col>
      <xdr:colOff>1190624</xdr:colOff>
      <xdr:row>8</xdr:row>
      <xdr:rowOff>104775</xdr:rowOff>
    </xdr:to>
    <xdr:sp macro="" textlink="">
      <xdr:nvSpPr>
        <xdr:cNvPr id="2" name="Text Box 1">
          <a:extLst>
            <a:ext uri="{FF2B5EF4-FFF2-40B4-BE49-F238E27FC236}">
              <a16:creationId xmlns:a16="http://schemas.microsoft.com/office/drawing/2014/main" id="{00000000-0008-0000-0700-000002000000}"/>
            </a:ext>
          </a:extLst>
        </xdr:cNvPr>
        <xdr:cNvSpPr txBox="1">
          <a:spLocks noChangeArrowheads="1"/>
        </xdr:cNvSpPr>
      </xdr:nvSpPr>
      <xdr:spPr bwMode="auto">
        <a:xfrm>
          <a:off x="2524125" y="198755"/>
          <a:ext cx="7591424" cy="1391920"/>
        </a:xfrm>
        <a:prstGeom prst="rect">
          <a:avLst/>
        </a:prstGeom>
        <a:noFill/>
        <a:ln w="19050">
          <a:solidFill>
            <a:srgbClr val="00B050"/>
          </a:solidFill>
          <a:miter lim="800000"/>
          <a:headEnd/>
          <a:tailEnd/>
        </a:ln>
      </xdr:spPr>
      <xdr:txBody>
        <a:bodyPr vertOverflow="clip" wrap="square" lIns="27432" tIns="22860" rIns="27432" bIns="0" anchor="ctr" upright="1"/>
        <a:lstStyle/>
        <a:p>
          <a:pPr algn="ctr" rtl="0">
            <a:defRPr sz="1000"/>
          </a:pPr>
          <a:r>
            <a:rPr lang="fr-FR" sz="1600" b="1" i="0" u="none" strike="noStrike" baseline="0">
              <a:solidFill>
                <a:srgbClr val="00B050"/>
              </a:solidFill>
              <a:latin typeface="Century Gothic"/>
              <a:ea typeface="Century Gothic"/>
              <a:cs typeface="Century Gothic"/>
            </a:rPr>
            <a:t>Vague C</a:t>
          </a:r>
        </a:p>
        <a:p>
          <a:pPr algn="ctr" rtl="0">
            <a:defRPr sz="1000"/>
          </a:pPr>
          <a:r>
            <a:rPr lang="fr-FR" sz="1600" b="1" i="0" u="none" strike="noStrike" baseline="0">
              <a:solidFill>
                <a:srgbClr val="00B050"/>
              </a:solidFill>
              <a:latin typeface="Century Gothic"/>
              <a:ea typeface="Century Gothic"/>
              <a:cs typeface="Century Gothic"/>
            </a:rPr>
            <a:t>Campagne d'évaluation 2021 - 2022</a:t>
          </a:r>
        </a:p>
        <a:p>
          <a:pPr algn="ctr" rtl="0">
            <a:defRPr sz="1000"/>
          </a:pPr>
          <a:r>
            <a:rPr lang="fr-FR" sz="1600" b="1" i="0" u="none" strike="noStrike" baseline="0">
              <a:solidFill>
                <a:srgbClr val="00B050"/>
              </a:solidFill>
              <a:latin typeface="Century Gothic"/>
              <a:ea typeface="Century Gothic"/>
              <a:cs typeface="Century Gothic"/>
            </a:rPr>
            <a:t>Dossier d'autoévaluation des unités de recherche</a:t>
          </a:r>
        </a:p>
        <a:p>
          <a:pPr algn="ctr" rtl="0">
            <a:defRPr sz="1000"/>
          </a:pPr>
          <a:r>
            <a:rPr lang="fr-FR" sz="1000" b="1" i="0" u="none" strike="noStrike" baseline="0">
              <a:solidFill>
                <a:srgbClr val="00B050"/>
              </a:solidFill>
              <a:latin typeface="Century Gothic"/>
              <a:ea typeface="Century Gothic"/>
              <a:cs typeface="Century Gothic"/>
            </a:rPr>
            <a:t> </a:t>
          </a:r>
        </a:p>
        <a:p>
          <a:pPr algn="ctr" rtl="0">
            <a:defRPr sz="1000"/>
          </a:pPr>
          <a:r>
            <a:rPr lang="fr-FR" sz="1600" b="1" i="0" u="none" strike="noStrike" baseline="0">
              <a:solidFill>
                <a:srgbClr val="00B050"/>
              </a:solidFill>
              <a:latin typeface="Century Gothic"/>
              <a:ea typeface="Century Gothic"/>
              <a:cs typeface="Century Gothic"/>
            </a:rPr>
            <a:t>Annexe 5 - Données du contrat en cours </a:t>
          </a:r>
        </a:p>
      </xdr:txBody>
    </xdr:sp>
    <xdr:clientData/>
  </xdr:twoCellAnchor>
  <xdr:twoCellAnchor editAs="oneCell">
    <xdr:from>
      <xdr:col>6</xdr:col>
      <xdr:colOff>548639</xdr:colOff>
      <xdr:row>1</xdr:row>
      <xdr:rowOff>16772</xdr:rowOff>
    </xdr:from>
    <xdr:to>
      <xdr:col>7</xdr:col>
      <xdr:colOff>553860</xdr:colOff>
      <xdr:row>8</xdr:row>
      <xdr:rowOff>0</xdr:rowOff>
    </xdr:to>
    <xdr:pic>
      <xdr:nvPicPr>
        <xdr:cNvPr id="3" name="Image 4">
          <a:extLst>
            <a:ext uri="{FF2B5EF4-FFF2-40B4-BE49-F238E27FC236}">
              <a16:creationId xmlns:a16="http://schemas.microsoft.com/office/drawing/2014/main" id="{00000000-0008-0000-07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995659" y="184412"/>
          <a:ext cx="1285381" cy="12786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419100</xdr:colOff>
      <xdr:row>2</xdr:row>
      <xdr:rowOff>67759</xdr:rowOff>
    </xdr:from>
    <xdr:to>
      <xdr:col>1</xdr:col>
      <xdr:colOff>2031365</xdr:colOff>
      <xdr:row>6</xdr:row>
      <xdr:rowOff>55694</xdr:rowOff>
    </xdr:to>
    <xdr:pic>
      <xdr:nvPicPr>
        <xdr:cNvPr id="4" name="Image 3">
          <a:extLst>
            <a:ext uri="{FF2B5EF4-FFF2-40B4-BE49-F238E27FC236}">
              <a16:creationId xmlns:a16="http://schemas.microsoft.com/office/drawing/2014/main" id="{00000000-0008-0000-0700-000004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19100" y="463999"/>
          <a:ext cx="1612265" cy="71945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323850</xdr:colOff>
      <xdr:row>0</xdr:row>
      <xdr:rowOff>123827</xdr:rowOff>
    </xdr:from>
    <xdr:to>
      <xdr:col>6</xdr:col>
      <xdr:colOff>1076325</xdr:colOff>
      <xdr:row>8</xdr:row>
      <xdr:rowOff>133351</xdr:rowOff>
    </xdr:to>
    <xdr:sp macro="" textlink="">
      <xdr:nvSpPr>
        <xdr:cNvPr id="5" name="Text Box 1">
          <a:extLst>
            <a:ext uri="{FF2B5EF4-FFF2-40B4-BE49-F238E27FC236}">
              <a16:creationId xmlns:a16="http://schemas.microsoft.com/office/drawing/2014/main" id="{00000000-0008-0000-0800-000005000000}"/>
            </a:ext>
          </a:extLst>
        </xdr:cNvPr>
        <xdr:cNvSpPr txBox="1">
          <a:spLocks noChangeArrowheads="1"/>
        </xdr:cNvSpPr>
      </xdr:nvSpPr>
      <xdr:spPr bwMode="auto">
        <a:xfrm>
          <a:off x="1971675" y="123827"/>
          <a:ext cx="8410575" cy="1381124"/>
        </a:xfrm>
        <a:prstGeom prst="rect">
          <a:avLst/>
        </a:prstGeom>
        <a:noFill/>
        <a:ln w="19050">
          <a:solidFill>
            <a:srgbClr val="00B050"/>
          </a:solidFill>
          <a:miter lim="800000"/>
          <a:headEnd/>
          <a:tailEnd/>
        </a:ln>
      </xdr:spPr>
      <xdr:txBody>
        <a:bodyPr vertOverflow="clip" wrap="square" lIns="27432" tIns="22860" rIns="27432" bIns="0" anchor="ctr" upright="1"/>
        <a:lstStyle/>
        <a:p>
          <a:pPr algn="ctr" rtl="0">
            <a:defRPr sz="1000"/>
          </a:pPr>
          <a:r>
            <a:rPr lang="fr-FR" sz="1600" b="1" i="0" u="none" strike="noStrike" baseline="0">
              <a:solidFill>
                <a:srgbClr val="00B050"/>
              </a:solidFill>
              <a:latin typeface="Century Gothic"/>
              <a:ea typeface="Century Gothic"/>
              <a:cs typeface="Century Gothic"/>
            </a:rPr>
            <a:t>Vague C</a:t>
          </a:r>
        </a:p>
        <a:p>
          <a:pPr algn="ctr" rtl="0">
            <a:defRPr sz="1000"/>
          </a:pPr>
          <a:r>
            <a:rPr lang="fr-FR" sz="1600" b="1" i="0" u="none" strike="noStrike" baseline="0">
              <a:solidFill>
                <a:srgbClr val="00B050"/>
              </a:solidFill>
              <a:latin typeface="Century Gothic"/>
              <a:ea typeface="Century Gothic"/>
              <a:cs typeface="Century Gothic"/>
            </a:rPr>
            <a:t>Campagne d'évaluation 2021 - 2022</a:t>
          </a:r>
        </a:p>
        <a:p>
          <a:pPr algn="ctr" rtl="0">
            <a:defRPr sz="1000"/>
          </a:pPr>
          <a:r>
            <a:rPr lang="fr-FR" sz="1600" b="1" i="0" u="none" strike="noStrike" baseline="0">
              <a:solidFill>
                <a:srgbClr val="00B050"/>
              </a:solidFill>
              <a:latin typeface="Century Gothic"/>
              <a:ea typeface="Century Gothic"/>
              <a:cs typeface="Century Gothic"/>
            </a:rPr>
            <a:t>Dossier d'évaluation des unités de recherche</a:t>
          </a:r>
        </a:p>
        <a:p>
          <a:pPr algn="ctr" rtl="0">
            <a:defRPr sz="1000"/>
          </a:pPr>
          <a:r>
            <a:rPr lang="fr-FR" sz="1000" b="1" i="0" u="none" strike="noStrike" baseline="0">
              <a:solidFill>
                <a:srgbClr val="00B050"/>
              </a:solidFill>
              <a:latin typeface="Century Gothic"/>
              <a:ea typeface="Century Gothic"/>
              <a:cs typeface="Century Gothic"/>
            </a:rPr>
            <a:t> </a:t>
          </a:r>
        </a:p>
        <a:p>
          <a:pPr algn="ctr" rtl="0">
            <a:defRPr sz="1000"/>
          </a:pPr>
          <a:r>
            <a:rPr lang="fr-FR" sz="1600" b="1" i="0" u="none" strike="noStrike" baseline="0">
              <a:solidFill>
                <a:srgbClr val="00B050"/>
              </a:solidFill>
              <a:latin typeface="Century Gothic"/>
              <a:ea typeface="Century Gothic"/>
              <a:cs typeface="Century Gothic"/>
            </a:rPr>
            <a:t>Annexe 5 - Données du contrat en cours</a:t>
          </a:r>
        </a:p>
      </xdr:txBody>
    </xdr:sp>
    <xdr:clientData/>
  </xdr:twoCellAnchor>
  <xdr:twoCellAnchor editAs="oneCell">
    <xdr:from>
      <xdr:col>7</xdr:col>
      <xdr:colOff>247649</xdr:colOff>
      <xdr:row>0</xdr:row>
      <xdr:rowOff>87629</xdr:rowOff>
    </xdr:from>
    <xdr:to>
      <xdr:col>7</xdr:col>
      <xdr:colOff>1663065</xdr:colOff>
      <xdr:row>8</xdr:row>
      <xdr:rowOff>78104</xdr:rowOff>
    </xdr:to>
    <xdr:pic>
      <xdr:nvPicPr>
        <xdr:cNvPr id="6" name="Image 4">
          <a:extLst>
            <a:ext uri="{FF2B5EF4-FFF2-40B4-BE49-F238E27FC236}">
              <a16:creationId xmlns:a16="http://schemas.microsoft.com/office/drawing/2014/main" id="{00000000-0008-0000-0800-00000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946129" y="87629"/>
          <a:ext cx="1415416" cy="13315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175260</xdr:colOff>
      <xdr:row>2</xdr:row>
      <xdr:rowOff>58419</xdr:rowOff>
    </xdr:from>
    <xdr:to>
      <xdr:col>1</xdr:col>
      <xdr:colOff>95885</xdr:colOff>
      <xdr:row>6</xdr:row>
      <xdr:rowOff>107314</xdr:rowOff>
    </xdr:to>
    <xdr:pic>
      <xdr:nvPicPr>
        <xdr:cNvPr id="4" name="Image 3">
          <a:extLst>
            <a:ext uri="{FF2B5EF4-FFF2-40B4-BE49-F238E27FC236}">
              <a16:creationId xmlns:a16="http://schemas.microsoft.com/office/drawing/2014/main" id="{00000000-0008-0000-0800-000004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75260" y="393699"/>
          <a:ext cx="1612265" cy="71945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private/var/folders/c0/qhj3grm906s1svk0g61h47900000gp/T/TemporaryItems/Outlook%20Temp/VAGUE_A_RECH_UR_donnees_du_contrat_en_cours_17oct2018%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atherine/Library/Containers/com.apple.mail/Data/Library/Mail%20Downloads/89FEF434-A06D-4FC2-9B70-27C26D51BA68/VAGUE_A_RECH_UR_donnees_du_contrat_en_cours_9oct2018.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VAGUE_D_RECH_1_5_UR_donnees_du_prochain_contrat-20-09-2016%20(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mauricio/Dropbox/Projets/ERPI/HCERES/Users\mauricio\Dropbox\Projets\ERPI\Budget\C:\Users\neves5\AppData\Local\Temp\Annexe%205%20-%20Donn&#233;es%20du%20contrat%20en%20cours%20-%20EMPP%20-%20ERP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a bene"/>
      <sheetName val="1. Info. adm."/>
      <sheetName val="2. Structuration de l'unité"/>
      <sheetName val="3.1 Liste des personnels"/>
      <sheetName val="3.2 Liste des doctorants"/>
      <sheetName val="3.3 Synth personnels unité (FR)"/>
      <sheetName val="3.3 Synth personnels unité (UK)"/>
      <sheetName val="4. Prod &amp; Activ de la R (FR)"/>
      <sheetName val="4. Prod &amp; Activ de la R (UK)"/>
      <sheetName val="5. Org et vie de l'unité (FR)"/>
      <sheetName val="5. Org et vie de l'unité (UK)"/>
      <sheetName val="6. Ressources fi"/>
      <sheetName val="MenusR"/>
      <sheetName val="UAI_Etab_Org"/>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3">
          <cell r="H3" t="str">
            <v>SHS</v>
          </cell>
        </row>
      </sheetData>
      <sheetData sheetId="13">
        <row r="4">
          <cell r="B4" t="str">
            <v>CENGEPS LYON</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a bene"/>
      <sheetName val="1. Info. adm."/>
      <sheetName val="2. Structuration de l'unité"/>
      <sheetName val="3.1 Liste des personnels"/>
      <sheetName val="3.2 Liste des doctorants"/>
      <sheetName val="3.3 Synth personnels unité (FR)"/>
      <sheetName val="3.3 Synth personnels unité (UK)"/>
      <sheetName val="4. Prod &amp; Activ de la R (FR)"/>
      <sheetName val="4. Prod &amp; Activ de la R (UK)"/>
      <sheetName val="5. Org et vie de l'unité (FR)"/>
      <sheetName val="5. Org et vie de l'unité (UK)"/>
      <sheetName val="6. Ressources fi"/>
      <sheetName val="MenusR"/>
      <sheetName val="ND-14-06-UAI_Etab_Org"/>
      <sheetName val="menu_deroulant_doctorants"/>
      <sheetName val="Feuil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row r="3">
          <cell r="H3" t="str">
            <v>SHS</v>
          </cell>
        </row>
        <row r="4">
          <cell r="C4" t="str">
            <v>PREX</v>
          </cell>
          <cell r="H4" t="str">
            <v>ST</v>
          </cell>
        </row>
        <row r="5">
          <cell r="C5" t="str">
            <v>PR1</v>
          </cell>
          <cell r="H5" t="str">
            <v>SVE</v>
          </cell>
        </row>
        <row r="6">
          <cell r="C6" t="str">
            <v>PR2</v>
          </cell>
        </row>
        <row r="7">
          <cell r="C7" t="str">
            <v>PR</v>
          </cell>
        </row>
        <row r="8">
          <cell r="C8" t="str">
            <v>DIRH</v>
          </cell>
          <cell r="H8" t="str">
            <v>SHS1 Marchés et organisations</v>
          </cell>
        </row>
        <row r="9">
          <cell r="C9" t="str">
            <v>DIRP</v>
          </cell>
          <cell r="H9" t="str">
            <v>SHS2 Normes, institutions et comportements sociaux</v>
          </cell>
        </row>
        <row r="10">
          <cell r="C10" t="str">
            <v>Physicien</v>
          </cell>
          <cell r="H10" t="str">
            <v>SHS3 Espace, environnement et sociétés</v>
          </cell>
        </row>
        <row r="11">
          <cell r="C11" t="str">
            <v>Astro</v>
          </cell>
          <cell r="F11" t="str">
            <v>H</v>
          </cell>
          <cell r="H11" t="str">
            <v>SHS4 Esprit humain, langage, éducation</v>
          </cell>
        </row>
        <row r="12">
          <cell r="C12" t="str">
            <v>PUPHEX</v>
          </cell>
          <cell r="F12" t="str">
            <v>F</v>
          </cell>
          <cell r="H12" t="str">
            <v>SHS5 Langues, textes, arts et cultures</v>
          </cell>
        </row>
        <row r="13">
          <cell r="C13" t="str">
            <v>PUPH1</v>
          </cell>
          <cell r="H13" t="str">
            <v>SHS6 Mondes anciens et contemporains</v>
          </cell>
        </row>
        <row r="14">
          <cell r="C14" t="str">
            <v>PUPH2</v>
          </cell>
          <cell r="H14" t="str">
            <v>ST1 Mathématiques</v>
          </cell>
        </row>
        <row r="15">
          <cell r="C15" t="str">
            <v>PUPH</v>
          </cell>
          <cell r="H15" t="str">
            <v>ST2 Physique</v>
          </cell>
        </row>
        <row r="16">
          <cell r="C16" t="str">
            <v>PR_AutMin</v>
          </cell>
          <cell r="H16" t="str">
            <v>ST3 Sciences de la terre et de l'univers</v>
          </cell>
        </row>
        <row r="17">
          <cell r="C17" t="str">
            <v>MCFHC</v>
          </cell>
          <cell r="H17" t="str">
            <v>ST4 Chimie</v>
          </cell>
        </row>
        <row r="18">
          <cell r="C18" t="str">
            <v>MCF</v>
          </cell>
          <cell r="H18" t="str">
            <v>ST5 Sciences pour l'ingénieur</v>
          </cell>
        </row>
        <row r="19">
          <cell r="C19" t="str">
            <v>MCFP</v>
          </cell>
          <cell r="H19" t="str">
            <v>ST6 Sciences et technologies de l'information et de la communication</v>
          </cell>
        </row>
        <row r="20">
          <cell r="C20" t="str">
            <v>Phys_adj</v>
          </cell>
          <cell r="H20" t="str">
            <v>SVE1 Agronomie, Biologie Végétale, Écologie, Environnement, Évolution</v>
          </cell>
        </row>
        <row r="21">
          <cell r="C21" t="str">
            <v>Astro_adj</v>
          </cell>
          <cell r="H21" t="str">
            <v>SVE2 Biologie Cellulaire, Imagerie, Biologie Moléculaire, Biochimie, Génomique, Biologie Systémique, Développement, Biologie Structurale</v>
          </cell>
        </row>
        <row r="22">
          <cell r="C22" t="str">
            <v>MCUPHHC</v>
          </cell>
          <cell r="H22" t="str">
            <v>SVE3 Microbiologie, Virologie, Immunité</v>
          </cell>
        </row>
        <row r="23">
          <cell r="C23" t="str">
            <v>MCUPH1</v>
          </cell>
          <cell r="H23" t="str">
            <v>SVE4 Neurosciences</v>
          </cell>
        </row>
        <row r="24">
          <cell r="C24" t="str">
            <v>MCUPH2</v>
          </cell>
          <cell r="H24" t="str">
            <v>SVE5 Physiologie, Physiopathologie, Cardiologie, Pharmacologie, Endocrinologie, Cancer, Technologies Médicales</v>
          </cell>
        </row>
        <row r="25">
          <cell r="C25" t="str">
            <v>MCUPH</v>
          </cell>
          <cell r="H25" t="str">
            <v>SVE6 Santé Publique, Épidémiologie, Recherche Clinique</v>
          </cell>
        </row>
        <row r="26">
          <cell r="C26" t="str">
            <v>MC_AutMin</v>
          </cell>
        </row>
        <row r="27">
          <cell r="C27" t="str">
            <v>PREM</v>
          </cell>
        </row>
        <row r="28">
          <cell r="C28" t="str">
            <v>CCA</v>
          </cell>
          <cell r="H28" t="str">
            <v>SHS1_1 Économie</v>
          </cell>
        </row>
        <row r="29">
          <cell r="C29" t="str">
            <v>AHU</v>
          </cell>
          <cell r="H29" t="str">
            <v>SHS1_2 Finance, management</v>
          </cell>
        </row>
        <row r="30">
          <cell r="C30" t="str">
            <v>PHU</v>
          </cell>
          <cell r="H30" t="str">
            <v>SHS2_1 Droit</v>
          </cell>
        </row>
        <row r="31">
          <cell r="C31" t="str">
            <v>ECC</v>
          </cell>
          <cell r="H31" t="str">
            <v>SHS2_2 Science politique</v>
          </cell>
        </row>
        <row r="32">
          <cell r="C32" t="str">
            <v>PAST</v>
          </cell>
          <cell r="H32" t="str">
            <v>SHS2_3 Anthropologie et ethnologie</v>
          </cell>
        </row>
        <row r="33">
          <cell r="C33" t="str">
            <v>Autre_EC</v>
          </cell>
          <cell r="H33" t="str">
            <v>SHS2_4 Sociologie, démographie</v>
          </cell>
        </row>
        <row r="34">
          <cell r="C34" t="str">
            <v>DREX</v>
          </cell>
          <cell r="H34" t="str">
            <v>SHS2_5 Sciences de l’information et de la communication</v>
          </cell>
        </row>
        <row r="35">
          <cell r="C35" t="str">
            <v>DR1</v>
          </cell>
          <cell r="H35" t="str">
            <v>SHS3_1 Géographie</v>
          </cell>
        </row>
        <row r="36">
          <cell r="C36" t="str">
            <v>DR2</v>
          </cell>
          <cell r="H36" t="str">
            <v>SHS3_2 Aménagement et urbanisme</v>
          </cell>
        </row>
        <row r="37">
          <cell r="C37" t="str">
            <v>DR</v>
          </cell>
          <cell r="H37" t="str">
            <v>SHS3_3 Architecture</v>
          </cell>
        </row>
        <row r="38">
          <cell r="C38" t="str">
            <v>CR1</v>
          </cell>
          <cell r="H38" t="str">
            <v>SHS4_1 Linguistique</v>
          </cell>
        </row>
        <row r="39">
          <cell r="C39" t="str">
            <v>CR2</v>
          </cell>
          <cell r="H39" t="str">
            <v>SHS4_2 Psychologie</v>
          </cell>
        </row>
        <row r="40">
          <cell r="C40" t="str">
            <v>CR</v>
          </cell>
          <cell r="H40" t="str">
            <v>SHS4_3 Sciences de l'éducation</v>
          </cell>
        </row>
        <row r="41">
          <cell r="C41" t="str">
            <v>Cadre_supérieur</v>
          </cell>
          <cell r="H41" t="str">
            <v>SHS4_4 Sciences et techniques des activités physiques et sportives</v>
          </cell>
        </row>
        <row r="42">
          <cell r="C42" t="str">
            <v>Cadre_confirmé</v>
          </cell>
          <cell r="H42" t="str">
            <v>SHS5_1 Langues / littératures anciennes et françaises, littérature comparée</v>
          </cell>
        </row>
        <row r="43">
          <cell r="C43" t="str">
            <v>Cadre_débutant</v>
          </cell>
          <cell r="H43" t="str">
            <v>SHS5_2 Littératures et langues étrangères, civilisations, cultures et langues régionales</v>
          </cell>
        </row>
        <row r="44">
          <cell r="C44" t="str">
            <v>CBIB</v>
          </cell>
          <cell r="H44" t="str">
            <v>SHS5_3 Arts</v>
          </cell>
        </row>
        <row r="45">
          <cell r="C45" t="str">
            <v>CPAT</v>
          </cell>
          <cell r="H45" t="str">
            <v>SHS5_4 Philosophie, sciences des religions, théologie</v>
          </cell>
        </row>
        <row r="46">
          <cell r="C46" t="str">
            <v>DREM</v>
          </cell>
          <cell r="H46" t="str">
            <v>SHS6_1 Histoire</v>
          </cell>
        </row>
        <row r="47">
          <cell r="C47" t="str">
            <v>CJC</v>
          </cell>
          <cell r="H47" t="str">
            <v>SHS6_2 Histoire de l'art</v>
          </cell>
        </row>
        <row r="48">
          <cell r="C48" t="str">
            <v>Ch_contractuel</v>
          </cell>
          <cell r="H48" t="str">
            <v>SHS6_3 Archéologie</v>
          </cell>
        </row>
        <row r="49">
          <cell r="C49" t="str">
            <v>POST-DOC</v>
          </cell>
          <cell r="H49" t="str">
            <v>ST1_1 Mathématiques pures</v>
          </cell>
        </row>
        <row r="50">
          <cell r="C50" t="str">
            <v>CH_INVITÉ</v>
          </cell>
          <cell r="H50" t="str">
            <v>ST1_2 Mathématiques appliquées</v>
          </cell>
        </row>
        <row r="51">
          <cell r="C51" t="str">
            <v>CH_ASSOCIÉ</v>
          </cell>
          <cell r="H51" t="str">
            <v>ST2_1 Physique nucléaire et particules</v>
          </cell>
        </row>
        <row r="52">
          <cell r="C52" t="str">
            <v>DOCTEUR</v>
          </cell>
          <cell r="H52" t="str">
            <v>ST2_2 Physique moléculaire, plasma, optique</v>
          </cell>
        </row>
        <row r="53">
          <cell r="C53" t="str">
            <v>DOCTORANT</v>
          </cell>
          <cell r="H53" t="str">
            <v>ST2_3 Matériaux, structure et physique solide</v>
          </cell>
        </row>
        <row r="54">
          <cell r="C54" t="str">
            <v>Autre_Ch</v>
          </cell>
          <cell r="H54" t="str">
            <v>ST3_1 Océan, atmosphère</v>
          </cell>
        </row>
        <row r="55">
          <cell r="C55" t="str">
            <v>PRAG</v>
          </cell>
          <cell r="H55" t="str">
            <v>ST3_2 Terre solide</v>
          </cell>
        </row>
        <row r="56">
          <cell r="C56" t="str">
            <v>PCAP</v>
          </cell>
          <cell r="H56" t="str">
            <v>ST3_3 Astronomie, univers</v>
          </cell>
        </row>
        <row r="57">
          <cell r="C57" t="str">
            <v>INGADM</v>
          </cell>
          <cell r="H57" t="str">
            <v>ST4_1 Chimie physique théorique et analytique</v>
          </cell>
        </row>
        <row r="58">
          <cell r="C58" t="str">
            <v>ADMAENES</v>
          </cell>
          <cell r="H58" t="str">
            <v>ST4_2 Chimie coordination, catalyse, matériaux</v>
          </cell>
        </row>
        <row r="59">
          <cell r="C59" t="str">
            <v>ADAENES</v>
          </cell>
          <cell r="H59" t="str">
            <v>ST4_3 Chimie moléculaire, polymères</v>
          </cell>
        </row>
        <row r="60">
          <cell r="C60" t="str">
            <v>SAENES</v>
          </cell>
          <cell r="H60" t="str">
            <v>ST4_4 Chimie du et pour le vivant</v>
          </cell>
        </row>
        <row r="61">
          <cell r="C61" t="str">
            <v>ADJAENES</v>
          </cell>
          <cell r="H61" t="str">
            <v>ST5_1 Mécanique du solide</v>
          </cell>
        </row>
        <row r="62">
          <cell r="C62" t="str">
            <v>IR</v>
          </cell>
          <cell r="H62" t="str">
            <v>ST5_2 Génie des procédés</v>
          </cell>
        </row>
        <row r="63">
          <cell r="C63" t="str">
            <v>IE</v>
          </cell>
          <cell r="H63" t="str">
            <v>ST5_3 Mécanique des fluides</v>
          </cell>
        </row>
        <row r="64">
          <cell r="C64" t="str">
            <v>AI</v>
          </cell>
          <cell r="H64" t="str">
            <v>ST5_4 Énergie, thermique</v>
          </cell>
        </row>
        <row r="65">
          <cell r="C65" t="str">
            <v>TCH</v>
          </cell>
          <cell r="H65" t="str">
            <v>ST6_1 Informatique</v>
          </cell>
        </row>
        <row r="66">
          <cell r="C66" t="str">
            <v>AJT</v>
          </cell>
          <cell r="H66" t="str">
            <v>ST6_2 Électronique</v>
          </cell>
        </row>
        <row r="67">
          <cell r="C67" t="str">
            <v>BIB</v>
          </cell>
          <cell r="H67" t="str">
            <v>ST6_3 Automatique, signal, image</v>
          </cell>
        </row>
        <row r="68">
          <cell r="C68" t="str">
            <v>BIBAS</v>
          </cell>
          <cell r="H68" t="str">
            <v>SVE1_1 Biologie cellulaire et biologie du développement végétal</v>
          </cell>
        </row>
        <row r="69">
          <cell r="C69" t="str">
            <v>ASBIB</v>
          </cell>
          <cell r="H69" t="str">
            <v>SVE1_2 Évolution, écologie, biologie des populations</v>
          </cell>
        </row>
        <row r="70">
          <cell r="C70" t="str">
            <v>MABIB</v>
          </cell>
          <cell r="H70" t="str">
            <v>SVE1_3 Biotechnologies, sciences environnementales, biologie synthétique, agronomie</v>
          </cell>
        </row>
        <row r="71">
          <cell r="C71" t="str">
            <v>Cadre_EPIC</v>
          </cell>
          <cell r="H71" t="str">
            <v>SVE2_1 Biologie moléculaire et structurale, biochimie</v>
          </cell>
        </row>
        <row r="72">
          <cell r="C72" t="str">
            <v>NonCadre_EPIC</v>
          </cell>
          <cell r="H72" t="str">
            <v>SVE2_2 Génétique, génomique, bioinformatique, biologie systémique</v>
          </cell>
        </row>
        <row r="73">
          <cell r="C73" t="str">
            <v>CDI</v>
          </cell>
          <cell r="H73" t="str">
            <v>SVE2_3 Biologie cellulaire, biologie du développement animal</v>
          </cell>
        </row>
        <row r="74">
          <cell r="C74" t="str">
            <v>CDI.A</v>
          </cell>
          <cell r="H74" t="str">
            <v>SVE3_1 Microbiologie</v>
          </cell>
        </row>
        <row r="75">
          <cell r="C75" t="str">
            <v>CDI.B</v>
          </cell>
          <cell r="H75" t="str">
            <v>SVE3_2 Virologie</v>
          </cell>
        </row>
        <row r="76">
          <cell r="C76" t="str">
            <v>CDI.C</v>
          </cell>
          <cell r="H76" t="str">
            <v>SVE3_3 Parasitologie</v>
          </cell>
        </row>
        <row r="77">
          <cell r="C77" t="str">
            <v>PH</v>
          </cell>
          <cell r="H77" t="str">
            <v>SVE3_4 Immunologie</v>
          </cell>
        </row>
        <row r="78">
          <cell r="C78" t="str">
            <v>AJH</v>
          </cell>
          <cell r="H78" t="str">
            <v>SVE4_1 Neurologie</v>
          </cell>
        </row>
        <row r="79">
          <cell r="C79" t="str">
            <v>ASPM</v>
          </cell>
          <cell r="H79" t="str">
            <v>SVE4_2 Neurologie médicale</v>
          </cell>
        </row>
        <row r="80">
          <cell r="C80" t="str">
            <v>SEC</v>
          </cell>
          <cell r="H80" t="str">
            <v>SVE5_1 Physiologie, Endocrinologie, Physiopathologie</v>
          </cell>
        </row>
        <row r="81">
          <cell r="C81" t="str">
            <v>TEC</v>
          </cell>
          <cell r="H81" t="str">
            <v>SVE5_2 Cardiologie, cardiovasculaire</v>
          </cell>
        </row>
        <row r="82">
          <cell r="C82" t="str">
            <v>INF</v>
          </cell>
          <cell r="H82" t="str">
            <v>SVE5_3 Génétique médicale, Pharmacologie, Technologie médicales</v>
          </cell>
        </row>
        <row r="83">
          <cell r="C83" t="str">
            <v>SF</v>
          </cell>
          <cell r="H83" t="str">
            <v>SVE5_4 Cancer</v>
          </cell>
        </row>
        <row r="84">
          <cell r="C84" t="str">
            <v>ARC</v>
          </cell>
          <cell r="H84" t="str">
            <v>SVE6_1 Santé publique</v>
          </cell>
        </row>
        <row r="85">
          <cell r="C85" t="str">
            <v>CS</v>
          </cell>
          <cell r="H85" t="str">
            <v>SVE6_2 Épidémiologie</v>
          </cell>
        </row>
        <row r="86">
          <cell r="C86" t="str">
            <v>INGH</v>
          </cell>
          <cell r="H86" t="str">
            <v>SVE6_3 Recherche clinique</v>
          </cell>
        </row>
        <row r="87">
          <cell r="C87" t="str">
            <v>CP</v>
          </cell>
          <cell r="H87" t="str">
            <v>A - Science du vivant (SV)</v>
          </cell>
        </row>
        <row r="88">
          <cell r="C88" t="str">
            <v>PATP</v>
          </cell>
          <cell r="H88" t="str">
            <v>B - Sciences chimiques Sciences des matériaux (SCSM)</v>
          </cell>
        </row>
        <row r="89">
          <cell r="C89" t="str">
            <v>CT</v>
          </cell>
          <cell r="H89" t="str">
            <v>C - Sciences de l'ingenieur et instrumentation scientifique (SIIS)</v>
          </cell>
        </row>
        <row r="90">
          <cell r="C90" t="str">
            <v>CT.A</v>
          </cell>
          <cell r="H90" t="str">
            <v>D - Sciences Humaines et Sociales (SHS)</v>
          </cell>
        </row>
        <row r="91">
          <cell r="C91" t="str">
            <v>CT.B</v>
          </cell>
          <cell r="H91" t="str">
            <v>E - Informatique, Statistique et Calcul Scientifique (ICS)</v>
          </cell>
        </row>
        <row r="92">
          <cell r="C92" t="str">
            <v>CT.C</v>
          </cell>
          <cell r="H92" t="str">
            <v>F - Information, Documentation, Culture, Communication, Edition, TICE (IDCCET)</v>
          </cell>
        </row>
        <row r="93">
          <cell r="C93" t="str">
            <v>Autre_AP</v>
          </cell>
          <cell r="H93" t="str">
            <v>G - Patrimoine, logistique, prévention et restauration (PLPR)</v>
          </cell>
        </row>
        <row r="94">
          <cell r="C94" t="str">
            <v>STAGIAIRE</v>
          </cell>
          <cell r="H94" t="str">
            <v>J - Gestion et pilotage (GP)</v>
          </cell>
        </row>
        <row r="96">
          <cell r="C96" t="str">
            <v>CD</v>
          </cell>
          <cell r="E96" t="str">
            <v>Contrat doctoral uniquement recherche</v>
          </cell>
        </row>
        <row r="97">
          <cell r="C97" t="str">
            <v>CDE</v>
          </cell>
          <cell r="E97" t="str">
            <v>Contrat doctoral avec activités complémentaires (e.g. enseignement)</v>
          </cell>
        </row>
        <row r="98">
          <cell r="C98" t="str">
            <v>CDENSX</v>
          </cell>
          <cell r="E98" t="str">
            <v>Contrat doctoral spécifique normalien ou polytechnicien</v>
          </cell>
        </row>
        <row r="99">
          <cell r="C99" t="str">
            <v>CDO</v>
          </cell>
          <cell r="E99" t="str">
            <v>Contral doctoral organisme (EPST, EPA ayant une mission d'enseignement supérieur)</v>
          </cell>
        </row>
        <row r="100">
          <cell r="C100" t="str">
            <v>CTO</v>
          </cell>
          <cell r="E100" t="str">
            <v>Contrat de thèse d'autres organismes</v>
          </cell>
        </row>
        <row r="101">
          <cell r="C101" t="str">
            <v>ATER</v>
          </cell>
          <cell r="E101" t="str">
            <v>Attaché temporaire d'enseignement et de recherche</v>
          </cell>
        </row>
        <row r="102">
          <cell r="C102" t="str">
            <v>CIFRE</v>
          </cell>
          <cell r="E102" t="str">
            <v xml:space="preserve">Convention industrielle de formation par la recherche </v>
          </cell>
        </row>
        <row r="103">
          <cell r="C103" t="str">
            <v>SECD</v>
          </cell>
          <cell r="E103" t="str">
            <v>Enseignant du second degré</v>
          </cell>
        </row>
        <row r="104">
          <cell r="C104" t="str">
            <v>INDUSTR</v>
          </cell>
          <cell r="E104" t="str">
            <v>Bourse industrie</v>
          </cell>
        </row>
        <row r="105">
          <cell r="C105" t="str">
            <v>ASSOC</v>
          </cell>
          <cell r="E105" t="str">
            <v>Bourse association</v>
          </cell>
        </row>
        <row r="106">
          <cell r="C106" t="str">
            <v>COLLTERR</v>
          </cell>
          <cell r="E106" t="str">
            <v>Bourse collectivité territoriale</v>
          </cell>
        </row>
        <row r="107">
          <cell r="C107" t="str">
            <v>ETR</v>
          </cell>
          <cell r="E107" t="str">
            <v>Bourse pour étudiant étranger</v>
          </cell>
        </row>
        <row r="108">
          <cell r="C108" t="str">
            <v>(...)</v>
          </cell>
          <cell r="E108" t="str">
            <v>Autre financement à préciser</v>
          </cell>
        </row>
        <row r="109">
          <cell r="C109" t="str">
            <v>AUCUN</v>
          </cell>
          <cell r="E109" t="str">
            <v>Aucun financement</v>
          </cell>
        </row>
      </sheetData>
      <sheetData sheetId="13" refreshError="1">
        <row r="4">
          <cell r="B4" t="str">
            <v>CENGEPS LYON</v>
          </cell>
          <cell r="F4" t="str">
            <v>BRGM</v>
          </cell>
        </row>
        <row r="5">
          <cell r="B5" t="str">
            <v>CHU CLERMONT</v>
          </cell>
          <cell r="F5" t="str">
            <v>CEA</v>
          </cell>
        </row>
        <row r="6">
          <cell r="B6" t="str">
            <v>CHU GRENOBLE</v>
          </cell>
          <cell r="F6" t="str">
            <v>CIRAD</v>
          </cell>
        </row>
        <row r="7">
          <cell r="B7" t="str">
            <v>CHU LYON - HCL</v>
          </cell>
          <cell r="F7" t="str">
            <v>CNES</v>
          </cell>
        </row>
        <row r="8">
          <cell r="B8" t="str">
            <v>CHU MONTPELLIER</v>
          </cell>
          <cell r="F8" t="str">
            <v>CNRS</v>
          </cell>
        </row>
        <row r="9">
          <cell r="B9" t="str">
            <v>CHU NIMES</v>
          </cell>
          <cell r="F9" t="str">
            <v>IFPEN</v>
          </cell>
        </row>
        <row r="10">
          <cell r="B10" t="str">
            <v>CHU ST-ETIENNE</v>
          </cell>
          <cell r="F10" t="str">
            <v>IFREMER</v>
          </cell>
        </row>
        <row r="11">
          <cell r="B11" t="str">
            <v>CHU TOULOUSE</v>
          </cell>
          <cell r="F11" t="str">
            <v>IFSTTAR</v>
          </cell>
        </row>
        <row r="12">
          <cell r="B12" t="str">
            <v>CLCC CLERMONT - CJP</v>
          </cell>
          <cell r="F12" t="str">
            <v>INCA</v>
          </cell>
        </row>
        <row r="13">
          <cell r="B13" t="str">
            <v>CLCC LYON - CLB</v>
          </cell>
          <cell r="F13" t="str">
            <v>INED</v>
          </cell>
        </row>
        <row r="14">
          <cell r="B14" t="str">
            <v>CLCC MONTPELLIER - CVAPL</v>
          </cell>
          <cell r="F14" t="str">
            <v>INRA</v>
          </cell>
        </row>
        <row r="15">
          <cell r="B15" t="str">
            <v>CLCC TOULOUSE - ICR</v>
          </cell>
          <cell r="F15" t="str">
            <v>INRAP</v>
          </cell>
        </row>
        <row r="16">
          <cell r="B16" t="str">
            <v>CNFM GRENOBLE</v>
          </cell>
          <cell r="F16" t="str">
            <v>INRIA</v>
          </cell>
        </row>
        <row r="17">
          <cell r="B17" t="str">
            <v>CNSMD LYON</v>
          </cell>
          <cell r="F17" t="str">
            <v>INSERM</v>
          </cell>
        </row>
        <row r="18">
          <cell r="B18" t="str">
            <v>COMUE LYON</v>
          </cell>
          <cell r="F18" t="str">
            <v>INST CURIE</v>
          </cell>
        </row>
        <row r="19">
          <cell r="B19" t="str">
            <v>COMUE TOULOUSE</v>
          </cell>
          <cell r="F19" t="str">
            <v>INST PASTEUR LILLE</v>
          </cell>
        </row>
        <row r="20">
          <cell r="B20" t="str">
            <v>CPE LYON</v>
          </cell>
          <cell r="F20" t="str">
            <v>INST PASTEUR PARIS</v>
          </cell>
        </row>
        <row r="21">
          <cell r="B21" t="str">
            <v>EC CENTRALE LYON</v>
          </cell>
          <cell r="F21" t="str">
            <v>IRD</v>
          </cell>
        </row>
        <row r="22">
          <cell r="B22" t="str">
            <v>ECAM LYON</v>
          </cell>
          <cell r="F22" t="str">
            <v>IRSTEA</v>
          </cell>
        </row>
        <row r="23">
          <cell r="B23" t="str">
            <v>EM LYON</v>
          </cell>
          <cell r="F23" t="str">
            <v>ONERA</v>
          </cell>
        </row>
        <row r="24">
          <cell r="B24" t="str">
            <v>EMBL GRENOBLE</v>
          </cell>
        </row>
        <row r="25">
          <cell r="B25" t="str">
            <v>EN3S ST-ETIENNE</v>
          </cell>
        </row>
        <row r="26">
          <cell r="B26" t="str">
            <v>ENAC TOULOUSE</v>
          </cell>
        </row>
        <row r="27">
          <cell r="B27" t="str">
            <v>ENFA TOULOUSE</v>
          </cell>
        </row>
        <row r="28">
          <cell r="B28" t="str">
            <v>ENI ST-ETIENNE</v>
          </cell>
        </row>
        <row r="29">
          <cell r="B29" t="str">
            <v>ENI TARBES</v>
          </cell>
        </row>
        <row r="30">
          <cell r="B30" t="str">
            <v>ENM TOULOUSE</v>
          </cell>
        </row>
        <row r="31">
          <cell r="B31" t="str">
            <v>ENS LYON</v>
          </cell>
        </row>
        <row r="32">
          <cell r="B32" t="str">
            <v>ENSA CLERMONT</v>
          </cell>
        </row>
        <row r="33">
          <cell r="B33" t="str">
            <v>ENSA GRENOBLE</v>
          </cell>
        </row>
        <row r="34">
          <cell r="B34" t="str">
            <v>ENSA LYON</v>
          </cell>
        </row>
        <row r="35">
          <cell r="B35" t="str">
            <v>ENSA MONTPELLIER</v>
          </cell>
        </row>
        <row r="36">
          <cell r="B36" t="str">
            <v>ENSA ST-ETIENNE</v>
          </cell>
        </row>
        <row r="37">
          <cell r="B37" t="str">
            <v>ENSA TOULOUSE</v>
          </cell>
        </row>
        <row r="38">
          <cell r="B38" t="str">
            <v>ENSATT LYON</v>
          </cell>
        </row>
        <row r="39">
          <cell r="B39" t="str">
            <v>ENSBA LYON</v>
          </cell>
        </row>
        <row r="40">
          <cell r="B40" t="str">
            <v>ENSC MONTPELLIER</v>
          </cell>
        </row>
        <row r="41">
          <cell r="B41" t="str">
            <v>ENSM ALBI</v>
          </cell>
        </row>
        <row r="42">
          <cell r="B42" t="str">
            <v>ENSM ST-ETIENNE</v>
          </cell>
        </row>
        <row r="43">
          <cell r="B43" t="str">
            <v>ENSSIB LYON</v>
          </cell>
        </row>
        <row r="44">
          <cell r="B44" t="str">
            <v>ENTPE LYON</v>
          </cell>
        </row>
        <row r="45">
          <cell r="B45" t="str">
            <v>ENV TOULOUSE</v>
          </cell>
        </row>
        <row r="46">
          <cell r="B46" t="str">
            <v>ESA CLERMONT</v>
          </cell>
        </row>
        <row r="47">
          <cell r="B47" t="str">
            <v>ESA PYRENEES</v>
          </cell>
        </row>
        <row r="48">
          <cell r="B48" t="str">
            <v>ESAD GRENOBLE</v>
          </cell>
        </row>
        <row r="49">
          <cell r="B49" t="str">
            <v>ESAD ST-ETIENNE</v>
          </cell>
        </row>
        <row r="50">
          <cell r="B50" t="str">
            <v>ESBA MONTPELLIER</v>
          </cell>
        </row>
        <row r="51">
          <cell r="B51" t="str">
            <v>ESBA NIMES</v>
          </cell>
        </row>
        <row r="52">
          <cell r="B52" t="str">
            <v>ESC CLERMONT</v>
          </cell>
        </row>
        <row r="53">
          <cell r="B53" t="str">
            <v>GRENOBLE INP</v>
          </cell>
        </row>
        <row r="54">
          <cell r="B54" t="str">
            <v>HEART PERPIGNAN</v>
          </cell>
        </row>
        <row r="55">
          <cell r="B55" t="str">
            <v>IAM MONTPELLIER</v>
          </cell>
        </row>
        <row r="56">
          <cell r="B56" t="str">
            <v>ICAM TOULOUSE</v>
          </cell>
        </row>
        <row r="57">
          <cell r="B57" t="str">
            <v>IDRAC LYON</v>
          </cell>
        </row>
        <row r="58">
          <cell r="B58" t="str">
            <v>IEP GRENOBLE</v>
          </cell>
        </row>
        <row r="59">
          <cell r="B59" t="str">
            <v>IEP LYON</v>
          </cell>
        </row>
        <row r="60">
          <cell r="B60" t="str">
            <v>IEP TOULOUSE</v>
          </cell>
        </row>
        <row r="61">
          <cell r="B61" t="str">
            <v>INP TOULOUSE</v>
          </cell>
        </row>
        <row r="62">
          <cell r="B62" t="str">
            <v>INSA LYON</v>
          </cell>
        </row>
        <row r="63">
          <cell r="B63" t="str">
            <v>INSA TOULOUSE</v>
          </cell>
        </row>
        <row r="64">
          <cell r="B64" t="str">
            <v>INST CATHO LYON</v>
          </cell>
        </row>
        <row r="65">
          <cell r="B65" t="str">
            <v>INST CATHO TOULOUSE</v>
          </cell>
        </row>
        <row r="66">
          <cell r="B66" t="str">
            <v>INST U JFCHAMPOLLION</v>
          </cell>
        </row>
        <row r="67">
          <cell r="B67" t="str">
            <v>ISAE TOULOUSE</v>
          </cell>
        </row>
        <row r="68">
          <cell r="B68" t="str">
            <v>ISARA LYON</v>
          </cell>
        </row>
        <row r="69">
          <cell r="B69" t="str">
            <v>ISDA TOULOUSE</v>
          </cell>
        </row>
        <row r="70">
          <cell r="B70" t="str">
            <v>ITECH LYON</v>
          </cell>
        </row>
        <row r="71">
          <cell r="B71" t="str">
            <v>MONTPELLIER SUPAGRO</v>
          </cell>
        </row>
        <row r="72">
          <cell r="B72" t="str">
            <v>RECT CLERMONT</v>
          </cell>
        </row>
        <row r="73">
          <cell r="B73" t="str">
            <v>RECT GRENOBLE</v>
          </cell>
        </row>
        <row r="74">
          <cell r="B74" t="str">
            <v>RECT LYON</v>
          </cell>
        </row>
        <row r="75">
          <cell r="B75" t="str">
            <v>RECT MONTPELLIER</v>
          </cell>
        </row>
        <row r="76">
          <cell r="B76" t="str">
            <v>RECT TOULOUSE</v>
          </cell>
        </row>
        <row r="77">
          <cell r="B77" t="str">
            <v>SIGMA CLERMONT</v>
          </cell>
        </row>
        <row r="78">
          <cell r="B78" t="str">
            <v>SUP DE CO MONTPELLIER</v>
          </cell>
        </row>
        <row r="79">
          <cell r="B79" t="str">
            <v>TOULOUSE BS</v>
          </cell>
        </row>
        <row r="80">
          <cell r="B80" t="str">
            <v>U CHAMBERY</v>
          </cell>
        </row>
        <row r="81">
          <cell r="B81" t="str">
            <v>U CLERMONT AUVERGNE</v>
          </cell>
        </row>
        <row r="82">
          <cell r="B82" t="str">
            <v>U GRENOBLE ALPES</v>
          </cell>
        </row>
        <row r="83">
          <cell r="B83" t="str">
            <v>U LYON 1</v>
          </cell>
        </row>
        <row r="84">
          <cell r="B84" t="str">
            <v>U LYON 2</v>
          </cell>
        </row>
        <row r="85">
          <cell r="B85" t="str">
            <v>U LYON 3</v>
          </cell>
        </row>
        <row r="86">
          <cell r="B86" t="str">
            <v>U MONTPELLIER</v>
          </cell>
        </row>
        <row r="87">
          <cell r="B87" t="str">
            <v>U MONTPELLIER 3</v>
          </cell>
        </row>
        <row r="88">
          <cell r="B88" t="str">
            <v>U NIMES</v>
          </cell>
        </row>
        <row r="89">
          <cell r="B89" t="str">
            <v>U PERPIGNAN</v>
          </cell>
        </row>
        <row r="90">
          <cell r="B90" t="str">
            <v>U ST-ETIENNE</v>
          </cell>
        </row>
        <row r="91">
          <cell r="B91" t="str">
            <v>U TOULOUSE 1</v>
          </cell>
        </row>
        <row r="92">
          <cell r="B92" t="str">
            <v>U TOULOUSE 2</v>
          </cell>
        </row>
        <row r="93">
          <cell r="B93" t="str">
            <v>U TOULOUSE 3</v>
          </cell>
        </row>
        <row r="94">
          <cell r="B94" t="str">
            <v>VETAGROSUP LYON</v>
          </cell>
        </row>
        <row r="95">
          <cell r="B95" t="str">
            <v>ABES</v>
          </cell>
        </row>
        <row r="96">
          <cell r="B96" t="str">
            <v>ADUDA</v>
          </cell>
        </row>
        <row r="97">
          <cell r="B97" t="str">
            <v>AGROCAMPUS OUEST</v>
          </cell>
        </row>
        <row r="98">
          <cell r="B98" t="str">
            <v>AGROPARISTECH</v>
          </cell>
        </row>
        <row r="99">
          <cell r="B99" t="str">
            <v>AGROSUP DIJON</v>
          </cell>
        </row>
        <row r="100">
          <cell r="B100" t="str">
            <v>ANDRA</v>
          </cell>
        </row>
        <row r="101">
          <cell r="B101" t="str">
            <v>ANR</v>
          </cell>
        </row>
        <row r="102">
          <cell r="B102" t="str">
            <v>ANRS</v>
          </cell>
        </row>
        <row r="103">
          <cell r="B103" t="str">
            <v>ANSES</v>
          </cell>
        </row>
        <row r="104">
          <cell r="B104" t="str">
            <v>APHP</v>
          </cell>
        </row>
        <row r="105">
          <cell r="B105" t="str">
            <v>ASOM</v>
          </cell>
        </row>
        <row r="106">
          <cell r="B106" t="str">
            <v>AUDENCIA</v>
          </cell>
        </row>
        <row r="107">
          <cell r="B107" t="str">
            <v>BIO-RAD FRANCE HOLDING</v>
          </cell>
        </row>
        <row r="108">
          <cell r="B108" t="str">
            <v>BNU STRASBOURG</v>
          </cell>
        </row>
        <row r="109">
          <cell r="B109" t="str">
            <v>BORDEAUX INP</v>
          </cell>
        </row>
        <row r="110">
          <cell r="B110" t="str">
            <v>BORDEAUX SCIENCES AGRO</v>
          </cell>
        </row>
        <row r="111">
          <cell r="B111" t="str">
            <v>BRGM</v>
          </cell>
        </row>
        <row r="112">
          <cell r="B112" t="str">
            <v>CASA VELAZQUEZ</v>
          </cell>
        </row>
        <row r="113">
          <cell r="B113" t="str">
            <v>CCA MARTINIQUE</v>
          </cell>
        </row>
        <row r="114">
          <cell r="B114" t="str">
            <v>CEA</v>
          </cell>
        </row>
        <row r="115">
          <cell r="B115" t="str">
            <v>CEDHEC</v>
          </cell>
        </row>
        <row r="116">
          <cell r="B116" t="str">
            <v>CEE PARIS</v>
          </cell>
        </row>
        <row r="117">
          <cell r="B117" t="str">
            <v>CELSA PARIS</v>
          </cell>
        </row>
        <row r="118">
          <cell r="B118" t="str">
            <v>CENTRALE-SUPELEC</v>
          </cell>
        </row>
        <row r="119">
          <cell r="B119" t="str">
            <v>CERFACS</v>
          </cell>
        </row>
        <row r="120">
          <cell r="B120" t="str">
            <v>CHR METZ-THIONVILLE</v>
          </cell>
        </row>
        <row r="121">
          <cell r="B121" t="str">
            <v>CHR ORLEANS</v>
          </cell>
        </row>
        <row r="122">
          <cell r="B122" t="str">
            <v>CHRU BESANCON</v>
          </cell>
        </row>
        <row r="123">
          <cell r="B123" t="str">
            <v>CHRU BREST</v>
          </cell>
        </row>
        <row r="124">
          <cell r="B124" t="str">
            <v>CHRU LILLE</v>
          </cell>
        </row>
        <row r="125">
          <cell r="B125" t="str">
            <v>CHRU NANCY</v>
          </cell>
        </row>
        <row r="126">
          <cell r="B126" t="str">
            <v>CHRU TOURS</v>
          </cell>
        </row>
        <row r="127">
          <cell r="B127" t="str">
            <v>CHU AMIENS</v>
          </cell>
        </row>
        <row r="128">
          <cell r="B128" t="str">
            <v>CHU ANGERS</v>
          </cell>
        </row>
        <row r="129">
          <cell r="B129" t="str">
            <v>CHU BORDEAUX</v>
          </cell>
        </row>
        <row r="130">
          <cell r="B130" t="str">
            <v>CHU CAEN</v>
          </cell>
        </row>
        <row r="131">
          <cell r="B131" t="str">
            <v>CHU DIJON</v>
          </cell>
        </row>
        <row r="132">
          <cell r="B132" t="str">
            <v>CHU GUADELOUPE</v>
          </cell>
        </row>
        <row r="133">
          <cell r="B133" t="str">
            <v>CHU LA REUNION</v>
          </cell>
        </row>
        <row r="134">
          <cell r="B134" t="str">
            <v>CHU LIMOGES</v>
          </cell>
        </row>
        <row r="135">
          <cell r="B135" t="str">
            <v>CHU MARSEILLE - APHM</v>
          </cell>
        </row>
        <row r="136">
          <cell r="B136" t="str">
            <v>CHU MARTINIQUE</v>
          </cell>
        </row>
        <row r="137">
          <cell r="B137" t="str">
            <v>CHU NANTES</v>
          </cell>
        </row>
        <row r="138">
          <cell r="B138" t="str">
            <v>CHU NICE</v>
          </cell>
        </row>
        <row r="139">
          <cell r="B139" t="str">
            <v>CHU POITIERS</v>
          </cell>
        </row>
        <row r="140">
          <cell r="B140" t="str">
            <v>CHU REIMS</v>
          </cell>
        </row>
        <row r="141">
          <cell r="B141" t="str">
            <v>CHU RENNES</v>
          </cell>
        </row>
        <row r="142">
          <cell r="B142" t="str">
            <v>CHU ROUEN</v>
          </cell>
        </row>
        <row r="143">
          <cell r="B143" t="str">
            <v>CHU STRASBOURG</v>
          </cell>
        </row>
        <row r="144">
          <cell r="B144" t="str">
            <v>CINES</v>
          </cell>
        </row>
        <row r="145">
          <cell r="B145" t="str">
            <v>CIRAD</v>
          </cell>
        </row>
        <row r="146">
          <cell r="B146" t="str">
            <v>CIU PARIS</v>
          </cell>
        </row>
        <row r="147">
          <cell r="B147" t="str">
            <v>CLCC ANGERS NANTES - ICO</v>
          </cell>
        </row>
        <row r="148">
          <cell r="B148" t="str">
            <v>CLCC BORDEAUX - IB</v>
          </cell>
        </row>
        <row r="149">
          <cell r="B149" t="str">
            <v>CLCC CAEN - CFB</v>
          </cell>
        </row>
        <row r="150">
          <cell r="B150" t="str">
            <v>CLCC DIJON - CGFL</v>
          </cell>
        </row>
        <row r="151">
          <cell r="B151" t="str">
            <v>CLCC LILLE - COL</v>
          </cell>
        </row>
        <row r="152">
          <cell r="B152" t="str">
            <v>CLCC MARSEILLE - IPC</v>
          </cell>
        </row>
        <row r="153">
          <cell r="B153" t="str">
            <v>CLCC NANCY - ICL</v>
          </cell>
        </row>
        <row r="154">
          <cell r="B154" t="str">
            <v>CLCC NICE - CAL</v>
          </cell>
        </row>
        <row r="155">
          <cell r="B155" t="str">
            <v>CLCC REIMS - IJG</v>
          </cell>
        </row>
        <row r="156">
          <cell r="B156" t="str">
            <v>CLCC RENNES - CEM</v>
          </cell>
        </row>
        <row r="157">
          <cell r="B157" t="str">
            <v>CLCC ROUEN - CHB</v>
          </cell>
        </row>
        <row r="158">
          <cell r="B158" t="str">
            <v>CLCC ST-CLOUD - CRH</v>
          </cell>
        </row>
        <row r="159">
          <cell r="B159" t="str">
            <v>CLCC STRASBOURG - CPS</v>
          </cell>
        </row>
        <row r="160">
          <cell r="B160" t="str">
            <v>CLCC VILLEJUIF -- IGR</v>
          </cell>
        </row>
        <row r="161">
          <cell r="B161" t="str">
            <v>CNAM</v>
          </cell>
        </row>
        <row r="162">
          <cell r="B162" t="str">
            <v>CNES</v>
          </cell>
        </row>
        <row r="163">
          <cell r="B163" t="str">
            <v>CNRS</v>
          </cell>
        </row>
        <row r="164">
          <cell r="B164" t="str">
            <v>CNSAD PARIS</v>
          </cell>
        </row>
        <row r="165">
          <cell r="B165" t="str">
            <v>CNSMD PARIS</v>
          </cell>
        </row>
        <row r="166">
          <cell r="B166" t="str">
            <v>COLL DE FRANCE</v>
          </cell>
        </row>
        <row r="167">
          <cell r="B167" t="str">
            <v>COLLEGIUM IDF</v>
          </cell>
        </row>
        <row r="168">
          <cell r="B168" t="str">
            <v>COMUE AQUITAINE</v>
          </cell>
        </row>
        <row r="169">
          <cell r="B169" t="str">
            <v>COMUE AZUR</v>
          </cell>
        </row>
        <row r="170">
          <cell r="B170" t="str">
            <v>COMUE BOURGOGNE</v>
          </cell>
        </row>
        <row r="171">
          <cell r="B171" t="str">
            <v>COMUE BRETAGNE</v>
          </cell>
        </row>
        <row r="172">
          <cell r="B172" t="str">
            <v>COMUE CENTRE VL</v>
          </cell>
        </row>
        <row r="173">
          <cell r="B173" t="str">
            <v>COMUE CHAMPAGNE</v>
          </cell>
        </row>
        <row r="174">
          <cell r="B174" t="str">
            <v>COMUE HESAM</v>
          </cell>
        </row>
        <row r="175">
          <cell r="B175" t="str">
            <v>COMUE LILLE</v>
          </cell>
        </row>
        <row r="176">
          <cell r="B176" t="str">
            <v>COMUE LPC</v>
          </cell>
        </row>
        <row r="177">
          <cell r="B177" t="str">
            <v>COMUE NORMANDIE</v>
          </cell>
        </row>
        <row r="178">
          <cell r="B178" t="str">
            <v>COMUE PARIS-EST</v>
          </cell>
        </row>
        <row r="179">
          <cell r="B179" t="str">
            <v>COMUE PARIS-LUMIERES</v>
          </cell>
        </row>
        <row r="180">
          <cell r="B180" t="str">
            <v>COMUE PARIS-SEINE</v>
          </cell>
        </row>
        <row r="181">
          <cell r="B181" t="str">
            <v>COMUE PSL</v>
          </cell>
        </row>
        <row r="182">
          <cell r="B182" t="str">
            <v>COMUE SORBONNE U</v>
          </cell>
        </row>
        <row r="183">
          <cell r="B183" t="str">
            <v>COMUE SPC</v>
          </cell>
        </row>
        <row r="184">
          <cell r="B184" t="str">
            <v>COMUE SUD</v>
          </cell>
        </row>
        <row r="185">
          <cell r="B185" t="str">
            <v>COMUE UNAM</v>
          </cell>
        </row>
        <row r="186">
          <cell r="B186" t="str">
            <v>CSTB</v>
          </cell>
        </row>
        <row r="187">
          <cell r="B187" t="str">
            <v>EA SALON</v>
          </cell>
        </row>
        <row r="188">
          <cell r="B188" t="str">
            <v>EBI</v>
          </cell>
        </row>
        <row r="189">
          <cell r="B189" t="str">
            <v>EC CENTRALE LILLE</v>
          </cell>
        </row>
        <row r="190">
          <cell r="B190" t="str">
            <v>EC CENTRALE MARSEILLE</v>
          </cell>
        </row>
        <row r="191">
          <cell r="B191" t="str">
            <v>EC CENTRALE NANTES</v>
          </cell>
        </row>
        <row r="192">
          <cell r="B192" t="str">
            <v>EC ING PURPAN</v>
          </cell>
        </row>
        <row r="193">
          <cell r="B193" t="str">
            <v>EC LOUVRE</v>
          </cell>
        </row>
        <row r="194">
          <cell r="B194" t="str">
            <v>EC POLYTECHNIQUE</v>
          </cell>
        </row>
        <row r="195">
          <cell r="B195" t="str">
            <v>ECAM RENNES</v>
          </cell>
        </row>
        <row r="196">
          <cell r="B196" t="str">
            <v>EDHEC LILLE</v>
          </cell>
        </row>
        <row r="197">
          <cell r="B197" t="str">
            <v>EESA BORDEAUX</v>
          </cell>
        </row>
        <row r="198">
          <cell r="B198" t="str">
            <v>EESA BRETAGNE</v>
          </cell>
        </row>
        <row r="199">
          <cell r="B199" t="str">
            <v>EESI ANGOULEME</v>
          </cell>
        </row>
        <row r="200">
          <cell r="B200" t="str">
            <v>EF ATHENES</v>
          </cell>
        </row>
        <row r="201">
          <cell r="B201" t="str">
            <v>EF ROME</v>
          </cell>
        </row>
        <row r="202">
          <cell r="B202" t="str">
            <v>EFEO PARIS</v>
          </cell>
        </row>
        <row r="203">
          <cell r="B203" t="str">
            <v>EFREI VILLEJUIF</v>
          </cell>
        </row>
        <row r="204">
          <cell r="B204" t="str">
            <v>EFS</v>
          </cell>
        </row>
        <row r="205">
          <cell r="B205" t="str">
            <v>EG ANGERS</v>
          </cell>
        </row>
        <row r="206">
          <cell r="B206" t="str">
            <v>EGC NOUMEA</v>
          </cell>
        </row>
        <row r="207">
          <cell r="B207" t="str">
            <v>EGC VALENCE</v>
          </cell>
        </row>
        <row r="208">
          <cell r="B208" t="str">
            <v>EHESP RENNES</v>
          </cell>
        </row>
        <row r="209">
          <cell r="B209" t="str">
            <v>EHESS</v>
          </cell>
        </row>
        <row r="210">
          <cell r="B210" t="str">
            <v>EIGSI LA ROCHELLE</v>
          </cell>
        </row>
        <row r="211">
          <cell r="B211" t="str">
            <v>EISTI CERGY</v>
          </cell>
        </row>
        <row r="212">
          <cell r="B212" t="str">
            <v>EIVP PARIS</v>
          </cell>
        </row>
        <row r="213">
          <cell r="B213" t="str">
            <v>EN BREST</v>
          </cell>
        </row>
        <row r="214">
          <cell r="B214" t="str">
            <v>ENC PARIS</v>
          </cell>
        </row>
        <row r="215">
          <cell r="B215" t="str">
            <v>ENGEES STRASBOURG</v>
          </cell>
        </row>
        <row r="216">
          <cell r="B216" t="str">
            <v>ENI BREST</v>
          </cell>
        </row>
        <row r="217">
          <cell r="B217" t="str">
            <v>ENI METZ</v>
          </cell>
        </row>
        <row r="218">
          <cell r="B218" t="str">
            <v>ENPC</v>
          </cell>
        </row>
        <row r="219">
          <cell r="B219" t="str">
            <v>ENS ART BOURGES</v>
          </cell>
        </row>
        <row r="220">
          <cell r="B220" t="str">
            <v>ENS ART DIJON</v>
          </cell>
        </row>
        <row r="221">
          <cell r="B221" t="str">
            <v>ENS ART LIMOGES</v>
          </cell>
        </row>
        <row r="222">
          <cell r="B222" t="str">
            <v>ENS ART NANCY</v>
          </cell>
        </row>
        <row r="223">
          <cell r="B223" t="str">
            <v>ENS ART NICE</v>
          </cell>
        </row>
        <row r="224">
          <cell r="B224" t="str">
            <v>ENS ART PARIS-CERGY</v>
          </cell>
        </row>
        <row r="225">
          <cell r="B225" t="str">
            <v>ENS CACHAN</v>
          </cell>
        </row>
        <row r="226">
          <cell r="B226" t="str">
            <v>ENS MARITIME</v>
          </cell>
        </row>
        <row r="227">
          <cell r="B227" t="str">
            <v>ENS PARIS</v>
          </cell>
        </row>
        <row r="228">
          <cell r="B228" t="str">
            <v>ENS PHOTO ARLES</v>
          </cell>
        </row>
        <row r="229">
          <cell r="B229" t="str">
            <v>ENS RENNES</v>
          </cell>
        </row>
        <row r="230">
          <cell r="B230" t="str">
            <v>ENS RENNES</v>
          </cell>
        </row>
        <row r="231">
          <cell r="B231" t="str">
            <v>ENSA BRETAGNE</v>
          </cell>
        </row>
        <row r="232">
          <cell r="B232" t="str">
            <v>ENSA MARSEILLE</v>
          </cell>
        </row>
        <row r="233">
          <cell r="B233" t="str">
            <v>ENSA NANCY</v>
          </cell>
        </row>
        <row r="234">
          <cell r="B234" t="str">
            <v>ENSA NANTES</v>
          </cell>
        </row>
        <row r="235">
          <cell r="B235" t="str">
            <v>ENSA NORMANDIE</v>
          </cell>
        </row>
        <row r="236">
          <cell r="B236" t="str">
            <v>ENSA PARIS-BELLEVILLE</v>
          </cell>
        </row>
        <row r="237">
          <cell r="B237" t="str">
            <v>ENSA PARIS-LA-VILLETTE</v>
          </cell>
        </row>
        <row r="238">
          <cell r="B238" t="str">
            <v>ENSA PARIS-MALAQUAIS</v>
          </cell>
        </row>
        <row r="239">
          <cell r="B239" t="str">
            <v>ENSA PARIS-VAL-DE-SEINE</v>
          </cell>
        </row>
        <row r="240">
          <cell r="B240" t="str">
            <v>ENSA STRASBOURG</v>
          </cell>
        </row>
        <row r="241">
          <cell r="B241" t="str">
            <v>ENSA VERSAILLES</v>
          </cell>
        </row>
        <row r="242">
          <cell r="B242" t="str">
            <v>ENSAD PARIS</v>
          </cell>
        </row>
        <row r="243">
          <cell r="B243" t="str">
            <v>ENSAIT ROUBAIX</v>
          </cell>
        </row>
        <row r="244">
          <cell r="B244" t="str">
            <v>ENSAM</v>
          </cell>
        </row>
        <row r="245">
          <cell r="B245" t="str">
            <v>ENSAP BORDEAUX</v>
          </cell>
        </row>
        <row r="246">
          <cell r="B246" t="str">
            <v>ENSAP LILLE</v>
          </cell>
        </row>
        <row r="247">
          <cell r="B247" t="str">
            <v>ENSAVT MARNE-LA-VALLEE</v>
          </cell>
        </row>
        <row r="248">
          <cell r="B248" t="str">
            <v>ENSBA PARIS</v>
          </cell>
        </row>
        <row r="249">
          <cell r="B249" t="str">
            <v>ENSC LILLE</v>
          </cell>
        </row>
        <row r="250">
          <cell r="B250" t="str">
            <v>ENSC MULHOUSE</v>
          </cell>
        </row>
        <row r="251">
          <cell r="B251" t="str">
            <v>ENSC PARIS</v>
          </cell>
        </row>
        <row r="252">
          <cell r="B252" t="str">
            <v>ENSC RENNES</v>
          </cell>
        </row>
        <row r="253">
          <cell r="B253" t="str">
            <v>ENSCI LIMOGES</v>
          </cell>
        </row>
        <row r="254">
          <cell r="B254" t="str">
            <v>ENSCI PARIS</v>
          </cell>
        </row>
        <row r="255">
          <cell r="B255" t="str">
            <v>ENSEA CERGY</v>
          </cell>
        </row>
        <row r="256">
          <cell r="B256" t="str">
            <v>ENSG MARNE-LA-VALLEE</v>
          </cell>
        </row>
        <row r="257">
          <cell r="B257" t="str">
            <v>ENSI CAEN</v>
          </cell>
        </row>
        <row r="258">
          <cell r="B258" t="str">
            <v>ENSIIE EVRY</v>
          </cell>
        </row>
        <row r="259">
          <cell r="B259" t="str">
            <v>ENSLL</v>
          </cell>
        </row>
        <row r="260">
          <cell r="B260" t="str">
            <v>ENSM ALES</v>
          </cell>
        </row>
        <row r="261">
          <cell r="B261" t="str">
            <v>ENSM NANTES</v>
          </cell>
        </row>
        <row r="262">
          <cell r="B262" t="str">
            <v>ENSM PARIS</v>
          </cell>
        </row>
        <row r="263">
          <cell r="B263" t="str">
            <v>ENSMM BESANCON</v>
          </cell>
        </row>
        <row r="264">
          <cell r="B264" t="str">
            <v>ENSNP BLOIS</v>
          </cell>
        </row>
        <row r="265">
          <cell r="B265" t="str">
            <v>ENSP VERSAILLES</v>
          </cell>
        </row>
        <row r="266">
          <cell r="B266" t="str">
            <v>ENSTA BRETAGNE</v>
          </cell>
        </row>
        <row r="267">
          <cell r="B267" t="str">
            <v>ENSTA PARIS</v>
          </cell>
        </row>
        <row r="268">
          <cell r="B268" t="str">
            <v>ENV MAISONS-ALFORT</v>
          </cell>
        </row>
        <row r="269">
          <cell r="B269" t="str">
            <v>EPHE</v>
          </cell>
        </row>
        <row r="270">
          <cell r="B270" t="str">
            <v>ES AGRI ANGERS</v>
          </cell>
        </row>
        <row r="271">
          <cell r="B271" t="str">
            <v>ES ARCHI</v>
          </cell>
        </row>
        <row r="272">
          <cell r="B272" t="str">
            <v>ESA AIX</v>
          </cell>
        </row>
        <row r="273">
          <cell r="B273" t="str">
            <v>ESA ANNECY</v>
          </cell>
        </row>
        <row r="274">
          <cell r="B274" t="str">
            <v>ESA AVIGNON</v>
          </cell>
        </row>
        <row r="275">
          <cell r="B275" t="str">
            <v>ESA LA REUNION</v>
          </cell>
        </row>
        <row r="276">
          <cell r="B276" t="str">
            <v>ESA LORRAINE</v>
          </cell>
        </row>
        <row r="277">
          <cell r="B277" t="str">
            <v>ESA NPDC DUNKERQUE-TOURCOING</v>
          </cell>
        </row>
        <row r="278">
          <cell r="B278" t="str">
            <v>ESAC CAMBRAI</v>
          </cell>
        </row>
        <row r="279">
          <cell r="B279" t="str">
            <v>ESAD AMIENS</v>
          </cell>
        </row>
        <row r="280">
          <cell r="B280" t="str">
            <v>ESAD LE HAVRE</v>
          </cell>
        </row>
        <row r="281">
          <cell r="B281" t="str">
            <v>ESAD MARSEILLE</v>
          </cell>
        </row>
        <row r="282">
          <cell r="B282" t="str">
            <v>ESAD ORLEANS</v>
          </cell>
        </row>
        <row r="283">
          <cell r="B283" t="str">
            <v>ESAD REIMS</v>
          </cell>
        </row>
        <row r="284">
          <cell r="B284" t="str">
            <v>ESAD TOULON</v>
          </cell>
        </row>
        <row r="285">
          <cell r="B285" t="str">
            <v>ESAD VALENCIENNES</v>
          </cell>
        </row>
        <row r="286">
          <cell r="B286" t="str">
            <v>ESAIP ANGERS</v>
          </cell>
        </row>
        <row r="287">
          <cell r="B287" t="str">
            <v>ESAM CAEN</v>
          </cell>
        </row>
        <row r="288">
          <cell r="B288" t="str">
            <v>ESB NANTES</v>
          </cell>
        </row>
        <row r="289">
          <cell r="B289" t="str">
            <v>ESBA NANTES</v>
          </cell>
        </row>
        <row r="290">
          <cell r="B290" t="str">
            <v>ESBA TALM</v>
          </cell>
        </row>
        <row r="291">
          <cell r="B291" t="str">
            <v>ESCEM TOURS-POITIERS</v>
          </cell>
        </row>
        <row r="292">
          <cell r="B292" t="str">
            <v>ESCOM COMPIEGNE</v>
          </cell>
        </row>
        <row r="293">
          <cell r="B293" t="str">
            <v>ESCP EUROPE</v>
          </cell>
        </row>
        <row r="294">
          <cell r="B294" t="str">
            <v>ESEO ANGERS</v>
          </cell>
        </row>
        <row r="295">
          <cell r="B295" t="str">
            <v>ESIEE AMIENS</v>
          </cell>
        </row>
        <row r="296">
          <cell r="B296" t="str">
            <v>ESIEE MANAGEMENT</v>
          </cell>
        </row>
        <row r="297">
          <cell r="B297" t="str">
            <v>ESIEE PARIS</v>
          </cell>
        </row>
        <row r="298">
          <cell r="B298" t="str">
            <v>ESIGELEC ROUEN</v>
          </cell>
        </row>
        <row r="299">
          <cell r="B299" t="str">
            <v>ESITC CACHAN</v>
          </cell>
        </row>
        <row r="300">
          <cell r="B300" t="str">
            <v>ESITPA ROUEN</v>
          </cell>
        </row>
        <row r="301">
          <cell r="B301" t="str">
            <v>ESJ LILLE</v>
          </cell>
        </row>
        <row r="302">
          <cell r="B302" t="str">
            <v>ESM ST-CYR</v>
          </cell>
        </row>
        <row r="303">
          <cell r="B303" t="str">
            <v>ESPCI PARIS</v>
          </cell>
        </row>
        <row r="304">
          <cell r="B304" t="str">
            <v>ESSCA ANGERS</v>
          </cell>
        </row>
        <row r="305">
          <cell r="B305" t="str">
            <v>ESSEC</v>
          </cell>
        </row>
        <row r="306">
          <cell r="B306" t="str">
            <v>ESTACA LAVAL</v>
          </cell>
        </row>
        <row r="307">
          <cell r="B307" t="str">
            <v>ESTIA BAYONNE</v>
          </cell>
        </row>
        <row r="308">
          <cell r="B308" t="str">
            <v>ESTP PARIS</v>
          </cell>
        </row>
        <row r="309">
          <cell r="B309" t="str">
            <v>FAC LIBRE OUEST</v>
          </cell>
        </row>
        <row r="310">
          <cell r="B310" t="str">
            <v>FCS PARIS SACLAY</v>
          </cell>
        </row>
        <row r="311">
          <cell r="B311" t="str">
            <v>GENES</v>
          </cell>
        </row>
        <row r="312">
          <cell r="B312" t="str">
            <v>GENOPOLE</v>
          </cell>
        </row>
        <row r="313">
          <cell r="B313" t="str">
            <v>HEAR STRASBOURG</v>
          </cell>
        </row>
        <row r="314">
          <cell r="B314" t="str">
            <v>HEC PARIS</v>
          </cell>
        </row>
        <row r="315">
          <cell r="B315" t="str">
            <v>HEI LILLE</v>
          </cell>
        </row>
        <row r="316">
          <cell r="B316" t="str">
            <v>IAE PARIS</v>
          </cell>
        </row>
        <row r="317">
          <cell r="B317" t="str">
            <v>ICAM LILLE</v>
          </cell>
        </row>
        <row r="318">
          <cell r="B318" t="str">
            <v>ICAM NANTES</v>
          </cell>
        </row>
        <row r="319">
          <cell r="B319" t="str">
            <v>ICES LA ROCHE S YON</v>
          </cell>
        </row>
        <row r="320">
          <cell r="B320" t="str">
            <v>IEP AIX</v>
          </cell>
        </row>
        <row r="321">
          <cell r="B321" t="str">
            <v>IEP BORDEAUX</v>
          </cell>
        </row>
        <row r="322">
          <cell r="B322" t="str">
            <v>IEP LILLE</v>
          </cell>
        </row>
        <row r="323">
          <cell r="B323" t="str">
            <v>IEP PARIS</v>
          </cell>
        </row>
        <row r="324">
          <cell r="B324" t="str">
            <v>IEP RENNES</v>
          </cell>
        </row>
        <row r="325">
          <cell r="B325" t="str">
            <v>IEP ST-GERMAIN</v>
          </cell>
        </row>
        <row r="326">
          <cell r="B326" t="str">
            <v>IEP STRASBOURG</v>
          </cell>
        </row>
        <row r="327">
          <cell r="B327" t="str">
            <v>IESEG LILLE</v>
          </cell>
        </row>
        <row r="328">
          <cell r="B328" t="str">
            <v>IFA ST-LOUIS</v>
          </cell>
        </row>
        <row r="329">
          <cell r="B329" t="str">
            <v>IFAO LE CAIRE</v>
          </cell>
        </row>
        <row r="330">
          <cell r="B330" t="str">
            <v>IFPEN</v>
          </cell>
        </row>
        <row r="331">
          <cell r="B331" t="str">
            <v>IFREMER</v>
          </cell>
        </row>
        <row r="332">
          <cell r="B332" t="str">
            <v>IFSTTAR</v>
          </cell>
        </row>
        <row r="333">
          <cell r="B333" t="str">
            <v>IGAL-ISA BEAUVAIS</v>
          </cell>
        </row>
        <row r="334">
          <cell r="B334" t="str">
            <v>IGN</v>
          </cell>
        </row>
        <row r="335">
          <cell r="B335" t="str">
            <v>IHES</v>
          </cell>
        </row>
        <row r="336">
          <cell r="B336" t="str">
            <v>ILM PAPEETE</v>
          </cell>
        </row>
        <row r="337">
          <cell r="B337" t="str">
            <v>IMT LILLE-DOUAI (ENSM DOUAI)</v>
          </cell>
        </row>
        <row r="338">
          <cell r="B338" t="str">
            <v>INALCO</v>
          </cell>
        </row>
        <row r="339">
          <cell r="B339" t="str">
            <v>INCA</v>
          </cell>
        </row>
        <row r="340">
          <cell r="B340" t="str">
            <v>INED</v>
          </cell>
        </row>
        <row r="341">
          <cell r="B341" t="str">
            <v>INERIS</v>
          </cell>
        </row>
        <row r="342">
          <cell r="B342" t="str">
            <v>INHA</v>
          </cell>
        </row>
        <row r="343">
          <cell r="B343" t="str">
            <v>INRA</v>
          </cell>
        </row>
        <row r="344">
          <cell r="B344" t="str">
            <v>INRAP</v>
          </cell>
        </row>
        <row r="345">
          <cell r="B345" t="str">
            <v>INRIA</v>
          </cell>
        </row>
        <row r="346">
          <cell r="B346" t="str">
            <v>INSA CENTRE VL</v>
          </cell>
        </row>
        <row r="347">
          <cell r="B347" t="str">
            <v>INSA RENNES</v>
          </cell>
        </row>
        <row r="348">
          <cell r="B348" t="str">
            <v>INSA ROUEN</v>
          </cell>
        </row>
        <row r="349">
          <cell r="B349" t="str">
            <v>INSA STRASBOURG</v>
          </cell>
        </row>
        <row r="350">
          <cell r="B350" t="str">
            <v>INSEP</v>
          </cell>
        </row>
        <row r="351">
          <cell r="B351" t="str">
            <v>INSERM</v>
          </cell>
        </row>
        <row r="352">
          <cell r="B352" t="str">
            <v>INSHEA</v>
          </cell>
        </row>
        <row r="353">
          <cell r="B353" t="str">
            <v>INST CATHO LILLE</v>
          </cell>
        </row>
        <row r="354">
          <cell r="B354" t="str">
            <v>INST CATHO PARIS</v>
          </cell>
        </row>
        <row r="355">
          <cell r="B355" t="str">
            <v>INST CURIE</v>
          </cell>
        </row>
        <row r="356">
          <cell r="B356" t="str">
            <v>INST MINES-TELECOM</v>
          </cell>
        </row>
        <row r="357">
          <cell r="B357" t="str">
            <v>INST NAT PATRIMOINE</v>
          </cell>
        </row>
        <row r="358">
          <cell r="B358" t="str">
            <v>INST OPTIQUE</v>
          </cell>
        </row>
        <row r="359">
          <cell r="B359" t="str">
            <v>INST PASTEUR LILLE</v>
          </cell>
        </row>
        <row r="360">
          <cell r="B360" t="str">
            <v>INST PASTEUR PARIS</v>
          </cell>
        </row>
        <row r="361">
          <cell r="B361" t="str">
            <v>INST PAUL BOCUSE</v>
          </cell>
        </row>
        <row r="362">
          <cell r="B362" t="str">
            <v>INSTN</v>
          </cell>
        </row>
        <row r="363">
          <cell r="B363" t="str">
            <v>IPC PARIS</v>
          </cell>
        </row>
        <row r="364">
          <cell r="B364" t="str">
            <v>IPEV BREST</v>
          </cell>
        </row>
        <row r="365">
          <cell r="B365" t="str">
            <v>IPGP</v>
          </cell>
        </row>
        <row r="366">
          <cell r="B366" t="str">
            <v>IRCAM PARIS</v>
          </cell>
        </row>
        <row r="367">
          <cell r="B367" t="str">
            <v>IRD</v>
          </cell>
        </row>
        <row r="368">
          <cell r="B368" t="str">
            <v>IRSN</v>
          </cell>
        </row>
        <row r="369">
          <cell r="B369" t="str">
            <v>IRSTEA</v>
          </cell>
        </row>
        <row r="370">
          <cell r="B370" t="str">
            <v>ISA LILLE</v>
          </cell>
        </row>
        <row r="371">
          <cell r="B371" t="str">
            <v>ISAE-ENSMA</v>
          </cell>
        </row>
        <row r="372">
          <cell r="B372" t="str">
            <v>ISBA BESANCON</v>
          </cell>
        </row>
        <row r="373">
          <cell r="B373" t="str">
            <v>ISEN LILLE</v>
          </cell>
        </row>
        <row r="374">
          <cell r="B374" t="str">
            <v>ISMANS LE MANS</v>
          </cell>
        </row>
        <row r="375">
          <cell r="B375" t="str">
            <v>ISMEP PARIS</v>
          </cell>
        </row>
        <row r="376">
          <cell r="B376" t="str">
            <v>IUSPX PARIS</v>
          </cell>
        </row>
        <row r="377">
          <cell r="B377" t="str">
            <v>KEDGE BEM</v>
          </cell>
        </row>
        <row r="378">
          <cell r="B378" t="str">
            <v>KEDGE EUROMED</v>
          </cell>
        </row>
        <row r="379">
          <cell r="B379" t="str">
            <v>METEO FRANCE</v>
          </cell>
        </row>
        <row r="380">
          <cell r="B380" t="str">
            <v>MNHN</v>
          </cell>
        </row>
        <row r="381">
          <cell r="B381" t="str">
            <v>MSH AQUITAINE</v>
          </cell>
        </row>
        <row r="382">
          <cell r="B382" t="str">
            <v>MSH PARIS</v>
          </cell>
        </row>
        <row r="383">
          <cell r="B383" t="str">
            <v>MUSEES DE FRANCE</v>
          </cell>
        </row>
        <row r="384">
          <cell r="B384" t="str">
            <v>OBS COTE AZUR</v>
          </cell>
        </row>
        <row r="385">
          <cell r="B385" t="str">
            <v>OBS PARIS</v>
          </cell>
        </row>
        <row r="386">
          <cell r="B386" t="str">
            <v>ONERA</v>
          </cell>
        </row>
        <row r="387">
          <cell r="B387" t="str">
            <v>ONIRIS NANTES</v>
          </cell>
        </row>
        <row r="388">
          <cell r="B388" t="str">
            <v>PARISTECH</v>
          </cell>
        </row>
        <row r="389">
          <cell r="B389" t="str">
            <v>PAV BOSIO - ESA MONACO</v>
          </cell>
        </row>
        <row r="390">
          <cell r="B390" t="str">
            <v>PUE LILLE</v>
          </cell>
        </row>
        <row r="391">
          <cell r="B391" t="str">
            <v>RECT AIX-MARSEILLE</v>
          </cell>
        </row>
        <row r="392">
          <cell r="B392" t="str">
            <v>RECT AMIENS</v>
          </cell>
        </row>
        <row r="393">
          <cell r="B393" t="str">
            <v>RECT BESANCON</v>
          </cell>
        </row>
        <row r="394">
          <cell r="B394" t="str">
            <v>RECT BORDEAUX</v>
          </cell>
        </row>
        <row r="395">
          <cell r="B395" t="str">
            <v>RECT CAEN</v>
          </cell>
        </row>
        <row r="396">
          <cell r="B396" t="str">
            <v>RECT CORSE</v>
          </cell>
        </row>
        <row r="397">
          <cell r="B397" t="str">
            <v>RECT CRETEIL</v>
          </cell>
        </row>
        <row r="398">
          <cell r="B398" t="str">
            <v>RECT DIJON</v>
          </cell>
        </row>
        <row r="399">
          <cell r="B399" t="str">
            <v>RECT GUADELOUPE</v>
          </cell>
        </row>
        <row r="400">
          <cell r="B400" t="str">
            <v>RECT GUYANE</v>
          </cell>
        </row>
        <row r="401">
          <cell r="B401" t="str">
            <v>RECT LA REUNION</v>
          </cell>
        </row>
        <row r="402">
          <cell r="B402" t="str">
            <v>RECT LILLE</v>
          </cell>
        </row>
        <row r="403">
          <cell r="B403" t="str">
            <v>RECT LIMOGES</v>
          </cell>
        </row>
        <row r="404">
          <cell r="B404" t="str">
            <v>RECT MARTINIQUE</v>
          </cell>
        </row>
        <row r="405">
          <cell r="B405" t="str">
            <v>RECT NANCY-METZ</v>
          </cell>
        </row>
        <row r="406">
          <cell r="B406" t="str">
            <v>RECT NANTES</v>
          </cell>
        </row>
        <row r="407">
          <cell r="B407" t="str">
            <v>RECT NICE</v>
          </cell>
        </row>
        <row r="408">
          <cell r="B408" t="str">
            <v>RECT ORLEANS-TOURS</v>
          </cell>
        </row>
        <row r="409">
          <cell r="B409" t="str">
            <v>RECT PARIS</v>
          </cell>
        </row>
        <row r="410">
          <cell r="B410" t="str">
            <v>RECT POITIERS</v>
          </cell>
        </row>
        <row r="411">
          <cell r="B411" t="str">
            <v>RECT REIMS</v>
          </cell>
        </row>
        <row r="412">
          <cell r="B412" t="str">
            <v>RECT RENNES</v>
          </cell>
        </row>
        <row r="413">
          <cell r="B413" t="str">
            <v>RECT ROUEN</v>
          </cell>
        </row>
        <row r="414">
          <cell r="B414" t="str">
            <v>RECT STRASBOURG</v>
          </cell>
        </row>
        <row r="415">
          <cell r="B415" t="str">
            <v>RECT VERSAILLES</v>
          </cell>
        </row>
        <row r="416">
          <cell r="B416" t="str">
            <v>SKEMA LILLE</v>
          </cell>
        </row>
        <row r="417">
          <cell r="B417" t="str">
            <v>SOLEIL</v>
          </cell>
        </row>
        <row r="418">
          <cell r="B418" t="str">
            <v>SORBONNE UNIVERSITÉ</v>
          </cell>
        </row>
        <row r="419">
          <cell r="B419" t="str">
            <v>ST-GOBAIN</v>
          </cell>
        </row>
        <row r="420">
          <cell r="B420" t="str">
            <v>TELECOM BRETAGNE</v>
          </cell>
        </row>
        <row r="421">
          <cell r="B421" t="str">
            <v>TELECOM PARISTECH</v>
          </cell>
        </row>
        <row r="422">
          <cell r="B422" t="str">
            <v>TELECOM SUDPARIS</v>
          </cell>
        </row>
        <row r="423">
          <cell r="B423" t="str">
            <v>TEM EVRY</v>
          </cell>
        </row>
        <row r="424">
          <cell r="B424" t="str">
            <v>U AIX-MARSEILLE</v>
          </cell>
        </row>
        <row r="425">
          <cell r="B425" t="str">
            <v>U AMIENS</v>
          </cell>
        </row>
        <row r="426">
          <cell r="B426" t="str">
            <v>U ANGERS</v>
          </cell>
        </row>
        <row r="427">
          <cell r="B427" t="str">
            <v>U ANTILLES</v>
          </cell>
        </row>
        <row r="428">
          <cell r="B428" t="str">
            <v>U ARTOIS</v>
          </cell>
        </row>
        <row r="429">
          <cell r="B429" t="str">
            <v>U AVIGNON</v>
          </cell>
        </row>
        <row r="430">
          <cell r="B430" t="str">
            <v>U BESANCON</v>
          </cell>
        </row>
        <row r="431">
          <cell r="B431" t="str">
            <v>U BORDEAUX</v>
          </cell>
        </row>
        <row r="432">
          <cell r="B432" t="str">
            <v>U BORDEAUX 3</v>
          </cell>
        </row>
        <row r="433">
          <cell r="B433" t="str">
            <v>U BREST</v>
          </cell>
        </row>
        <row r="434">
          <cell r="B434" t="str">
            <v>U BRETAGNE-SUD</v>
          </cell>
        </row>
        <row r="435">
          <cell r="B435" t="str">
            <v>U CAEN</v>
          </cell>
        </row>
        <row r="436">
          <cell r="B436" t="str">
            <v>U CERGY</v>
          </cell>
        </row>
        <row r="437">
          <cell r="B437" t="str">
            <v>U CORSE</v>
          </cell>
        </row>
        <row r="438">
          <cell r="B438" t="str">
            <v>U DIJON</v>
          </cell>
        </row>
        <row r="439">
          <cell r="B439" t="str">
            <v>U EVRY</v>
          </cell>
        </row>
        <row r="440">
          <cell r="B440" t="str">
            <v>U GUYANE</v>
          </cell>
        </row>
        <row r="441">
          <cell r="B441" t="str">
            <v>U LA REUNION</v>
          </cell>
        </row>
        <row r="442">
          <cell r="B442" t="str">
            <v>U LA ROCHELLE</v>
          </cell>
        </row>
        <row r="443">
          <cell r="B443" t="str">
            <v>U LE HAVRE</v>
          </cell>
        </row>
        <row r="444">
          <cell r="B444" t="str">
            <v>U LE MANS</v>
          </cell>
        </row>
        <row r="445">
          <cell r="B445" t="str">
            <v>U LILLE 1</v>
          </cell>
        </row>
        <row r="446">
          <cell r="B446" t="str">
            <v>U LILLE 2</v>
          </cell>
        </row>
        <row r="447">
          <cell r="B447" t="str">
            <v>U LILLE 3</v>
          </cell>
        </row>
        <row r="448">
          <cell r="B448" t="str">
            <v>U LIMOGES</v>
          </cell>
        </row>
        <row r="449">
          <cell r="B449" t="str">
            <v>U LITTORAL</v>
          </cell>
        </row>
        <row r="450">
          <cell r="B450" t="str">
            <v>U LORRAINE</v>
          </cell>
        </row>
        <row r="451">
          <cell r="B451" t="str">
            <v>U MARNE-LA-VALLEE</v>
          </cell>
        </row>
        <row r="452">
          <cell r="B452" t="str">
            <v>U MULHOUSE</v>
          </cell>
        </row>
        <row r="453">
          <cell r="B453" t="str">
            <v>U NANTES</v>
          </cell>
        </row>
        <row r="454">
          <cell r="B454" t="str">
            <v>U NICE</v>
          </cell>
        </row>
        <row r="455">
          <cell r="B455" t="str">
            <v>U NOUVELLE-CALEDONIE</v>
          </cell>
        </row>
        <row r="456">
          <cell r="B456" t="str">
            <v>U ORLEANS</v>
          </cell>
        </row>
        <row r="457">
          <cell r="B457" t="str">
            <v>U PARIS 1</v>
          </cell>
        </row>
        <row r="458">
          <cell r="B458" t="str">
            <v>U PARIS 10</v>
          </cell>
        </row>
        <row r="459">
          <cell r="B459" t="str">
            <v>U PARIS 11</v>
          </cell>
        </row>
        <row r="460">
          <cell r="B460" t="str">
            <v>U PARIS 12</v>
          </cell>
        </row>
        <row r="461">
          <cell r="B461" t="str">
            <v>U PARIS 13</v>
          </cell>
        </row>
        <row r="462">
          <cell r="B462" t="str">
            <v>U PARIS 2</v>
          </cell>
        </row>
        <row r="463">
          <cell r="B463" t="str">
            <v>U PARIS 3</v>
          </cell>
        </row>
        <row r="464">
          <cell r="B464" t="str">
            <v>U PARIS 4</v>
          </cell>
        </row>
        <row r="465">
          <cell r="B465" t="str">
            <v>U PARIS 5</v>
          </cell>
        </row>
        <row r="466">
          <cell r="B466" t="str">
            <v>U PARIS 6</v>
          </cell>
        </row>
        <row r="467">
          <cell r="B467" t="str">
            <v>U PARIS 7</v>
          </cell>
        </row>
        <row r="468">
          <cell r="B468" t="str">
            <v>U PARIS 8</v>
          </cell>
        </row>
        <row r="469">
          <cell r="B469" t="str">
            <v>U PARIS-DAUPHINE</v>
          </cell>
        </row>
        <row r="470">
          <cell r="B470" t="str">
            <v>U PAU</v>
          </cell>
        </row>
        <row r="471">
          <cell r="B471" t="str">
            <v>U POITIERS</v>
          </cell>
        </row>
        <row r="472">
          <cell r="B472" t="str">
            <v>U POLYNESIE-FRANCAISE</v>
          </cell>
        </row>
        <row r="473">
          <cell r="B473" t="str">
            <v>U REIMS</v>
          </cell>
        </row>
        <row r="474">
          <cell r="B474" t="str">
            <v>U RENNES 1</v>
          </cell>
        </row>
        <row r="475">
          <cell r="B475" t="str">
            <v>U RENNES 2</v>
          </cell>
        </row>
        <row r="476">
          <cell r="B476" t="str">
            <v>U ROUEN</v>
          </cell>
        </row>
        <row r="477">
          <cell r="B477" t="str">
            <v>U ST-JOSEPH BEYROUTH</v>
          </cell>
        </row>
        <row r="478">
          <cell r="B478" t="str">
            <v>U STRASBOURG</v>
          </cell>
        </row>
        <row r="479">
          <cell r="B479" t="str">
            <v>U TOULON</v>
          </cell>
        </row>
        <row r="480">
          <cell r="B480" t="str">
            <v>U TOURS</v>
          </cell>
        </row>
        <row r="481">
          <cell r="B481" t="str">
            <v>U VALENCIENNES</v>
          </cell>
        </row>
        <row r="482">
          <cell r="B482" t="str">
            <v>U VERSAILLES ST-QUENTIN</v>
          </cell>
        </row>
        <row r="483">
          <cell r="B483" t="str">
            <v>UEAC EREVAN</v>
          </cell>
        </row>
        <row r="484">
          <cell r="B484" t="str">
            <v>UNIVERSCIENCE</v>
          </cell>
        </row>
        <row r="485">
          <cell r="B485" t="str">
            <v>UT BELFORT</v>
          </cell>
        </row>
        <row r="486">
          <cell r="B486" t="str">
            <v>UT COMPIEGNE</v>
          </cell>
        </row>
        <row r="487">
          <cell r="B487" t="str">
            <v>UT TROYES</v>
          </cell>
        </row>
        <row r="488">
          <cell r="B488" t="str">
            <v>YNCRÉA</v>
          </cell>
        </row>
      </sheetData>
      <sheetData sheetId="14" refreshError="1"/>
      <sheetData sheetId="1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ructure unité"/>
      <sheetName val="Prévision Personnels"/>
      <sheetName val="MenusR"/>
      <sheetName val="UAI_Etab_Org"/>
    </sheetNames>
    <sheetDataSet>
      <sheetData sheetId="0" refreshError="1"/>
      <sheetData sheetId="1" refreshError="1"/>
      <sheetData sheetId="2">
        <row r="5">
          <cell r="B5" t="str">
            <v>PREX</v>
          </cell>
        </row>
      </sheetData>
      <sheetData sheetId="3">
        <row r="4">
          <cell r="A4" t="str">
            <v>APHP</v>
          </cell>
        </row>
        <row r="5">
          <cell r="A5" t="str">
            <v>CLCC VILLEJUIF -- IGR</v>
          </cell>
        </row>
        <row r="6">
          <cell r="A6" t="str">
            <v>CNAM</v>
          </cell>
        </row>
        <row r="7">
          <cell r="A7" t="str">
            <v>CNRS</v>
          </cell>
        </row>
        <row r="8">
          <cell r="A8" t="str">
            <v>COLL DE FRANCE</v>
          </cell>
        </row>
        <row r="9">
          <cell r="A9" t="str">
            <v>COMUE HESAM</v>
          </cell>
        </row>
        <row r="10">
          <cell r="A10" t="str">
            <v>COMUE PSL</v>
          </cell>
        </row>
        <row r="11">
          <cell r="A11" t="str">
            <v>COMUE SORBONNE U</v>
          </cell>
        </row>
        <row r="12">
          <cell r="A12" t="str">
            <v>COMUE SPC</v>
          </cell>
        </row>
        <row r="13">
          <cell r="A13" t="str">
            <v>EHESP RENNES</v>
          </cell>
        </row>
        <row r="14">
          <cell r="A14" t="str">
            <v>EHESS</v>
          </cell>
        </row>
        <row r="15">
          <cell r="A15" t="str">
            <v>ENC PARIS</v>
          </cell>
        </row>
        <row r="16">
          <cell r="A16" t="str">
            <v>ENPC</v>
          </cell>
        </row>
        <row r="17">
          <cell r="A17" t="str">
            <v>ENS PARIS</v>
          </cell>
        </row>
        <row r="18">
          <cell r="A18" t="str">
            <v>ENSA PARIS-LA-VILLETTE</v>
          </cell>
        </row>
        <row r="19">
          <cell r="A19" t="str">
            <v>ENSA PARIS-VAL-DE-SEINE</v>
          </cell>
        </row>
        <row r="20">
          <cell r="A20" t="str">
            <v>ENSAM</v>
          </cell>
        </row>
        <row r="21">
          <cell r="A21" t="str">
            <v>ENSC PARIS</v>
          </cell>
        </row>
        <row r="22">
          <cell r="A22" t="str">
            <v>ENSM PARIS</v>
          </cell>
        </row>
        <row r="23">
          <cell r="A23" t="str">
            <v>EPHE</v>
          </cell>
        </row>
        <row r="24">
          <cell r="A24" t="str">
            <v>ESPCI PARIS</v>
          </cell>
        </row>
        <row r="25">
          <cell r="A25" t="str">
            <v>IAE PARIS</v>
          </cell>
        </row>
        <row r="26">
          <cell r="A26" t="str">
            <v>IEP PARIS</v>
          </cell>
        </row>
        <row r="27">
          <cell r="A27" t="str">
            <v>IFREMER</v>
          </cell>
        </row>
        <row r="28">
          <cell r="A28" t="str">
            <v>IGAL-ISA BEAUVAIS</v>
          </cell>
        </row>
        <row r="29">
          <cell r="A29" t="str">
            <v>INALCO</v>
          </cell>
        </row>
        <row r="30">
          <cell r="A30" t="str">
            <v>INHA</v>
          </cell>
        </row>
        <row r="31">
          <cell r="A31" t="str">
            <v>INSEP</v>
          </cell>
        </row>
        <row r="32">
          <cell r="A32" t="str">
            <v>INSERM</v>
          </cell>
        </row>
        <row r="33">
          <cell r="A33" t="str">
            <v>INST CURIE</v>
          </cell>
        </row>
        <row r="34">
          <cell r="A34" t="str">
            <v>INST MINES-TELECOM</v>
          </cell>
        </row>
        <row r="35">
          <cell r="A35" t="str">
            <v>INST PASTEUR PARIS</v>
          </cell>
        </row>
        <row r="36">
          <cell r="A36" t="str">
            <v>IPGP</v>
          </cell>
        </row>
        <row r="37">
          <cell r="A37" t="str">
            <v>IRSTEA</v>
          </cell>
        </row>
        <row r="38">
          <cell r="A38" t="str">
            <v>MNHN</v>
          </cell>
        </row>
        <row r="39">
          <cell r="A39" t="str">
            <v>MSH PARIS</v>
          </cell>
        </row>
        <row r="40">
          <cell r="A40" t="str">
            <v>OBS PARIS</v>
          </cell>
        </row>
        <row r="41">
          <cell r="A41" t="str">
            <v>PARISTECH</v>
          </cell>
        </row>
        <row r="42">
          <cell r="A42" t="str">
            <v>PARISTECH</v>
          </cell>
        </row>
        <row r="43">
          <cell r="A43" t="str">
            <v>U PARIS 1</v>
          </cell>
        </row>
        <row r="44">
          <cell r="A44" t="str">
            <v>U PARIS 13</v>
          </cell>
        </row>
        <row r="45">
          <cell r="A45" t="str">
            <v>U PARIS 2</v>
          </cell>
        </row>
        <row r="46">
          <cell r="A46" t="str">
            <v>U PARIS 3</v>
          </cell>
        </row>
        <row r="47">
          <cell r="A47" t="str">
            <v>U PARIS 4</v>
          </cell>
        </row>
        <row r="48">
          <cell r="A48" t="str">
            <v>U PARIS 5</v>
          </cell>
        </row>
        <row r="49">
          <cell r="A49" t="str">
            <v>U PARIS 6</v>
          </cell>
        </row>
        <row r="50">
          <cell r="A50" t="str">
            <v>U PARIS 7</v>
          </cell>
        </row>
        <row r="51">
          <cell r="A51" t="str">
            <v>U PARIS-DAUPHINE</v>
          </cell>
        </row>
        <row r="52">
          <cell r="A52" t="str">
            <v>ABES</v>
          </cell>
        </row>
        <row r="53">
          <cell r="A53" t="str">
            <v>ADUDA</v>
          </cell>
        </row>
        <row r="54">
          <cell r="A54" t="str">
            <v>AGROCAMPUS OUEST</v>
          </cell>
        </row>
        <row r="55">
          <cell r="A55" t="str">
            <v>AGROPARISTECH</v>
          </cell>
        </row>
        <row r="56">
          <cell r="A56" t="str">
            <v>AGROSUP DIJON</v>
          </cell>
        </row>
        <row r="57">
          <cell r="A57" t="str">
            <v>ANDRA</v>
          </cell>
        </row>
        <row r="58">
          <cell r="A58" t="str">
            <v>ANR</v>
          </cell>
        </row>
        <row r="59">
          <cell r="A59" t="str">
            <v>ANRS</v>
          </cell>
        </row>
        <row r="60">
          <cell r="A60" t="str">
            <v>ANSES</v>
          </cell>
        </row>
        <row r="61">
          <cell r="A61" t="str">
            <v>ASOM</v>
          </cell>
        </row>
        <row r="62">
          <cell r="A62" t="str">
            <v>AUDENCIA</v>
          </cell>
        </row>
        <row r="63">
          <cell r="A63" t="str">
            <v>BIO-RAD FRANCE HOLDING</v>
          </cell>
        </row>
        <row r="64">
          <cell r="A64" t="str">
            <v>BNU STRASBOURG</v>
          </cell>
        </row>
        <row r="65">
          <cell r="A65" t="str">
            <v>BORDEAUX INP</v>
          </cell>
        </row>
        <row r="66">
          <cell r="A66" t="str">
            <v>BORDEAUX SCIENCES AGRO</v>
          </cell>
        </row>
        <row r="67">
          <cell r="A67" t="str">
            <v>BRGM</v>
          </cell>
        </row>
        <row r="68">
          <cell r="A68" t="str">
            <v>CASA VELAZQUEZ</v>
          </cell>
        </row>
        <row r="69">
          <cell r="A69" t="str">
            <v>CCA MARTINIQUE</v>
          </cell>
        </row>
        <row r="70">
          <cell r="A70" t="str">
            <v>CEA</v>
          </cell>
        </row>
        <row r="71">
          <cell r="A71" t="str">
            <v>CEDHEC</v>
          </cell>
        </row>
        <row r="72">
          <cell r="A72" t="str">
            <v>CEE PARIS</v>
          </cell>
        </row>
        <row r="73">
          <cell r="A73" t="str">
            <v>CELSA PARIS</v>
          </cell>
        </row>
        <row r="74">
          <cell r="A74" t="str">
            <v>CENGEPS LYON</v>
          </cell>
        </row>
        <row r="75">
          <cell r="A75" t="str">
            <v>CENTRALE-SUPELEC</v>
          </cell>
        </row>
        <row r="76">
          <cell r="A76" t="str">
            <v>CERFACS</v>
          </cell>
        </row>
        <row r="77">
          <cell r="A77" t="str">
            <v>CHR METZ-THIONVILLE</v>
          </cell>
        </row>
        <row r="78">
          <cell r="A78" t="str">
            <v>CHR ORLEANS</v>
          </cell>
        </row>
        <row r="79">
          <cell r="A79" t="str">
            <v>CHRU BESANCON</v>
          </cell>
        </row>
        <row r="80">
          <cell r="A80" t="str">
            <v>CHRU BREST</v>
          </cell>
        </row>
        <row r="81">
          <cell r="A81" t="str">
            <v>CHRU LILLE</v>
          </cell>
        </row>
        <row r="82">
          <cell r="A82" t="str">
            <v>CHRU NANCY</v>
          </cell>
        </row>
        <row r="83">
          <cell r="A83" t="str">
            <v>CHRU TOURS</v>
          </cell>
        </row>
        <row r="84">
          <cell r="A84" t="str">
            <v>CHU AMIENS</v>
          </cell>
        </row>
        <row r="85">
          <cell r="A85" t="str">
            <v>CHU ANGERS</v>
          </cell>
        </row>
        <row r="86">
          <cell r="A86" t="str">
            <v>CHU BORDEAUX</v>
          </cell>
        </row>
        <row r="87">
          <cell r="A87" t="str">
            <v>CHU CAEN</v>
          </cell>
        </row>
        <row r="88">
          <cell r="A88" t="str">
            <v>CHU CLERMONT</v>
          </cell>
        </row>
        <row r="89">
          <cell r="A89" t="str">
            <v>CHU DIJON</v>
          </cell>
        </row>
        <row r="90">
          <cell r="A90" t="str">
            <v>CHU GRENOBLE</v>
          </cell>
        </row>
        <row r="91">
          <cell r="A91" t="str">
            <v>CHU GUADELOUPE</v>
          </cell>
        </row>
        <row r="92">
          <cell r="A92" t="str">
            <v>CHU LA REUNION</v>
          </cell>
        </row>
        <row r="93">
          <cell r="A93" t="str">
            <v>CHU LIMOGES</v>
          </cell>
        </row>
        <row r="94">
          <cell r="A94" t="str">
            <v>CHU LYON - HCL</v>
          </cell>
        </row>
        <row r="95">
          <cell r="A95" t="str">
            <v>CHU MARSEILLE - APHM</v>
          </cell>
        </row>
        <row r="96">
          <cell r="A96" t="str">
            <v>CHU MARTINIQUE</v>
          </cell>
        </row>
        <row r="97">
          <cell r="A97" t="str">
            <v>CHU MONTPELLIER</v>
          </cell>
        </row>
        <row r="98">
          <cell r="A98" t="str">
            <v>CHU NANTES</v>
          </cell>
        </row>
        <row r="99">
          <cell r="A99" t="str">
            <v>CHU NICE</v>
          </cell>
        </row>
        <row r="100">
          <cell r="A100" t="str">
            <v>CHU NIMES</v>
          </cell>
        </row>
        <row r="101">
          <cell r="A101" t="str">
            <v>CHU POITIERS</v>
          </cell>
        </row>
        <row r="102">
          <cell r="A102" t="str">
            <v>CHU REIMS</v>
          </cell>
        </row>
        <row r="103">
          <cell r="A103" t="str">
            <v>CHU RENNES</v>
          </cell>
        </row>
        <row r="104">
          <cell r="A104" t="str">
            <v>CHU ROUEN</v>
          </cell>
        </row>
        <row r="105">
          <cell r="A105" t="str">
            <v>CHU ST-ETIENNE</v>
          </cell>
        </row>
        <row r="106">
          <cell r="A106" t="str">
            <v>CHU STRASBOURG</v>
          </cell>
        </row>
        <row r="107">
          <cell r="A107" t="str">
            <v>CHU TOULOUSE</v>
          </cell>
        </row>
        <row r="108">
          <cell r="A108" t="str">
            <v>CINES</v>
          </cell>
        </row>
        <row r="109">
          <cell r="A109" t="str">
            <v>CIRAD</v>
          </cell>
        </row>
        <row r="110">
          <cell r="A110" t="str">
            <v>CIU PARIS</v>
          </cell>
        </row>
        <row r="111">
          <cell r="A111" t="str">
            <v>CLCC ANGERS NANTES - ICO</v>
          </cell>
        </row>
        <row r="112">
          <cell r="A112" t="str">
            <v>CLCC BORDEAUX - IB</v>
          </cell>
        </row>
        <row r="113">
          <cell r="A113" t="str">
            <v>CLCC CAEN - CFB</v>
          </cell>
        </row>
        <row r="114">
          <cell r="A114" t="str">
            <v>CLCC CLERMONT - CJP</v>
          </cell>
        </row>
        <row r="115">
          <cell r="A115" t="str">
            <v>CLCC DIJON - CGFL</v>
          </cell>
        </row>
        <row r="116">
          <cell r="A116" t="str">
            <v>CLCC LILLE - COL</v>
          </cell>
        </row>
        <row r="117">
          <cell r="A117" t="str">
            <v>CLCC LYON - CLB</v>
          </cell>
        </row>
        <row r="118">
          <cell r="A118" t="str">
            <v>CLCC MARSEILLE - IPC</v>
          </cell>
        </row>
        <row r="119">
          <cell r="A119" t="str">
            <v>CLCC MONTPELLIER - CVAPL</v>
          </cell>
        </row>
        <row r="120">
          <cell r="A120" t="str">
            <v>CLCC NANCY - ICL</v>
          </cell>
        </row>
        <row r="121">
          <cell r="A121" t="str">
            <v>CLCC NICE - CAL</v>
          </cell>
        </row>
        <row r="122">
          <cell r="A122" t="str">
            <v>CLCC REIMS - IJG</v>
          </cell>
        </row>
        <row r="123">
          <cell r="A123" t="str">
            <v>CLCC RENNES - CEM</v>
          </cell>
        </row>
        <row r="124">
          <cell r="A124" t="str">
            <v>CLCC ROUEN - CHB</v>
          </cell>
        </row>
        <row r="125">
          <cell r="A125" t="str">
            <v>CLCC ST-CLOUD - CRH</v>
          </cell>
        </row>
        <row r="126">
          <cell r="A126" t="str">
            <v>CLCC STRASBOURG - CPS</v>
          </cell>
        </row>
        <row r="127">
          <cell r="A127" t="str">
            <v>CLCC TOULOUSE - ICR</v>
          </cell>
        </row>
        <row r="128">
          <cell r="A128" t="str">
            <v>CNES</v>
          </cell>
        </row>
        <row r="129">
          <cell r="A129" t="str">
            <v>CNFM GRENOBLE</v>
          </cell>
        </row>
        <row r="130">
          <cell r="A130" t="str">
            <v>CNSAD PARIS</v>
          </cell>
        </row>
        <row r="131">
          <cell r="A131" t="str">
            <v>CNSMD LYON</v>
          </cell>
        </row>
        <row r="132">
          <cell r="A132" t="str">
            <v>CNSMD PARIS</v>
          </cell>
        </row>
        <row r="133">
          <cell r="A133" t="str">
            <v>COLLEGIUM IDF</v>
          </cell>
        </row>
        <row r="134">
          <cell r="A134" t="str">
            <v>COMUE AQUITAINE</v>
          </cell>
        </row>
        <row r="135">
          <cell r="A135" t="str">
            <v>COMUE AZUR</v>
          </cell>
        </row>
        <row r="136">
          <cell r="A136" t="str">
            <v>COMUE BOURGOGNE</v>
          </cell>
        </row>
        <row r="137">
          <cell r="A137" t="str">
            <v>COMUE BRETAGNE</v>
          </cell>
        </row>
        <row r="138">
          <cell r="A138" t="str">
            <v>COMUE CENTRE VL</v>
          </cell>
        </row>
        <row r="139">
          <cell r="A139" t="str">
            <v>COMUE CHAMPAGNE</v>
          </cell>
        </row>
        <row r="140">
          <cell r="A140" t="str">
            <v>COMUE CLERMONT</v>
          </cell>
        </row>
        <row r="141">
          <cell r="A141" t="str">
            <v>COMUE GRENOBLE</v>
          </cell>
        </row>
        <row r="142">
          <cell r="A142" t="str">
            <v>COMUE LILLE</v>
          </cell>
        </row>
        <row r="143">
          <cell r="A143" t="str">
            <v>COMUE LPC</v>
          </cell>
        </row>
        <row r="144">
          <cell r="A144" t="str">
            <v>COMUE LYON</v>
          </cell>
        </row>
        <row r="145">
          <cell r="A145" t="str">
            <v>COMUE NORMANDIE</v>
          </cell>
        </row>
        <row r="146">
          <cell r="A146" t="str">
            <v>COMUE PARIS-EST</v>
          </cell>
        </row>
        <row r="147">
          <cell r="A147" t="str">
            <v>COMUE PARIS-LUMIERES</v>
          </cell>
        </row>
        <row r="148">
          <cell r="A148" t="str">
            <v>COMUE PARIS-SEINE</v>
          </cell>
        </row>
        <row r="149">
          <cell r="A149" t="str">
            <v>COMUE SUD</v>
          </cell>
        </row>
        <row r="150">
          <cell r="A150" t="str">
            <v>COMUE TOULOUSE</v>
          </cell>
        </row>
        <row r="151">
          <cell r="A151" t="str">
            <v>COMUE UNAM</v>
          </cell>
        </row>
        <row r="152">
          <cell r="A152" t="str">
            <v>CPE LYON</v>
          </cell>
        </row>
        <row r="153">
          <cell r="A153" t="str">
            <v>CSTB</v>
          </cell>
        </row>
        <row r="154">
          <cell r="A154" t="str">
            <v>EA SALON</v>
          </cell>
        </row>
        <row r="155">
          <cell r="A155" t="str">
            <v>EC CENTRALE LILLE</v>
          </cell>
        </row>
        <row r="156">
          <cell r="A156" t="str">
            <v>EC CENTRALE LYON</v>
          </cell>
        </row>
        <row r="157">
          <cell r="A157" t="str">
            <v>EC CENTRALE MARSEILLE</v>
          </cell>
        </row>
        <row r="158">
          <cell r="A158" t="str">
            <v>EC CENTRALE NANTES</v>
          </cell>
        </row>
        <row r="159">
          <cell r="A159" t="str">
            <v>EC ING PURPAN</v>
          </cell>
        </row>
        <row r="160">
          <cell r="A160" t="str">
            <v>EC LOUVRE</v>
          </cell>
        </row>
        <row r="161">
          <cell r="A161" t="str">
            <v>EC POLYTECHNIQUE</v>
          </cell>
        </row>
        <row r="162">
          <cell r="A162" t="str">
            <v>ECAM LYON</v>
          </cell>
        </row>
        <row r="163">
          <cell r="A163" t="str">
            <v>ECAM RENNES</v>
          </cell>
        </row>
        <row r="164">
          <cell r="A164" t="str">
            <v>EDHEC LILLE</v>
          </cell>
        </row>
        <row r="165">
          <cell r="A165" t="str">
            <v>EESA BORDEAUX</v>
          </cell>
        </row>
        <row r="166">
          <cell r="A166" t="str">
            <v>EESA BRETAGNE</v>
          </cell>
        </row>
        <row r="167">
          <cell r="A167" t="str">
            <v>EESI ANGOULEME</v>
          </cell>
        </row>
        <row r="168">
          <cell r="A168" t="str">
            <v>EF ATHENES</v>
          </cell>
        </row>
        <row r="169">
          <cell r="A169" t="str">
            <v>EF ROME</v>
          </cell>
        </row>
        <row r="170">
          <cell r="A170" t="str">
            <v>EFEO PARIS</v>
          </cell>
        </row>
        <row r="171">
          <cell r="A171" t="str">
            <v>EFREI VILLEJUIF</v>
          </cell>
        </row>
        <row r="172">
          <cell r="A172" t="str">
            <v>EFS</v>
          </cell>
        </row>
        <row r="173">
          <cell r="A173" t="str">
            <v>EG ANGERS</v>
          </cell>
        </row>
        <row r="174">
          <cell r="A174" t="str">
            <v>EGC NOUMEA</v>
          </cell>
        </row>
        <row r="175">
          <cell r="A175" t="str">
            <v>EGC VALENCE</v>
          </cell>
        </row>
        <row r="176">
          <cell r="A176" t="str">
            <v>EIGSI LA ROCHELLE</v>
          </cell>
        </row>
        <row r="177">
          <cell r="A177" t="str">
            <v>EISTI CERGY</v>
          </cell>
        </row>
        <row r="178">
          <cell r="A178" t="str">
            <v>EIVP PARIS</v>
          </cell>
        </row>
        <row r="179">
          <cell r="A179" t="str">
            <v>EM LYON</v>
          </cell>
        </row>
        <row r="180">
          <cell r="A180" t="str">
            <v>EMBL GRENOBLE</v>
          </cell>
        </row>
        <row r="181">
          <cell r="A181" t="str">
            <v>EN BREST</v>
          </cell>
        </row>
        <row r="182">
          <cell r="A182" t="str">
            <v>EN3S ST-ETIENNE</v>
          </cell>
        </row>
        <row r="183">
          <cell r="A183" t="str">
            <v>ENAC TOULOUSE</v>
          </cell>
        </row>
        <row r="184">
          <cell r="A184" t="str">
            <v>ENFA TOULOUSE</v>
          </cell>
        </row>
        <row r="185">
          <cell r="A185" t="str">
            <v>ENGEES STRASBOURG</v>
          </cell>
        </row>
        <row r="186">
          <cell r="A186" t="str">
            <v>ENI BREST</v>
          </cell>
        </row>
        <row r="187">
          <cell r="A187" t="str">
            <v>ENI METZ</v>
          </cell>
        </row>
        <row r="188">
          <cell r="A188" t="str">
            <v>ENI ST-ETIENNE</v>
          </cell>
        </row>
        <row r="189">
          <cell r="A189" t="str">
            <v>ENI TARBES</v>
          </cell>
        </row>
        <row r="190">
          <cell r="A190" t="str">
            <v>ENM TOULOUSE</v>
          </cell>
        </row>
        <row r="191">
          <cell r="A191" t="str">
            <v>ENS ART BOURGES</v>
          </cell>
        </row>
        <row r="192">
          <cell r="A192" t="str">
            <v>ENS ART DIJON</v>
          </cell>
        </row>
        <row r="193">
          <cell r="A193" t="str">
            <v>ENS ART LIMOGES</v>
          </cell>
        </row>
        <row r="194">
          <cell r="A194" t="str">
            <v>ENS ART NANCY</v>
          </cell>
        </row>
        <row r="195">
          <cell r="A195" t="str">
            <v>ENS ART NICE</v>
          </cell>
        </row>
        <row r="196">
          <cell r="A196" t="str">
            <v>ENS ART PARIS-CERGY</v>
          </cell>
        </row>
        <row r="197">
          <cell r="A197" t="str">
            <v>ENS CACHAN</v>
          </cell>
        </row>
        <row r="198">
          <cell r="A198" t="str">
            <v>ENS LYON</v>
          </cell>
        </row>
        <row r="199">
          <cell r="A199" t="str">
            <v>ENS MARITIME</v>
          </cell>
        </row>
        <row r="200">
          <cell r="A200" t="str">
            <v>ENS PHOTO ARLES</v>
          </cell>
        </row>
        <row r="201">
          <cell r="A201" t="str">
            <v>ENS RENNES</v>
          </cell>
        </row>
        <row r="202">
          <cell r="A202" t="str">
            <v>ENS RENNES</v>
          </cell>
        </row>
        <row r="203">
          <cell r="A203" t="str">
            <v>ENSA BRETAGNE</v>
          </cell>
        </row>
        <row r="204">
          <cell r="A204" t="str">
            <v>ENSA CLERMONT</v>
          </cell>
        </row>
        <row r="205">
          <cell r="A205" t="str">
            <v>ENSA GRENOBLE</v>
          </cell>
        </row>
        <row r="206">
          <cell r="A206" t="str">
            <v>ENSA LYON</v>
          </cell>
        </row>
        <row r="207">
          <cell r="A207" t="str">
            <v>ENSA MARSEILLE</v>
          </cell>
        </row>
        <row r="208">
          <cell r="A208" t="str">
            <v>ENSA MONTPELLIER</v>
          </cell>
        </row>
        <row r="209">
          <cell r="A209" t="str">
            <v>ENSA NANCY</v>
          </cell>
        </row>
        <row r="210">
          <cell r="A210" t="str">
            <v>ENSA NANTES</v>
          </cell>
        </row>
        <row r="211">
          <cell r="A211" t="str">
            <v>ENSA NORMANDIE</v>
          </cell>
        </row>
        <row r="212">
          <cell r="A212" t="str">
            <v>ENSA PARIS-BELLEVILLE</v>
          </cell>
        </row>
        <row r="213">
          <cell r="A213" t="str">
            <v>ENSA PARIS-MALAQUAIS</v>
          </cell>
        </row>
        <row r="214">
          <cell r="A214" t="str">
            <v>ENSA ST-ETIENNE</v>
          </cell>
        </row>
        <row r="215">
          <cell r="A215" t="str">
            <v>ENSA STRASBOURG</v>
          </cell>
        </row>
        <row r="216">
          <cell r="A216" t="str">
            <v>ENSA TOULOUSE</v>
          </cell>
        </row>
        <row r="217">
          <cell r="A217" t="str">
            <v>ENSA VERSAILLES</v>
          </cell>
        </row>
        <row r="218">
          <cell r="A218" t="str">
            <v>ENSAD PARIS</v>
          </cell>
        </row>
        <row r="219">
          <cell r="A219" t="str">
            <v>ENSAIT ROUBAIX</v>
          </cell>
        </row>
        <row r="220">
          <cell r="A220" t="str">
            <v>ENSAP BORDEAUX</v>
          </cell>
        </row>
        <row r="221">
          <cell r="A221" t="str">
            <v>ENSAP LILLE</v>
          </cell>
        </row>
        <row r="222">
          <cell r="A222" t="str">
            <v>ENSATT LYON</v>
          </cell>
        </row>
        <row r="223">
          <cell r="A223" t="str">
            <v>ENSAVT MARNE-LA-VALLEE</v>
          </cell>
        </row>
        <row r="224">
          <cell r="A224" t="str">
            <v>ENSBA LYON</v>
          </cell>
        </row>
        <row r="225">
          <cell r="A225" t="str">
            <v>ENSBA PARIS</v>
          </cell>
        </row>
        <row r="226">
          <cell r="A226" t="str">
            <v>ENSC CLERMONT</v>
          </cell>
        </row>
        <row r="227">
          <cell r="A227" t="str">
            <v>ENSC LILLE</v>
          </cell>
        </row>
        <row r="228">
          <cell r="A228" t="str">
            <v>ENSC MONTPELLIER</v>
          </cell>
        </row>
        <row r="229">
          <cell r="A229" t="str">
            <v>ENSC MULHOUSE</v>
          </cell>
        </row>
        <row r="230">
          <cell r="A230" t="str">
            <v>ENSC RENNES</v>
          </cell>
        </row>
        <row r="231">
          <cell r="A231" t="str">
            <v>ENSCI LIMOGES</v>
          </cell>
        </row>
        <row r="232">
          <cell r="A232" t="str">
            <v>ENSCI PARIS</v>
          </cell>
        </row>
        <row r="233">
          <cell r="A233" t="str">
            <v>ENSEA CERGY</v>
          </cell>
        </row>
        <row r="234">
          <cell r="A234" t="str">
            <v>ENSG MARNE-LA-VALLEE</v>
          </cell>
        </row>
        <row r="235">
          <cell r="A235" t="str">
            <v>ENSI CAEN</v>
          </cell>
        </row>
        <row r="236">
          <cell r="A236" t="str">
            <v>ENSIIE EVRY</v>
          </cell>
        </row>
        <row r="237">
          <cell r="A237" t="str">
            <v>ENSLL</v>
          </cell>
        </row>
        <row r="238">
          <cell r="A238" t="str">
            <v>ENSM ALBI</v>
          </cell>
        </row>
        <row r="239">
          <cell r="A239" t="str">
            <v>ENSM ALES</v>
          </cell>
        </row>
        <row r="240">
          <cell r="A240" t="str">
            <v>ENSM DOUAI</v>
          </cell>
        </row>
        <row r="241">
          <cell r="A241" t="str">
            <v>ENSM NANTES</v>
          </cell>
        </row>
        <row r="242">
          <cell r="A242" t="str">
            <v>ENSM ST-ETIENNE</v>
          </cell>
        </row>
        <row r="243">
          <cell r="A243" t="str">
            <v>ENSMM BESANCON</v>
          </cell>
        </row>
        <row r="244">
          <cell r="A244" t="str">
            <v>ENSNP BLOIS</v>
          </cell>
        </row>
        <row r="245">
          <cell r="A245" t="str">
            <v>ENSP VERSAILLES</v>
          </cell>
        </row>
        <row r="246">
          <cell r="A246" t="str">
            <v>ENSSIB LYON</v>
          </cell>
        </row>
        <row r="247">
          <cell r="A247" t="str">
            <v>ENSTA BRETAGNE</v>
          </cell>
        </row>
        <row r="248">
          <cell r="A248" t="str">
            <v>ENSTA PARIS</v>
          </cell>
        </row>
        <row r="249">
          <cell r="A249" t="str">
            <v>ENTPE LYON</v>
          </cell>
        </row>
        <row r="250">
          <cell r="A250" t="str">
            <v>ENV MAISONS-ALFORT</v>
          </cell>
        </row>
        <row r="251">
          <cell r="A251" t="str">
            <v>ENV TOULOUSE</v>
          </cell>
        </row>
        <row r="252">
          <cell r="A252" t="str">
            <v>ES AGRI ANGERS</v>
          </cell>
        </row>
        <row r="253">
          <cell r="A253" t="str">
            <v>ES ARCHI</v>
          </cell>
        </row>
        <row r="254">
          <cell r="A254" t="str">
            <v>ESA AIX</v>
          </cell>
        </row>
        <row r="255">
          <cell r="A255" t="str">
            <v>ESA ANNECY</v>
          </cell>
        </row>
        <row r="256">
          <cell r="A256" t="str">
            <v>ESA AVIGNON</v>
          </cell>
        </row>
        <row r="257">
          <cell r="A257" t="str">
            <v>ESA CLERMONT</v>
          </cell>
        </row>
        <row r="258">
          <cell r="A258" t="str">
            <v>ESA LA REUNION</v>
          </cell>
        </row>
        <row r="259">
          <cell r="A259" t="str">
            <v>ESA LORRAINE</v>
          </cell>
        </row>
        <row r="260">
          <cell r="A260" t="str">
            <v>ESA NPDC DUNKERQUE-TOURCOING</v>
          </cell>
        </row>
        <row r="261">
          <cell r="A261" t="str">
            <v>ESA PYRENEES</v>
          </cell>
        </row>
        <row r="262">
          <cell r="A262" t="str">
            <v>ESAC CAMBRAI</v>
          </cell>
        </row>
        <row r="263">
          <cell r="A263" t="str">
            <v>ESAD AMIENS</v>
          </cell>
        </row>
        <row r="264">
          <cell r="A264" t="str">
            <v>ESAD GRENOBLE</v>
          </cell>
        </row>
        <row r="265">
          <cell r="A265" t="str">
            <v>ESAD LE HAVRE</v>
          </cell>
        </row>
        <row r="266">
          <cell r="A266" t="str">
            <v>ESAD MARSEILLE</v>
          </cell>
        </row>
        <row r="267">
          <cell r="A267" t="str">
            <v>ESAD ORLEANS</v>
          </cell>
        </row>
        <row r="268">
          <cell r="A268" t="str">
            <v>ESAD REIMS</v>
          </cell>
        </row>
        <row r="269">
          <cell r="A269" t="str">
            <v>ESAD ST-ETIENNE</v>
          </cell>
        </row>
        <row r="270">
          <cell r="A270" t="str">
            <v>ESAD TOULON</v>
          </cell>
        </row>
        <row r="271">
          <cell r="A271" t="str">
            <v>ESAD VALENCIENNES</v>
          </cell>
        </row>
        <row r="272">
          <cell r="A272" t="str">
            <v>ESAIP ANGERS</v>
          </cell>
        </row>
        <row r="273">
          <cell r="A273" t="str">
            <v>ESAM CAEN</v>
          </cell>
        </row>
        <row r="274">
          <cell r="A274" t="str">
            <v>ESB NANTES</v>
          </cell>
        </row>
        <row r="275">
          <cell r="A275" t="str">
            <v>ESBA MONTPELLIER</v>
          </cell>
        </row>
        <row r="276">
          <cell r="A276" t="str">
            <v>ESBA NANTES</v>
          </cell>
        </row>
        <row r="277">
          <cell r="A277" t="str">
            <v>ESBA NIMES</v>
          </cell>
        </row>
        <row r="278">
          <cell r="A278" t="str">
            <v>ESBA TALM</v>
          </cell>
        </row>
        <row r="279">
          <cell r="A279" t="str">
            <v>ESC CLERMONT</v>
          </cell>
        </row>
        <row r="280">
          <cell r="A280" t="str">
            <v>ESCEM TOURS-POITIERS</v>
          </cell>
        </row>
        <row r="281">
          <cell r="A281" t="str">
            <v>ESCOM COMPIEGNE</v>
          </cell>
        </row>
        <row r="282">
          <cell r="A282" t="str">
            <v>ESCP EUROPE</v>
          </cell>
        </row>
        <row r="283">
          <cell r="A283" t="str">
            <v>ESEO ANGERS</v>
          </cell>
        </row>
        <row r="284">
          <cell r="A284" t="str">
            <v>ESIEE AMIENS</v>
          </cell>
        </row>
        <row r="285">
          <cell r="A285" t="str">
            <v>ESIEE MANAGEMENT</v>
          </cell>
        </row>
        <row r="286">
          <cell r="A286" t="str">
            <v>ESIEE PARIS</v>
          </cell>
        </row>
        <row r="287">
          <cell r="A287" t="str">
            <v>ESIGELEC ROUEN</v>
          </cell>
        </row>
        <row r="288">
          <cell r="A288" t="str">
            <v>ESITC CACHAN</v>
          </cell>
        </row>
        <row r="289">
          <cell r="A289" t="str">
            <v>ESITPA ROUEN</v>
          </cell>
        </row>
        <row r="290">
          <cell r="A290" t="str">
            <v>ESJ LILLE</v>
          </cell>
        </row>
        <row r="291">
          <cell r="A291" t="str">
            <v>ESM ST-CYR</v>
          </cell>
        </row>
        <row r="292">
          <cell r="A292" t="str">
            <v>ESSCA ANGERS</v>
          </cell>
        </row>
        <row r="293">
          <cell r="A293" t="str">
            <v>ESSEC</v>
          </cell>
        </row>
        <row r="294">
          <cell r="A294" t="str">
            <v>ESTACA LAVAL</v>
          </cell>
        </row>
        <row r="295">
          <cell r="A295" t="str">
            <v>ESTIA BAYONNE</v>
          </cell>
        </row>
        <row r="296">
          <cell r="A296" t="str">
            <v>ESTP PARIS</v>
          </cell>
        </row>
        <row r="297">
          <cell r="A297" t="str">
            <v>FAC LIBRE OUEST</v>
          </cell>
        </row>
        <row r="298">
          <cell r="A298" t="str">
            <v>FCS PARIS SACLAY</v>
          </cell>
        </row>
        <row r="299">
          <cell r="A299" t="str">
            <v>GENES</v>
          </cell>
        </row>
        <row r="300">
          <cell r="A300" t="str">
            <v>GENOPOLE</v>
          </cell>
        </row>
        <row r="301">
          <cell r="A301" t="str">
            <v>GRENOBLE INP</v>
          </cell>
        </row>
        <row r="302">
          <cell r="A302" t="str">
            <v>HEAR STRASBOURG</v>
          </cell>
        </row>
        <row r="303">
          <cell r="A303" t="str">
            <v>HEART PERPIGNAN</v>
          </cell>
        </row>
        <row r="304">
          <cell r="A304" t="str">
            <v>HEC PARIS</v>
          </cell>
        </row>
        <row r="305">
          <cell r="A305" t="str">
            <v>HEI LILLE</v>
          </cell>
        </row>
        <row r="306">
          <cell r="A306" t="str">
            <v>IAM MONTPELLIER</v>
          </cell>
        </row>
        <row r="307">
          <cell r="A307" t="str">
            <v>ICAM LILLE</v>
          </cell>
        </row>
        <row r="308">
          <cell r="A308" t="str">
            <v>ICAM NANTES</v>
          </cell>
        </row>
        <row r="309">
          <cell r="A309" t="str">
            <v>ICAM TOULOUSE</v>
          </cell>
        </row>
        <row r="310">
          <cell r="A310" t="str">
            <v>ICES LA ROCHE S YON</v>
          </cell>
        </row>
        <row r="311">
          <cell r="A311" t="str">
            <v>IDRAC LYON</v>
          </cell>
        </row>
        <row r="312">
          <cell r="A312" t="str">
            <v>IEP AIX</v>
          </cell>
        </row>
        <row r="313">
          <cell r="A313" t="str">
            <v>IEP BORDEAUX</v>
          </cell>
        </row>
        <row r="314">
          <cell r="A314" t="str">
            <v>IEP GRENOBLE</v>
          </cell>
        </row>
        <row r="315">
          <cell r="A315" t="str">
            <v>IEP LILLE</v>
          </cell>
        </row>
        <row r="316">
          <cell r="A316" t="str">
            <v>IEP LYON</v>
          </cell>
        </row>
        <row r="317">
          <cell r="A317" t="str">
            <v>IEP RENNES</v>
          </cell>
        </row>
        <row r="318">
          <cell r="A318" t="str">
            <v>IEP ST-GERMAIN</v>
          </cell>
        </row>
        <row r="319">
          <cell r="A319" t="str">
            <v>IEP STRASBOURG</v>
          </cell>
        </row>
        <row r="320">
          <cell r="A320" t="str">
            <v>IEP TOULOUSE</v>
          </cell>
        </row>
        <row r="321">
          <cell r="A321" t="str">
            <v>IESEG LILLE</v>
          </cell>
        </row>
        <row r="322">
          <cell r="A322" t="str">
            <v>IFA ST-LOUIS</v>
          </cell>
        </row>
        <row r="323">
          <cell r="A323" t="str">
            <v>IFAO LE CAIRE</v>
          </cell>
        </row>
        <row r="324">
          <cell r="A324" t="str">
            <v>IFMA CLERMONT</v>
          </cell>
        </row>
        <row r="325">
          <cell r="A325" t="str">
            <v>IFPEN</v>
          </cell>
        </row>
        <row r="326">
          <cell r="A326" t="str">
            <v>IFSTTAR</v>
          </cell>
        </row>
        <row r="327">
          <cell r="A327" t="str">
            <v>IGN</v>
          </cell>
        </row>
        <row r="328">
          <cell r="A328" t="str">
            <v>IHES</v>
          </cell>
        </row>
        <row r="329">
          <cell r="A329" t="str">
            <v>ILM PAPEETE</v>
          </cell>
        </row>
        <row r="330">
          <cell r="A330" t="str">
            <v>INCA</v>
          </cell>
        </row>
        <row r="331">
          <cell r="A331" t="str">
            <v>INED</v>
          </cell>
        </row>
        <row r="332">
          <cell r="A332" t="str">
            <v>INERIS</v>
          </cell>
        </row>
        <row r="333">
          <cell r="A333" t="str">
            <v>INP TOULOUSE</v>
          </cell>
        </row>
        <row r="334">
          <cell r="A334" t="str">
            <v>INRA</v>
          </cell>
        </row>
        <row r="335">
          <cell r="A335" t="str">
            <v>INRAP</v>
          </cell>
        </row>
        <row r="336">
          <cell r="A336" t="str">
            <v>INRIA</v>
          </cell>
        </row>
        <row r="337">
          <cell r="A337" t="str">
            <v>INSA CENTRE VL</v>
          </cell>
        </row>
        <row r="338">
          <cell r="A338" t="str">
            <v>INSA LYON</v>
          </cell>
        </row>
        <row r="339">
          <cell r="A339" t="str">
            <v>INSA RENNES</v>
          </cell>
        </row>
        <row r="340">
          <cell r="A340" t="str">
            <v>INSA ROUEN</v>
          </cell>
        </row>
        <row r="341">
          <cell r="A341" t="str">
            <v>INSA STRASBOURG</v>
          </cell>
        </row>
        <row r="342">
          <cell r="A342" t="str">
            <v>INSA TOULOUSE</v>
          </cell>
        </row>
        <row r="343">
          <cell r="A343" t="str">
            <v>INSHEA</v>
          </cell>
        </row>
        <row r="344">
          <cell r="A344" t="str">
            <v>INST CATHO LILLE</v>
          </cell>
        </row>
        <row r="345">
          <cell r="A345" t="str">
            <v>INST CATHO LYON</v>
          </cell>
        </row>
        <row r="346">
          <cell r="A346" t="str">
            <v>INST CATHO PARIS</v>
          </cell>
        </row>
        <row r="347">
          <cell r="A347" t="str">
            <v>INST CATHO TOULOUSE</v>
          </cell>
        </row>
        <row r="348">
          <cell r="A348" t="str">
            <v>INST NAT PATRIMOINE</v>
          </cell>
        </row>
        <row r="349">
          <cell r="A349" t="str">
            <v>INST OPTIQUE</v>
          </cell>
        </row>
        <row r="350">
          <cell r="A350" t="str">
            <v>INST PASTEUR LILLE</v>
          </cell>
        </row>
        <row r="351">
          <cell r="A351" t="str">
            <v>INST PAUL BOCUSE</v>
          </cell>
        </row>
        <row r="352">
          <cell r="A352" t="str">
            <v>INST U JFCHAMPOLLION</v>
          </cell>
        </row>
        <row r="353">
          <cell r="A353" t="str">
            <v>INSTN</v>
          </cell>
        </row>
        <row r="354">
          <cell r="A354" t="str">
            <v>IPC PARIS</v>
          </cell>
        </row>
        <row r="355">
          <cell r="A355" t="str">
            <v>IPEV BREST</v>
          </cell>
        </row>
        <row r="356">
          <cell r="A356" t="str">
            <v>IRCAM PARIS</v>
          </cell>
        </row>
        <row r="357">
          <cell r="A357" t="str">
            <v>IRD</v>
          </cell>
        </row>
        <row r="358">
          <cell r="A358" t="str">
            <v>IRSN</v>
          </cell>
        </row>
        <row r="359">
          <cell r="A359" t="str">
            <v>ISA LILLE</v>
          </cell>
        </row>
        <row r="360">
          <cell r="A360" t="str">
            <v>ISAE TOULOUSE</v>
          </cell>
        </row>
        <row r="361">
          <cell r="A361" t="str">
            <v>ISAE-ENSMA</v>
          </cell>
        </row>
        <row r="362">
          <cell r="A362" t="str">
            <v>ISARA LYON</v>
          </cell>
        </row>
        <row r="363">
          <cell r="A363" t="str">
            <v>ISBA BESANCON</v>
          </cell>
        </row>
        <row r="364">
          <cell r="A364" t="str">
            <v>ISDA TOULOUSE</v>
          </cell>
        </row>
        <row r="365">
          <cell r="A365" t="str">
            <v>ISEN LILLE</v>
          </cell>
        </row>
        <row r="366">
          <cell r="A366" t="str">
            <v>ISMANS LE MANS</v>
          </cell>
        </row>
        <row r="367">
          <cell r="A367" t="str">
            <v>ISMEP PARIS</v>
          </cell>
        </row>
        <row r="368">
          <cell r="A368" t="str">
            <v>ITECH LYON</v>
          </cell>
        </row>
        <row r="369">
          <cell r="A369" t="str">
            <v>IUSPX PARIS</v>
          </cell>
        </row>
        <row r="370">
          <cell r="A370" t="str">
            <v>KEDGE BEM</v>
          </cell>
        </row>
        <row r="371">
          <cell r="A371" t="str">
            <v>KEDGE EUROMED</v>
          </cell>
        </row>
        <row r="372">
          <cell r="A372" t="str">
            <v>METEO FRANCE</v>
          </cell>
        </row>
        <row r="373">
          <cell r="A373" t="str">
            <v>MONTPELLIER SUPAGRO</v>
          </cell>
        </row>
        <row r="374">
          <cell r="A374" t="str">
            <v>MSH AQUITAINE</v>
          </cell>
        </row>
        <row r="375">
          <cell r="A375" t="str">
            <v>MUSEES DE FRANCE</v>
          </cell>
        </row>
        <row r="376">
          <cell r="A376" t="str">
            <v>OBS COTE AZUR</v>
          </cell>
        </row>
        <row r="377">
          <cell r="A377" t="str">
            <v>ONERA</v>
          </cell>
        </row>
        <row r="378">
          <cell r="A378" t="str">
            <v>ONIRIS NANTES</v>
          </cell>
        </row>
        <row r="379">
          <cell r="A379" t="str">
            <v>PAV BOSIO - ESA MONACO</v>
          </cell>
        </row>
        <row r="380">
          <cell r="A380" t="str">
            <v>PUE LILLE</v>
          </cell>
        </row>
        <row r="381">
          <cell r="A381" t="str">
            <v>RECT AIX-MARSEILLE</v>
          </cell>
        </row>
        <row r="382">
          <cell r="A382" t="str">
            <v>RECT AMIENS</v>
          </cell>
        </row>
        <row r="383">
          <cell r="A383" t="str">
            <v>RECT BESANCON</v>
          </cell>
        </row>
        <row r="384">
          <cell r="A384" t="str">
            <v>RECT BORDEAUX</v>
          </cell>
        </row>
        <row r="385">
          <cell r="A385" t="str">
            <v>RECT CAEN</v>
          </cell>
        </row>
        <row r="386">
          <cell r="A386" t="str">
            <v>RECT CLERMONT</v>
          </cell>
        </row>
        <row r="387">
          <cell r="A387" t="str">
            <v>RECT CORSE</v>
          </cell>
        </row>
        <row r="388">
          <cell r="A388" t="str">
            <v>RECT CRETEIL</v>
          </cell>
        </row>
        <row r="389">
          <cell r="A389" t="str">
            <v>RECT DIJON</v>
          </cell>
        </row>
        <row r="390">
          <cell r="A390" t="str">
            <v>RECT GRENOBLE</v>
          </cell>
        </row>
        <row r="391">
          <cell r="A391" t="str">
            <v>RECT GUADELOUPE</v>
          </cell>
        </row>
        <row r="392">
          <cell r="A392" t="str">
            <v>RECT GUYANE</v>
          </cell>
        </row>
        <row r="393">
          <cell r="A393" t="str">
            <v>RECT LA REUNION</v>
          </cell>
        </row>
        <row r="394">
          <cell r="A394" t="str">
            <v>RECT LILLE</v>
          </cell>
        </row>
        <row r="395">
          <cell r="A395" t="str">
            <v>RECT LIMOGES</v>
          </cell>
        </row>
        <row r="396">
          <cell r="A396" t="str">
            <v>RECT LYON</v>
          </cell>
        </row>
        <row r="397">
          <cell r="A397" t="str">
            <v>RECT MARTINIQUE</v>
          </cell>
        </row>
        <row r="398">
          <cell r="A398" t="str">
            <v>RECT MONTPELLIER</v>
          </cell>
        </row>
        <row r="399">
          <cell r="A399" t="str">
            <v>RECT NANCY-METZ</v>
          </cell>
        </row>
        <row r="400">
          <cell r="A400" t="str">
            <v>RECT NANTES</v>
          </cell>
        </row>
        <row r="401">
          <cell r="A401" t="str">
            <v>RECT NICE</v>
          </cell>
        </row>
        <row r="402">
          <cell r="A402" t="str">
            <v>RECT ORLEANS-TOURS</v>
          </cell>
        </row>
        <row r="403">
          <cell r="A403" t="str">
            <v>RECT PARIS</v>
          </cell>
        </row>
        <row r="404">
          <cell r="A404" t="str">
            <v>RECT POITIERS</v>
          </cell>
        </row>
        <row r="405">
          <cell r="A405" t="str">
            <v>RECT REIMS</v>
          </cell>
        </row>
        <row r="406">
          <cell r="A406" t="str">
            <v>RECT RENNES</v>
          </cell>
        </row>
        <row r="407">
          <cell r="A407" t="str">
            <v>RECT ROUEN</v>
          </cell>
        </row>
        <row r="408">
          <cell r="A408" t="str">
            <v>RECT STRASBOURG</v>
          </cell>
        </row>
        <row r="409">
          <cell r="A409" t="str">
            <v>RECT TOULOUSE</v>
          </cell>
        </row>
        <row r="410">
          <cell r="A410" t="str">
            <v>RECT VERSAILLES</v>
          </cell>
        </row>
        <row r="411">
          <cell r="A411" t="str">
            <v>SKEMA LILLE</v>
          </cell>
        </row>
        <row r="412">
          <cell r="A412" t="str">
            <v>SOLEIL</v>
          </cell>
        </row>
        <row r="413">
          <cell r="A413" t="str">
            <v>ST-GOBAIN</v>
          </cell>
        </row>
        <row r="414">
          <cell r="A414" t="str">
            <v>SUP DE CO MONTPELLIER</v>
          </cell>
        </row>
        <row r="415">
          <cell r="A415" t="str">
            <v>TELECOM BRETAGNE</v>
          </cell>
        </row>
        <row r="416">
          <cell r="A416" t="str">
            <v>TELECOM PARISTECH</v>
          </cell>
        </row>
        <row r="417">
          <cell r="A417" t="str">
            <v>TELECOM SUDPARIS</v>
          </cell>
        </row>
        <row r="418">
          <cell r="A418" t="str">
            <v>TEM EVRY</v>
          </cell>
        </row>
        <row r="419">
          <cell r="A419" t="str">
            <v>TOULOUSE BS</v>
          </cell>
        </row>
        <row r="420">
          <cell r="A420" t="str">
            <v>U AIX-MARSEILLE</v>
          </cell>
        </row>
        <row r="421">
          <cell r="A421" t="str">
            <v>U AMIENS</v>
          </cell>
        </row>
        <row r="422">
          <cell r="A422" t="str">
            <v>U ANGERS</v>
          </cell>
        </row>
        <row r="423">
          <cell r="A423" t="str">
            <v>U ANTILLES</v>
          </cell>
        </row>
        <row r="424">
          <cell r="A424" t="str">
            <v>U ARTOIS</v>
          </cell>
        </row>
        <row r="425">
          <cell r="A425" t="str">
            <v>U AVIGNON</v>
          </cell>
        </row>
        <row r="426">
          <cell r="A426" t="str">
            <v>U BESANCON</v>
          </cell>
        </row>
        <row r="427">
          <cell r="A427" t="str">
            <v>U BORDEAUX</v>
          </cell>
        </row>
        <row r="428">
          <cell r="A428" t="str">
            <v>U BORDEAUX 3</v>
          </cell>
        </row>
        <row r="429">
          <cell r="A429" t="str">
            <v>U BREST</v>
          </cell>
        </row>
        <row r="430">
          <cell r="A430" t="str">
            <v>U BRETAGNE-SUD</v>
          </cell>
        </row>
        <row r="431">
          <cell r="A431" t="str">
            <v>U CAEN</v>
          </cell>
        </row>
        <row r="432">
          <cell r="A432" t="str">
            <v>U CERGY</v>
          </cell>
        </row>
        <row r="433">
          <cell r="A433" t="str">
            <v>U CHAMBERY</v>
          </cell>
        </row>
        <row r="434">
          <cell r="A434" t="str">
            <v>U CLERMONT 1</v>
          </cell>
        </row>
        <row r="435">
          <cell r="A435" t="str">
            <v>U CLERMONT 2</v>
          </cell>
        </row>
        <row r="436">
          <cell r="A436" t="str">
            <v>U CORSE</v>
          </cell>
        </row>
        <row r="437">
          <cell r="A437" t="str">
            <v>U DIJON</v>
          </cell>
        </row>
        <row r="438">
          <cell r="A438" t="str">
            <v>U EVRY</v>
          </cell>
        </row>
        <row r="439">
          <cell r="A439" t="str">
            <v>U GRENOBLE 1</v>
          </cell>
        </row>
        <row r="440">
          <cell r="A440" t="str">
            <v>U GRENOBLE 2</v>
          </cell>
        </row>
        <row r="441">
          <cell r="A441" t="str">
            <v>U GRENOBLE 3</v>
          </cell>
        </row>
        <row r="442">
          <cell r="A442" t="str">
            <v>U GUYANE</v>
          </cell>
        </row>
        <row r="443">
          <cell r="A443" t="str">
            <v>U LA REUNION</v>
          </cell>
        </row>
        <row r="444">
          <cell r="A444" t="str">
            <v>U LA ROCHELLE</v>
          </cell>
        </row>
        <row r="445">
          <cell r="A445" t="str">
            <v>U LE HAVRE</v>
          </cell>
        </row>
        <row r="446">
          <cell r="A446" t="str">
            <v>U LE MANS</v>
          </cell>
        </row>
        <row r="447">
          <cell r="A447" t="str">
            <v>U LILLE 1</v>
          </cell>
        </row>
        <row r="448">
          <cell r="A448" t="str">
            <v>U LILLE 2</v>
          </cell>
        </row>
        <row r="449">
          <cell r="A449" t="str">
            <v>U LILLE 3</v>
          </cell>
        </row>
        <row r="450">
          <cell r="A450" t="str">
            <v>U LIMOGES</v>
          </cell>
        </row>
        <row r="451">
          <cell r="A451" t="str">
            <v>U LITTORAL</v>
          </cell>
        </row>
        <row r="452">
          <cell r="A452" t="str">
            <v>U LORRAINE</v>
          </cell>
        </row>
        <row r="453">
          <cell r="A453" t="str">
            <v>U LYON 1</v>
          </cell>
        </row>
        <row r="454">
          <cell r="A454" t="str">
            <v>U LYON 2</v>
          </cell>
        </row>
        <row r="455">
          <cell r="A455" t="str">
            <v>U LYON 3</v>
          </cell>
        </row>
        <row r="456">
          <cell r="A456" t="str">
            <v>U MARNE-LA-VALLEE</v>
          </cell>
        </row>
        <row r="457">
          <cell r="A457" t="str">
            <v>U MONTPELLIER</v>
          </cell>
        </row>
        <row r="458">
          <cell r="A458" t="str">
            <v>U MONTPELLIER 3</v>
          </cell>
        </row>
        <row r="459">
          <cell r="A459" t="str">
            <v>U MULHOUSE</v>
          </cell>
        </row>
        <row r="460">
          <cell r="A460" t="str">
            <v>U NANTES</v>
          </cell>
        </row>
        <row r="461">
          <cell r="A461" t="str">
            <v>U NICE</v>
          </cell>
        </row>
        <row r="462">
          <cell r="A462" t="str">
            <v>U NIMES</v>
          </cell>
        </row>
        <row r="463">
          <cell r="A463" t="str">
            <v>U NOUVELLE-CALEDONIE</v>
          </cell>
        </row>
        <row r="464">
          <cell r="A464" t="str">
            <v>U ORLEANS</v>
          </cell>
        </row>
        <row r="465">
          <cell r="A465" t="str">
            <v>U PARIS 10</v>
          </cell>
        </row>
        <row r="466">
          <cell r="A466" t="str">
            <v>U PARIS 11</v>
          </cell>
        </row>
        <row r="467">
          <cell r="A467" t="str">
            <v>U PARIS 12</v>
          </cell>
        </row>
        <row r="468">
          <cell r="A468" t="str">
            <v>U PARIS 8</v>
          </cell>
        </row>
        <row r="469">
          <cell r="A469" t="str">
            <v>U PAU</v>
          </cell>
        </row>
        <row r="470">
          <cell r="A470" t="str">
            <v>U PERPIGNAN</v>
          </cell>
        </row>
        <row r="471">
          <cell r="A471" t="str">
            <v>U POITIERS</v>
          </cell>
        </row>
        <row r="472">
          <cell r="A472" t="str">
            <v>U POLYNESIE-FRANCAISE</v>
          </cell>
        </row>
        <row r="473">
          <cell r="A473" t="str">
            <v>U REIMS</v>
          </cell>
        </row>
        <row r="474">
          <cell r="A474" t="str">
            <v>U RENNES 1</v>
          </cell>
        </row>
        <row r="475">
          <cell r="A475" t="str">
            <v>U RENNES 2</v>
          </cell>
        </row>
        <row r="476">
          <cell r="A476" t="str">
            <v>U ROUEN</v>
          </cell>
        </row>
        <row r="477">
          <cell r="A477" t="str">
            <v>U ST-ETIENNE</v>
          </cell>
        </row>
        <row r="478">
          <cell r="A478" t="str">
            <v>U ST-JOSEPH BEYROUTH</v>
          </cell>
        </row>
        <row r="479">
          <cell r="A479" t="str">
            <v>U STRASBOURG</v>
          </cell>
        </row>
        <row r="480">
          <cell r="A480" t="str">
            <v>U TOULON</v>
          </cell>
        </row>
        <row r="481">
          <cell r="A481" t="str">
            <v>U TOULOUSE 1</v>
          </cell>
        </row>
        <row r="482">
          <cell r="A482" t="str">
            <v>U TOULOUSE 2</v>
          </cell>
        </row>
        <row r="483">
          <cell r="A483" t="str">
            <v>U TOULOUSE 3</v>
          </cell>
        </row>
        <row r="484">
          <cell r="A484" t="str">
            <v>U TOURS</v>
          </cell>
        </row>
        <row r="485">
          <cell r="A485" t="str">
            <v>U VALENCIENNES</v>
          </cell>
        </row>
        <row r="486">
          <cell r="A486" t="str">
            <v>U VERSAILLES ST-QUENTIN</v>
          </cell>
        </row>
        <row r="487">
          <cell r="A487" t="str">
            <v>UEAC EREVAN</v>
          </cell>
        </row>
        <row r="488">
          <cell r="A488" t="str">
            <v>UNIVERSCIENCE</v>
          </cell>
        </row>
        <row r="489">
          <cell r="A489" t="str">
            <v>UT BELFORT</v>
          </cell>
        </row>
        <row r="490">
          <cell r="A490" t="str">
            <v>UT COMPIEGNE</v>
          </cell>
        </row>
        <row r="491">
          <cell r="A491" t="str">
            <v>UT TROYES</v>
          </cell>
        </row>
        <row r="492">
          <cell r="A492" t="str">
            <v>VETAGROSUP LYON</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AI_Etab_Org"/>
    </sheetNames>
    <sheetDataSet>
      <sheetData sheetId="0" refreshError="1"/>
    </sheetDataSet>
  </externalBook>
</externalLink>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26.bin"/><Relationship Id="rId2" Type="http://schemas.openxmlformats.org/officeDocument/2006/relationships/printerSettings" Target="../printerSettings/printerSettings25.bin"/><Relationship Id="rId1" Type="http://schemas.openxmlformats.org/officeDocument/2006/relationships/printerSettings" Target="../printerSettings/printerSettings24.bin"/><Relationship Id="rId4"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1.xml"/><Relationship Id="rId1" Type="http://schemas.openxmlformats.org/officeDocument/2006/relationships/printerSettings" Target="../printerSettings/printerSettings27.bin"/><Relationship Id="rId4" Type="http://schemas.openxmlformats.org/officeDocument/2006/relationships/comments" Target="../comments2.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3.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0.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3">
    <tabColor rgb="FFFF0066"/>
    <pageSetUpPr fitToPage="1"/>
  </sheetPr>
  <dimension ref="A1:B29"/>
  <sheetViews>
    <sheetView workbookViewId="0"/>
  </sheetViews>
  <sheetFormatPr baseColWidth="10" defaultColWidth="11.5" defaultRowHeight="13" x14ac:dyDescent="0.15"/>
  <cols>
    <col min="1" max="1" width="40.83203125" style="294" customWidth="1"/>
    <col min="2" max="2" width="128.5" style="294" customWidth="1"/>
    <col min="3" max="16384" width="11.5" style="294"/>
  </cols>
  <sheetData>
    <row r="1" spans="1:2" ht="13.5" customHeight="1" x14ac:dyDescent="0.15">
      <c r="A1" s="292"/>
      <c r="B1" s="293"/>
    </row>
    <row r="2" spans="1:2" ht="13.5" customHeight="1" x14ac:dyDescent="0.15">
      <c r="A2" s="292"/>
      <c r="B2" s="293"/>
    </row>
    <row r="3" spans="1:2" ht="13.5" customHeight="1" x14ac:dyDescent="0.15">
      <c r="A3" s="292"/>
      <c r="B3" s="293"/>
    </row>
    <row r="4" spans="1:2" ht="13.5" customHeight="1" x14ac:dyDescent="0.15">
      <c r="A4" s="292"/>
      <c r="B4" s="293"/>
    </row>
    <row r="5" spans="1:2" ht="13.5" customHeight="1" x14ac:dyDescent="0.15">
      <c r="A5" s="292"/>
      <c r="B5" s="293"/>
    </row>
    <row r="6" spans="1:2" ht="13.5" customHeight="1" x14ac:dyDescent="0.15">
      <c r="A6" s="292"/>
      <c r="B6" s="293"/>
    </row>
    <row r="7" spans="1:2" ht="13.5" customHeight="1" x14ac:dyDescent="0.15">
      <c r="A7" s="292"/>
      <c r="B7" s="293"/>
    </row>
    <row r="8" spans="1:2" ht="13.5" customHeight="1" x14ac:dyDescent="0.15">
      <c r="A8" s="292"/>
      <c r="B8" s="293"/>
    </row>
    <row r="9" spans="1:2" ht="13.5" customHeight="1" x14ac:dyDescent="0.15">
      <c r="A9" s="292"/>
      <c r="B9" s="293"/>
    </row>
    <row r="10" spans="1:2" ht="18" customHeight="1" x14ac:dyDescent="0.15">
      <c r="A10" s="293"/>
      <c r="B10" s="293"/>
    </row>
    <row r="11" spans="1:2" ht="18" customHeight="1" x14ac:dyDescent="0.15">
      <c r="A11" s="295" t="s">
        <v>574</v>
      </c>
      <c r="B11" s="293"/>
    </row>
    <row r="12" spans="1:2" ht="18" customHeight="1" x14ac:dyDescent="0.15">
      <c r="A12" s="296" t="s">
        <v>500</v>
      </c>
      <c r="B12" s="297" t="s">
        <v>859</v>
      </c>
    </row>
    <row r="13" spans="1:2" ht="18" customHeight="1" x14ac:dyDescent="0.15">
      <c r="A13" s="296" t="s">
        <v>1856</v>
      </c>
      <c r="B13" s="297" t="s">
        <v>860</v>
      </c>
    </row>
    <row r="14" spans="1:2" ht="18" customHeight="1" x14ac:dyDescent="0.15">
      <c r="A14" s="296" t="s">
        <v>1857</v>
      </c>
      <c r="B14" s="297" t="s">
        <v>2271</v>
      </c>
    </row>
    <row r="15" spans="1:2" ht="18" customHeight="1" x14ac:dyDescent="0.15">
      <c r="A15" s="296" t="s">
        <v>2214</v>
      </c>
      <c r="B15" s="297" t="s">
        <v>2224</v>
      </c>
    </row>
    <row r="16" spans="1:2" ht="18" customHeight="1" x14ac:dyDescent="0.15">
      <c r="A16" s="296" t="s">
        <v>2226</v>
      </c>
      <c r="B16" s="297" t="s">
        <v>2225</v>
      </c>
    </row>
    <row r="17" spans="1:2" ht="18" customHeight="1" x14ac:dyDescent="0.15">
      <c r="A17" s="296" t="s">
        <v>2227</v>
      </c>
      <c r="B17" s="297" t="s">
        <v>2228</v>
      </c>
    </row>
    <row r="18" spans="1:2" ht="18" customHeight="1" x14ac:dyDescent="0.15">
      <c r="A18" s="296" t="s">
        <v>2229</v>
      </c>
      <c r="B18" s="297" t="s">
        <v>2223</v>
      </c>
    </row>
    <row r="19" spans="1:2" ht="18" customHeight="1" x14ac:dyDescent="0.15">
      <c r="A19" s="296" t="s">
        <v>2190</v>
      </c>
      <c r="B19" s="297" t="s">
        <v>2333</v>
      </c>
    </row>
    <row r="20" spans="1:2" ht="18" customHeight="1" x14ac:dyDescent="0.15">
      <c r="A20" s="296"/>
      <c r="B20" s="293"/>
    </row>
    <row r="21" spans="1:2" ht="18" customHeight="1" x14ac:dyDescent="0.15">
      <c r="A21" s="295" t="s">
        <v>573</v>
      </c>
      <c r="B21" s="293"/>
    </row>
    <row r="22" spans="1:2" ht="18" customHeight="1" x14ac:dyDescent="0.15">
      <c r="A22" s="298" t="s">
        <v>259</v>
      </c>
      <c r="B22" s="297" t="s">
        <v>861</v>
      </c>
    </row>
    <row r="23" spans="1:2" ht="18" customHeight="1" x14ac:dyDescent="0.15">
      <c r="A23" s="298" t="s">
        <v>260</v>
      </c>
      <c r="B23" s="297" t="s">
        <v>862</v>
      </c>
    </row>
    <row r="24" spans="1:2" ht="18" customHeight="1" x14ac:dyDescent="0.15">
      <c r="A24" s="293"/>
      <c r="B24" s="293"/>
    </row>
    <row r="25" spans="1:2" ht="18" customHeight="1" x14ac:dyDescent="0.15">
      <c r="A25" s="293"/>
      <c r="B25" s="293"/>
    </row>
    <row r="26" spans="1:2" s="299" customFormat="1" ht="18" customHeight="1" x14ac:dyDescent="0.15">
      <c r="A26" s="295" t="s">
        <v>2248</v>
      </c>
      <c r="B26" s="296"/>
    </row>
    <row r="27" spans="1:2" ht="18" customHeight="1" x14ac:dyDescent="0.15">
      <c r="A27" s="293" t="s">
        <v>2247</v>
      </c>
      <c r="B27" s="293"/>
    </row>
    <row r="28" spans="1:2" ht="18" customHeight="1" x14ac:dyDescent="0.15">
      <c r="A28" s="293" t="s">
        <v>2272</v>
      </c>
      <c r="B28" s="293"/>
    </row>
    <row r="29" spans="1:2" x14ac:dyDescent="0.15">
      <c r="A29" s="294" t="s">
        <v>2273</v>
      </c>
    </row>
  </sheetData>
  <sheetProtection formatCells="0" formatColumns="0" formatRows="0"/>
  <customSheetViews>
    <customSheetView guid="{16E30FE5-CA9F-4336-8D1A-21719AC9AE43}" showPageBreaks="1" fitToPage="1" printArea="1">
      <selection activeCell="A28" sqref="A28"/>
      <pageMargins left="0.19685039370078741" right="0.19685039370078741" top="0.78740157480314965" bottom="0.98425196850393704" header="0.19685039370078741" footer="0.19685039370078741"/>
      <printOptions horizontalCentered="1" verticalCentered="1"/>
      <pageSetup paperSize="9" scale="87" orientation="landscape" r:id="rId1"/>
      <headerFooter>
        <oddHeader>&amp;R&amp;"Trebuchet MS,Normal"&amp;8&amp;K000000Données du contrat en cours</oddHeader>
        <oddFooter>&amp;L&amp;"Trebuchet MS Italic,Italique"&amp;8&amp;K000000Vague E : campagne d’évaluation 2018 – 2019
Novembre 2017&amp;C&amp;"Trebuchet MS,Normal"&amp;8&amp;K000000Page &amp;P/&amp;N&amp;R&amp;"Trebuchet MS,Normal"&amp;8&amp;K000000&amp;A</oddFooter>
      </headerFooter>
    </customSheetView>
    <customSheetView guid="{D5B14F2C-2005-4A46-8CC9-D91764B00F08}" showPageBreaks="1" fitToPage="1" printArea="1">
      <selection activeCell="A28" sqref="A28"/>
      <pageMargins left="0.19685039370078741" right="0.19685039370078741" top="0.78740157480314965" bottom="0.98425196850393704" header="0.19685039370078741" footer="0.19685039370078741"/>
      <printOptions horizontalCentered="1" verticalCentered="1"/>
      <pageSetup paperSize="9" scale="87" orientation="landscape" r:id="rId2"/>
      <headerFooter>
        <oddHeader>&amp;R&amp;"Trebuchet MS,Normal"&amp;8&amp;K000000Données du contrat en cours</oddHeader>
        <oddFooter>&amp;L&amp;"Trebuchet MS Italic,Italique"&amp;8&amp;K000000Vague E : campagne d’évaluation 2018 – 2019
Novembre 2017&amp;C&amp;"Trebuchet MS,Normal"&amp;8&amp;K000000Page &amp;P/&amp;N&amp;R&amp;"Trebuchet MS,Normal"&amp;8&amp;K000000&amp;A</oddFooter>
      </headerFooter>
    </customSheetView>
  </customSheetViews>
  <phoneticPr fontId="8" type="noConversion"/>
  <printOptions horizontalCentered="1" verticalCentered="1"/>
  <pageMargins left="0.19685039370078741" right="0.19685039370078741" top="0.78740157480314965" bottom="0.98425196850393704" header="0.19685039370078741" footer="0.19685039370078741"/>
  <pageSetup paperSize="9" scale="86" orientation="landscape" r:id="rId3"/>
  <headerFooter>
    <oddHeader>&amp;R&amp;"Trebuchet MS,Italique"&amp;9&amp;K000000Département d'évaluation de la recherche</oddHeader>
    <oddFooter>&amp;L&amp;"Trebuchet MS Italic,Italique"&amp;9&amp;K000000Vague B : campagne d’évaluation 2020-2021 -novembre 2019&amp;C&amp;"Trebuchet MS,Normal"&amp;8&amp;K000000Page &amp;P/&amp;N&amp;R&amp;"Trebuchet MS,Italique"&amp;9&amp;K000000&amp;A</oddFooter>
  </headerFooter>
  <drawing r:id="rId4"/>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Feuil11">
    <tabColor indexed="15"/>
  </sheetPr>
  <dimension ref="A1:H123"/>
  <sheetViews>
    <sheetView topLeftCell="A76" workbookViewId="0">
      <selection activeCell="C107" sqref="C107"/>
    </sheetView>
  </sheetViews>
  <sheetFormatPr baseColWidth="10" defaultColWidth="10.83203125" defaultRowHeight="13" x14ac:dyDescent="0.15"/>
  <cols>
    <col min="1" max="1" width="13.6640625" style="21" customWidth="1"/>
    <col min="2" max="2" width="38" style="69" customWidth="1"/>
    <col min="3" max="3" width="14.5" style="33" customWidth="1"/>
    <col min="4" max="4" width="12.33203125" style="33" customWidth="1"/>
    <col min="5" max="5" width="87.5" style="33" customWidth="1"/>
    <col min="6" max="6" width="11.5" style="21" hidden="1" customWidth="1"/>
    <col min="7" max="7" width="11.5" style="21" customWidth="1"/>
    <col min="8" max="8" width="117.5" style="21" customWidth="1"/>
    <col min="9" max="16384" width="10.83203125" style="21"/>
  </cols>
  <sheetData>
    <row r="1" spans="1:8" ht="109.5" customHeight="1" x14ac:dyDescent="0.15">
      <c r="A1" s="130"/>
      <c r="B1" s="18"/>
      <c r="C1" s="19"/>
      <c r="D1" s="19"/>
      <c r="E1" s="20"/>
      <c r="F1" s="130"/>
      <c r="G1" s="10"/>
      <c r="H1" s="11"/>
    </row>
    <row r="2" spans="1:8" s="24" customFormat="1" ht="25.5" customHeight="1" x14ac:dyDescent="0.15">
      <c r="A2" s="131"/>
      <c r="B2" s="22" t="s">
        <v>321</v>
      </c>
      <c r="C2" s="23"/>
      <c r="D2" s="23"/>
      <c r="E2" s="23"/>
      <c r="F2" s="131"/>
      <c r="G2" s="12"/>
      <c r="H2" s="13" t="s">
        <v>1677</v>
      </c>
    </row>
    <row r="3" spans="1:8" s="27" customFormat="1" ht="28.5" customHeight="1" thickBot="1" x14ac:dyDescent="0.2">
      <c r="A3" s="132"/>
      <c r="B3" s="25"/>
      <c r="C3" s="135" t="s">
        <v>238</v>
      </c>
      <c r="D3" s="168" t="s">
        <v>239</v>
      </c>
      <c r="E3" s="26"/>
      <c r="F3" s="132"/>
      <c r="G3" s="14"/>
      <c r="H3" s="15" t="s">
        <v>1678</v>
      </c>
    </row>
    <row r="4" spans="1:8" s="24" customFormat="1" ht="15" customHeight="1" x14ac:dyDescent="0.15">
      <c r="A4" s="745" t="s">
        <v>1841</v>
      </c>
      <c r="B4" s="724" t="s">
        <v>501</v>
      </c>
      <c r="C4" s="136" t="s">
        <v>294</v>
      </c>
      <c r="D4" s="137" t="s">
        <v>50</v>
      </c>
      <c r="E4" s="733" t="s">
        <v>638</v>
      </c>
      <c r="F4" s="130" t="s">
        <v>50</v>
      </c>
      <c r="G4" s="12"/>
      <c r="H4" s="15" t="s">
        <v>1679</v>
      </c>
    </row>
    <row r="5" spans="1:8" ht="15" customHeight="1" x14ac:dyDescent="0.15">
      <c r="A5" s="746"/>
      <c r="B5" s="725"/>
      <c r="C5" s="28" t="s">
        <v>270</v>
      </c>
      <c r="D5" s="29" t="s">
        <v>50</v>
      </c>
      <c r="E5" s="734"/>
      <c r="F5" s="130" t="s">
        <v>53</v>
      </c>
      <c r="G5" s="10"/>
      <c r="H5" s="15" t="s">
        <v>1680</v>
      </c>
    </row>
    <row r="6" spans="1:8" ht="15" customHeight="1" x14ac:dyDescent="0.15">
      <c r="A6" s="746"/>
      <c r="B6" s="725"/>
      <c r="C6" s="28" t="s">
        <v>271</v>
      </c>
      <c r="D6" s="29" t="s">
        <v>50</v>
      </c>
      <c r="E6" s="734"/>
      <c r="F6" s="130" t="s">
        <v>51</v>
      </c>
      <c r="G6" s="10"/>
      <c r="H6" s="13"/>
    </row>
    <row r="7" spans="1:8" ht="15" customHeight="1" x14ac:dyDescent="0.15">
      <c r="A7" s="746"/>
      <c r="B7" s="725"/>
      <c r="C7" s="28" t="s">
        <v>575</v>
      </c>
      <c r="D7" s="29" t="s">
        <v>50</v>
      </c>
      <c r="E7" s="740"/>
      <c r="F7" s="130" t="s">
        <v>54</v>
      </c>
      <c r="G7" s="10"/>
      <c r="H7" s="13" t="s">
        <v>1688</v>
      </c>
    </row>
    <row r="8" spans="1:8" ht="15" customHeight="1" x14ac:dyDescent="0.15">
      <c r="A8" s="746"/>
      <c r="B8" s="725"/>
      <c r="C8" s="28" t="s">
        <v>565</v>
      </c>
      <c r="D8" s="30" t="s">
        <v>50</v>
      </c>
      <c r="E8" s="291" t="s">
        <v>330</v>
      </c>
      <c r="F8" s="10" t="s">
        <v>52</v>
      </c>
      <c r="G8" s="10"/>
      <c r="H8" s="15" t="s">
        <v>1681</v>
      </c>
    </row>
    <row r="9" spans="1:8" ht="15" customHeight="1" x14ac:dyDescent="0.15">
      <c r="A9" s="746"/>
      <c r="B9" s="725"/>
      <c r="C9" s="28" t="s">
        <v>566</v>
      </c>
      <c r="D9" s="29" t="s">
        <v>50</v>
      </c>
      <c r="E9" s="138" t="s">
        <v>639</v>
      </c>
      <c r="F9" s="10" t="s">
        <v>55</v>
      </c>
      <c r="G9" s="10"/>
      <c r="H9" s="15" t="s">
        <v>1682</v>
      </c>
    </row>
    <row r="10" spans="1:8" ht="15" customHeight="1" x14ac:dyDescent="0.15">
      <c r="A10" s="746"/>
      <c r="B10" s="725"/>
      <c r="C10" s="28" t="s">
        <v>567</v>
      </c>
      <c r="D10" s="29" t="s">
        <v>50</v>
      </c>
      <c r="E10" s="138" t="s">
        <v>567</v>
      </c>
      <c r="F10" s="10"/>
      <c r="G10" s="10"/>
      <c r="H10" s="15" t="s">
        <v>1683</v>
      </c>
    </row>
    <row r="11" spans="1:8" ht="15" customHeight="1" x14ac:dyDescent="0.15">
      <c r="A11" s="746"/>
      <c r="B11" s="725"/>
      <c r="C11" s="28" t="s">
        <v>568</v>
      </c>
      <c r="D11" s="29" t="s">
        <v>50</v>
      </c>
      <c r="E11" s="138" t="s">
        <v>569</v>
      </c>
      <c r="F11" s="133" t="s">
        <v>18</v>
      </c>
      <c r="G11" s="10"/>
      <c r="H11" s="15" t="s">
        <v>1684</v>
      </c>
    </row>
    <row r="12" spans="1:8" ht="15" customHeight="1" x14ac:dyDescent="0.15">
      <c r="A12" s="746"/>
      <c r="B12" s="725"/>
      <c r="C12" s="28" t="s">
        <v>570</v>
      </c>
      <c r="D12" s="29" t="s">
        <v>50</v>
      </c>
      <c r="E12" s="741" t="s">
        <v>429</v>
      </c>
      <c r="F12" s="133" t="s">
        <v>19</v>
      </c>
      <c r="G12" s="10"/>
      <c r="H12" s="15" t="s">
        <v>1685</v>
      </c>
    </row>
    <row r="13" spans="1:8" ht="15" customHeight="1" x14ac:dyDescent="0.15">
      <c r="A13" s="746"/>
      <c r="B13" s="725"/>
      <c r="C13" s="28" t="s">
        <v>430</v>
      </c>
      <c r="D13" s="29" t="s">
        <v>50</v>
      </c>
      <c r="E13" s="742"/>
      <c r="F13" s="10"/>
      <c r="G13" s="10"/>
      <c r="H13" s="15" t="s">
        <v>1686</v>
      </c>
    </row>
    <row r="14" spans="1:8" ht="15" customHeight="1" x14ac:dyDescent="0.15">
      <c r="A14" s="746"/>
      <c r="B14" s="725"/>
      <c r="C14" s="31" t="s">
        <v>431</v>
      </c>
      <c r="D14" s="32" t="s">
        <v>50</v>
      </c>
      <c r="E14" s="742"/>
      <c r="F14" s="10"/>
      <c r="G14" s="10"/>
      <c r="H14" s="15" t="s">
        <v>135</v>
      </c>
    </row>
    <row r="15" spans="1:8" ht="15" customHeight="1" x14ac:dyDescent="0.15">
      <c r="A15" s="746"/>
      <c r="B15" s="725"/>
      <c r="C15" s="31" t="s">
        <v>576</v>
      </c>
      <c r="D15" s="139" t="s">
        <v>50</v>
      </c>
      <c r="E15" s="743"/>
      <c r="F15" s="10"/>
      <c r="G15" s="10"/>
      <c r="H15" s="15" t="s">
        <v>68</v>
      </c>
    </row>
    <row r="16" spans="1:8" ht="15" customHeight="1" x14ac:dyDescent="0.15">
      <c r="A16" s="746"/>
      <c r="B16" s="723"/>
      <c r="C16" s="31" t="s">
        <v>240</v>
      </c>
      <c r="D16" s="34" t="s">
        <v>50</v>
      </c>
      <c r="E16" s="140" t="s">
        <v>451</v>
      </c>
      <c r="F16" s="10"/>
      <c r="G16" s="10"/>
      <c r="H16" s="15" t="s">
        <v>527</v>
      </c>
    </row>
    <row r="17" spans="1:8" ht="15" customHeight="1" x14ac:dyDescent="0.15">
      <c r="A17" s="746"/>
      <c r="B17" s="722" t="s">
        <v>502</v>
      </c>
      <c r="C17" s="28" t="s">
        <v>595</v>
      </c>
      <c r="D17" s="35" t="s">
        <v>50</v>
      </c>
      <c r="E17" s="744" t="s">
        <v>1831</v>
      </c>
      <c r="F17" s="10"/>
      <c r="G17" s="10"/>
      <c r="H17" s="15" t="s">
        <v>69</v>
      </c>
    </row>
    <row r="18" spans="1:8" ht="15" customHeight="1" x14ac:dyDescent="0.15">
      <c r="A18" s="746"/>
      <c r="B18" s="725"/>
      <c r="C18" s="28" t="s">
        <v>596</v>
      </c>
      <c r="D18" s="36" t="s">
        <v>50</v>
      </c>
      <c r="E18" s="743"/>
      <c r="F18" s="10"/>
      <c r="G18" s="10"/>
      <c r="H18" s="15" t="s">
        <v>528</v>
      </c>
    </row>
    <row r="19" spans="1:8" ht="15" customHeight="1" x14ac:dyDescent="0.15">
      <c r="A19" s="746"/>
      <c r="B19" s="725"/>
      <c r="C19" s="28" t="s">
        <v>597</v>
      </c>
      <c r="D19" s="37" t="s">
        <v>50</v>
      </c>
      <c r="E19" s="138" t="s">
        <v>624</v>
      </c>
      <c r="F19" s="10"/>
      <c r="G19" s="10"/>
      <c r="H19" s="15" t="s">
        <v>529</v>
      </c>
    </row>
    <row r="20" spans="1:8" ht="15" customHeight="1" x14ac:dyDescent="0.15">
      <c r="A20" s="746"/>
      <c r="B20" s="725"/>
      <c r="C20" s="38" t="s">
        <v>241</v>
      </c>
      <c r="D20" s="39" t="s">
        <v>50</v>
      </c>
      <c r="E20" s="138" t="s">
        <v>14</v>
      </c>
      <c r="F20" s="10"/>
      <c r="G20" s="10"/>
      <c r="H20" s="15" t="s">
        <v>1735</v>
      </c>
    </row>
    <row r="21" spans="1:8" ht="15" customHeight="1" x14ac:dyDescent="0.15">
      <c r="A21" s="746"/>
      <c r="B21" s="725"/>
      <c r="C21" s="28" t="s">
        <v>242</v>
      </c>
      <c r="D21" s="40" t="s">
        <v>50</v>
      </c>
      <c r="E21" s="290" t="s">
        <v>15</v>
      </c>
      <c r="F21" s="10"/>
      <c r="G21" s="10"/>
      <c r="H21" s="15" t="s">
        <v>1736</v>
      </c>
    </row>
    <row r="22" spans="1:8" ht="15" customHeight="1" x14ac:dyDescent="0.15">
      <c r="A22" s="746"/>
      <c r="B22" s="725"/>
      <c r="C22" s="28" t="s">
        <v>16</v>
      </c>
      <c r="D22" s="29" t="s">
        <v>50</v>
      </c>
      <c r="E22" s="741" t="s">
        <v>623</v>
      </c>
      <c r="F22" s="10"/>
      <c r="G22" s="10"/>
      <c r="H22" s="15" t="s">
        <v>1737</v>
      </c>
    </row>
    <row r="23" spans="1:8" ht="15" customHeight="1" x14ac:dyDescent="0.15">
      <c r="A23" s="746"/>
      <c r="B23" s="725"/>
      <c r="C23" s="28" t="s">
        <v>17</v>
      </c>
      <c r="D23" s="29" t="s">
        <v>50</v>
      </c>
      <c r="E23" s="742"/>
      <c r="F23" s="10"/>
      <c r="G23" s="10"/>
      <c r="H23" s="15" t="s">
        <v>1687</v>
      </c>
    </row>
    <row r="24" spans="1:8" ht="15" customHeight="1" x14ac:dyDescent="0.15">
      <c r="A24" s="746"/>
      <c r="B24" s="725"/>
      <c r="C24" s="28" t="s">
        <v>12</v>
      </c>
      <c r="D24" s="29" t="s">
        <v>50</v>
      </c>
      <c r="E24" s="742"/>
      <c r="F24" s="10"/>
      <c r="G24" s="10"/>
      <c r="H24" s="15" t="s">
        <v>1738</v>
      </c>
    </row>
    <row r="25" spans="1:8" ht="15" customHeight="1" x14ac:dyDescent="0.15">
      <c r="A25" s="746"/>
      <c r="B25" s="725"/>
      <c r="C25" s="28" t="s">
        <v>577</v>
      </c>
      <c r="D25" s="41" t="s">
        <v>50</v>
      </c>
      <c r="E25" s="743"/>
      <c r="F25" s="10"/>
      <c r="G25" s="10"/>
      <c r="H25" s="15" t="s">
        <v>1739</v>
      </c>
    </row>
    <row r="26" spans="1:8" ht="15" customHeight="1" x14ac:dyDescent="0.15">
      <c r="A26" s="746"/>
      <c r="B26" s="723"/>
      <c r="C26" s="31" t="s">
        <v>243</v>
      </c>
      <c r="D26" s="42" t="s">
        <v>50</v>
      </c>
      <c r="E26" s="289" t="s">
        <v>452</v>
      </c>
      <c r="F26" s="10"/>
      <c r="G26" s="10"/>
      <c r="H26" s="13"/>
    </row>
    <row r="27" spans="1:8" ht="15" customHeight="1" x14ac:dyDescent="0.15">
      <c r="A27" s="746"/>
      <c r="B27" s="722" t="s">
        <v>465</v>
      </c>
      <c r="C27" s="28" t="s">
        <v>378</v>
      </c>
      <c r="D27" s="41" t="s">
        <v>53</v>
      </c>
      <c r="E27" s="291" t="s">
        <v>379</v>
      </c>
      <c r="F27" s="10"/>
      <c r="G27" s="10"/>
      <c r="H27" s="13" t="s">
        <v>2191</v>
      </c>
    </row>
    <row r="28" spans="1:8" ht="15" customHeight="1" x14ac:dyDescent="0.15">
      <c r="A28" s="746"/>
      <c r="B28" s="725"/>
      <c r="C28" s="28" t="s">
        <v>13</v>
      </c>
      <c r="D28" s="37" t="s">
        <v>53</v>
      </c>
      <c r="E28" s="138" t="s">
        <v>120</v>
      </c>
      <c r="F28" s="10"/>
      <c r="G28" s="10"/>
      <c r="H28" s="15" t="s">
        <v>1692</v>
      </c>
    </row>
    <row r="29" spans="1:8" ht="15" customHeight="1" x14ac:dyDescent="0.15">
      <c r="A29" s="746"/>
      <c r="B29" s="725"/>
      <c r="C29" s="28" t="s">
        <v>636</v>
      </c>
      <c r="D29" s="37" t="s">
        <v>53</v>
      </c>
      <c r="E29" s="138" t="s">
        <v>377</v>
      </c>
      <c r="F29" s="10"/>
      <c r="G29" s="10"/>
      <c r="H29" s="15" t="s">
        <v>71</v>
      </c>
    </row>
    <row r="30" spans="1:8" ht="15" customHeight="1" x14ac:dyDescent="0.15">
      <c r="A30" s="746"/>
      <c r="B30" s="725"/>
      <c r="C30" s="28" t="s">
        <v>464</v>
      </c>
      <c r="D30" s="37" t="s">
        <v>53</v>
      </c>
      <c r="E30" s="138" t="s">
        <v>466</v>
      </c>
      <c r="F30" s="10"/>
      <c r="G30" s="10"/>
      <c r="H30" s="15" t="s">
        <v>65</v>
      </c>
    </row>
    <row r="31" spans="1:8" ht="15" customHeight="1" x14ac:dyDescent="0.15">
      <c r="A31" s="746"/>
      <c r="B31" s="725"/>
      <c r="C31" s="28" t="s">
        <v>295</v>
      </c>
      <c r="D31" s="37" t="s">
        <v>53</v>
      </c>
      <c r="E31" s="138" t="s">
        <v>29</v>
      </c>
      <c r="F31" s="10"/>
      <c r="G31" s="10"/>
      <c r="H31" s="15" t="s">
        <v>121</v>
      </c>
    </row>
    <row r="32" spans="1:8" ht="15" customHeight="1" x14ac:dyDescent="0.15">
      <c r="A32" s="746"/>
      <c r="B32" s="725"/>
      <c r="C32" s="48" t="s">
        <v>380</v>
      </c>
      <c r="D32" s="37" t="s">
        <v>53</v>
      </c>
      <c r="E32" s="141" t="s">
        <v>1743</v>
      </c>
      <c r="F32" s="10"/>
      <c r="G32" s="10"/>
      <c r="H32" s="15" t="s">
        <v>122</v>
      </c>
    </row>
    <row r="33" spans="1:8" ht="15" customHeight="1" thickBot="1" x14ac:dyDescent="0.2">
      <c r="A33" s="747"/>
      <c r="B33" s="732"/>
      <c r="C33" s="142" t="s">
        <v>684</v>
      </c>
      <c r="D33" s="37" t="s">
        <v>53</v>
      </c>
      <c r="E33" s="143" t="s">
        <v>358</v>
      </c>
      <c r="F33" s="10"/>
      <c r="G33" s="10"/>
      <c r="H33" s="15" t="s">
        <v>261</v>
      </c>
    </row>
    <row r="34" spans="1:8" ht="15" customHeight="1" x14ac:dyDescent="0.15">
      <c r="A34" s="745" t="s">
        <v>1842</v>
      </c>
      <c r="B34" s="724" t="s">
        <v>562</v>
      </c>
      <c r="C34" s="144" t="s">
        <v>1460</v>
      </c>
      <c r="D34" s="145" t="s">
        <v>51</v>
      </c>
      <c r="E34" s="733" t="s">
        <v>543</v>
      </c>
      <c r="F34" s="10"/>
      <c r="G34" s="10"/>
      <c r="H34" s="15" t="s">
        <v>123</v>
      </c>
    </row>
    <row r="35" spans="1:8" ht="15" customHeight="1" x14ac:dyDescent="0.15">
      <c r="A35" s="746"/>
      <c r="B35" s="725"/>
      <c r="C35" s="31" t="s">
        <v>272</v>
      </c>
      <c r="D35" s="32" t="s">
        <v>51</v>
      </c>
      <c r="E35" s="734"/>
      <c r="F35" s="10"/>
      <c r="G35" s="10"/>
      <c r="H35" s="15" t="s">
        <v>124</v>
      </c>
    </row>
    <row r="36" spans="1:8" ht="15" customHeight="1" x14ac:dyDescent="0.15">
      <c r="A36" s="746"/>
      <c r="B36" s="725"/>
      <c r="C36" s="31" t="s">
        <v>273</v>
      </c>
      <c r="D36" s="44" t="s">
        <v>51</v>
      </c>
      <c r="E36" s="734"/>
      <c r="F36" s="10"/>
      <c r="G36" s="10"/>
      <c r="H36" s="15" t="s">
        <v>125</v>
      </c>
    </row>
    <row r="37" spans="1:8" ht="15" customHeight="1" x14ac:dyDescent="0.15">
      <c r="A37" s="746"/>
      <c r="B37" s="725"/>
      <c r="C37" s="31" t="s">
        <v>578</v>
      </c>
      <c r="D37" s="45" t="s">
        <v>51</v>
      </c>
      <c r="E37" s="735"/>
      <c r="F37" s="10"/>
      <c r="G37" s="10"/>
      <c r="H37" s="15" t="s">
        <v>126</v>
      </c>
    </row>
    <row r="38" spans="1:8" ht="15" customHeight="1" x14ac:dyDescent="0.15">
      <c r="A38" s="746"/>
      <c r="B38" s="725"/>
      <c r="C38" s="31" t="s">
        <v>2331</v>
      </c>
      <c r="D38" s="43" t="s">
        <v>51</v>
      </c>
      <c r="E38" s="736" t="s">
        <v>354</v>
      </c>
      <c r="F38" s="10"/>
      <c r="G38" s="16"/>
      <c r="H38" s="15" t="s">
        <v>67</v>
      </c>
    </row>
    <row r="39" spans="1:8" ht="15" customHeight="1" x14ac:dyDescent="0.15">
      <c r="A39" s="746"/>
      <c r="B39" s="725"/>
      <c r="C39" s="31" t="s">
        <v>2332</v>
      </c>
      <c r="D39" s="46" t="s">
        <v>51</v>
      </c>
      <c r="E39" s="734"/>
      <c r="F39" s="10"/>
      <c r="G39" s="16"/>
      <c r="H39" s="15" t="s">
        <v>127</v>
      </c>
    </row>
    <row r="40" spans="1:8" ht="15" customHeight="1" x14ac:dyDescent="0.15">
      <c r="A40" s="746"/>
      <c r="B40" s="723"/>
      <c r="C40" s="31" t="s">
        <v>579</v>
      </c>
      <c r="D40" s="45" t="s">
        <v>51</v>
      </c>
      <c r="E40" s="735"/>
      <c r="F40" s="10"/>
      <c r="G40" s="16"/>
      <c r="H40" s="15" t="s">
        <v>128</v>
      </c>
    </row>
    <row r="41" spans="1:8" ht="15" customHeight="1" x14ac:dyDescent="0.15">
      <c r="A41" s="746"/>
      <c r="B41" s="722" t="s">
        <v>97</v>
      </c>
      <c r="C41" s="31" t="s">
        <v>685</v>
      </c>
      <c r="D41" s="43" t="s">
        <v>51</v>
      </c>
      <c r="E41" s="736" t="s">
        <v>645</v>
      </c>
      <c r="F41" s="10"/>
      <c r="G41" s="16"/>
      <c r="H41" s="15" t="s">
        <v>129</v>
      </c>
    </row>
    <row r="42" spans="1:8" ht="15" customHeight="1" x14ac:dyDescent="0.15">
      <c r="A42" s="746"/>
      <c r="B42" s="725"/>
      <c r="C42" s="31" t="s">
        <v>686</v>
      </c>
      <c r="D42" s="32" t="s">
        <v>51</v>
      </c>
      <c r="E42" s="734"/>
      <c r="F42" s="10"/>
      <c r="G42" s="16"/>
      <c r="H42" s="15" t="s">
        <v>637</v>
      </c>
    </row>
    <row r="43" spans="1:8" ht="15" customHeight="1" x14ac:dyDescent="0.15">
      <c r="A43" s="746"/>
      <c r="B43" s="723"/>
      <c r="C43" s="31" t="s">
        <v>687</v>
      </c>
      <c r="D43" s="45" t="s">
        <v>51</v>
      </c>
      <c r="E43" s="735"/>
      <c r="F43" s="10"/>
      <c r="G43" s="16"/>
      <c r="H43" s="15" t="s">
        <v>262</v>
      </c>
    </row>
    <row r="44" spans="1:8" ht="15" customHeight="1" x14ac:dyDescent="0.15">
      <c r="A44" s="746"/>
      <c r="B44" s="722" t="s">
        <v>296</v>
      </c>
      <c r="C44" s="31" t="s">
        <v>598</v>
      </c>
      <c r="D44" s="47" t="s">
        <v>51</v>
      </c>
      <c r="E44" s="146" t="s">
        <v>297</v>
      </c>
      <c r="F44" s="10"/>
      <c r="G44" s="16"/>
      <c r="H44" s="15" t="s">
        <v>130</v>
      </c>
    </row>
    <row r="45" spans="1:8" ht="15" customHeight="1" x14ac:dyDescent="0.15">
      <c r="A45" s="746"/>
      <c r="B45" s="723"/>
      <c r="C45" s="48" t="s">
        <v>298</v>
      </c>
      <c r="D45" s="49" t="s">
        <v>51</v>
      </c>
      <c r="E45" s="147" t="s">
        <v>299</v>
      </c>
      <c r="F45" s="10"/>
      <c r="G45" s="16"/>
      <c r="H45" s="15" t="s">
        <v>131</v>
      </c>
    </row>
    <row r="46" spans="1:8" ht="15" customHeight="1" x14ac:dyDescent="0.15">
      <c r="A46" s="746"/>
      <c r="B46" s="722" t="s">
        <v>499</v>
      </c>
      <c r="C46" s="48" t="s">
        <v>563</v>
      </c>
      <c r="D46" s="50" t="s">
        <v>54</v>
      </c>
      <c r="E46" s="148" t="s">
        <v>564</v>
      </c>
      <c r="F46" s="10"/>
      <c r="G46" s="16"/>
      <c r="H46" s="15" t="s">
        <v>132</v>
      </c>
    </row>
    <row r="47" spans="1:8" ht="15" customHeight="1" x14ac:dyDescent="0.15">
      <c r="A47" s="746"/>
      <c r="B47" s="725"/>
      <c r="C47" s="48" t="s">
        <v>249</v>
      </c>
      <c r="D47" s="51" t="s">
        <v>54</v>
      </c>
      <c r="E47" s="149" t="s">
        <v>250</v>
      </c>
      <c r="F47" s="10"/>
      <c r="G47" s="16"/>
      <c r="H47" s="15" t="s">
        <v>133</v>
      </c>
    </row>
    <row r="48" spans="1:8" ht="15" customHeight="1" x14ac:dyDescent="0.15">
      <c r="A48" s="746"/>
      <c r="B48" s="725"/>
      <c r="C48" s="48" t="s">
        <v>688</v>
      </c>
      <c r="D48" s="51" t="s">
        <v>54</v>
      </c>
      <c r="E48" s="149" t="s">
        <v>251</v>
      </c>
      <c r="F48" s="10"/>
      <c r="G48" s="16"/>
      <c r="H48" s="15" t="s">
        <v>134</v>
      </c>
    </row>
    <row r="49" spans="1:8" ht="15" customHeight="1" x14ac:dyDescent="0.15">
      <c r="A49" s="746"/>
      <c r="B49" s="725"/>
      <c r="C49" s="48" t="s">
        <v>274</v>
      </c>
      <c r="D49" s="51" t="s">
        <v>54</v>
      </c>
      <c r="E49" s="149" t="s">
        <v>4</v>
      </c>
      <c r="F49" s="10"/>
      <c r="G49" s="16"/>
      <c r="H49" s="15" t="s">
        <v>1693</v>
      </c>
    </row>
    <row r="50" spans="1:8" ht="15" customHeight="1" x14ac:dyDescent="0.15">
      <c r="A50" s="746"/>
      <c r="B50" s="725"/>
      <c r="C50" s="48" t="s">
        <v>1851</v>
      </c>
      <c r="D50" s="51" t="s">
        <v>54</v>
      </c>
      <c r="E50" s="141" t="s">
        <v>1844</v>
      </c>
      <c r="F50" s="10"/>
      <c r="G50" s="16"/>
      <c r="H50" s="15" t="s">
        <v>1694</v>
      </c>
    </row>
    <row r="51" spans="1:8" ht="15" customHeight="1" x14ac:dyDescent="0.15">
      <c r="A51" s="746"/>
      <c r="B51" s="725"/>
      <c r="C51" s="64" t="s">
        <v>1845</v>
      </c>
      <c r="D51" s="51" t="s">
        <v>54</v>
      </c>
      <c r="E51" s="160" t="s">
        <v>1846</v>
      </c>
      <c r="F51" s="10"/>
      <c r="G51" s="16"/>
      <c r="H51" s="15" t="s">
        <v>1700</v>
      </c>
    </row>
    <row r="52" spans="1:8" ht="15" customHeight="1" x14ac:dyDescent="0.15">
      <c r="A52" s="746"/>
      <c r="B52" s="725"/>
      <c r="C52" s="64" t="s">
        <v>1847</v>
      </c>
      <c r="D52" s="51" t="s">
        <v>54</v>
      </c>
      <c r="E52" s="160" t="s">
        <v>1848</v>
      </c>
      <c r="F52" s="10"/>
      <c r="G52" s="16"/>
      <c r="H52" s="15" t="s">
        <v>1706</v>
      </c>
    </row>
    <row r="53" spans="1:8" ht="15" customHeight="1" thickBot="1" x14ac:dyDescent="0.2">
      <c r="A53" s="751"/>
      <c r="B53" s="752"/>
      <c r="C53" s="150" t="s">
        <v>689</v>
      </c>
      <c r="D53" s="51" t="s">
        <v>54</v>
      </c>
      <c r="E53" s="151" t="s">
        <v>358</v>
      </c>
      <c r="F53" s="10"/>
      <c r="G53" s="16"/>
      <c r="H53" s="15" t="s">
        <v>1701</v>
      </c>
    </row>
    <row r="54" spans="1:8" x14ac:dyDescent="0.15">
      <c r="A54" s="745" t="s">
        <v>1843</v>
      </c>
      <c r="B54" s="724" t="s">
        <v>237</v>
      </c>
      <c r="C54" s="136" t="s">
        <v>381</v>
      </c>
      <c r="D54" s="152" t="s">
        <v>52</v>
      </c>
      <c r="E54" s="153" t="s">
        <v>382</v>
      </c>
      <c r="F54" s="10"/>
      <c r="G54" s="16"/>
      <c r="H54" s="15" t="s">
        <v>1702</v>
      </c>
    </row>
    <row r="55" spans="1:8" ht="12.75" customHeight="1" x14ac:dyDescent="0.15">
      <c r="A55" s="746"/>
      <c r="B55" s="723"/>
      <c r="C55" s="38" t="s">
        <v>836</v>
      </c>
      <c r="D55" s="53" t="s">
        <v>52</v>
      </c>
      <c r="E55" s="140" t="s">
        <v>5</v>
      </c>
      <c r="F55" s="10"/>
      <c r="G55" s="16"/>
      <c r="H55" s="15" t="s">
        <v>1703</v>
      </c>
    </row>
    <row r="56" spans="1:8" ht="39" x14ac:dyDescent="0.15">
      <c r="A56" s="746"/>
      <c r="B56" s="55" t="s">
        <v>1461</v>
      </c>
      <c r="C56" s="54" t="s">
        <v>1462</v>
      </c>
      <c r="D56" s="41" t="s">
        <v>52</v>
      </c>
      <c r="E56" s="154" t="s">
        <v>1744</v>
      </c>
      <c r="F56" s="10"/>
      <c r="G56" s="16"/>
      <c r="H56" s="15" t="s">
        <v>1704</v>
      </c>
    </row>
    <row r="57" spans="1:8" x14ac:dyDescent="0.15">
      <c r="A57" s="746"/>
      <c r="B57" s="722" t="s">
        <v>252</v>
      </c>
      <c r="C57" s="56" t="s">
        <v>1463</v>
      </c>
      <c r="D57" s="57" t="s">
        <v>52</v>
      </c>
      <c r="E57" s="155" t="s">
        <v>1464</v>
      </c>
      <c r="F57" s="10"/>
      <c r="G57" s="16"/>
      <c r="H57" s="15" t="s">
        <v>1705</v>
      </c>
    </row>
    <row r="58" spans="1:8" x14ac:dyDescent="0.15">
      <c r="A58" s="746"/>
      <c r="B58" s="725"/>
      <c r="C58" s="56" t="s">
        <v>322</v>
      </c>
      <c r="D58" s="58" t="s">
        <v>52</v>
      </c>
      <c r="E58" s="141" t="s">
        <v>453</v>
      </c>
      <c r="F58" s="10"/>
      <c r="G58" s="16"/>
      <c r="H58" s="15" t="s">
        <v>1708</v>
      </c>
    </row>
    <row r="59" spans="1:8" ht="15" customHeight="1" x14ac:dyDescent="0.15">
      <c r="A59" s="746"/>
      <c r="B59" s="725"/>
      <c r="C59" s="56" t="s">
        <v>323</v>
      </c>
      <c r="D59" s="58" t="s">
        <v>52</v>
      </c>
      <c r="E59" s="149" t="s">
        <v>454</v>
      </c>
      <c r="F59" s="10"/>
      <c r="G59" s="16"/>
      <c r="H59" s="15" t="s">
        <v>1707</v>
      </c>
    </row>
    <row r="60" spans="1:8" ht="15" customHeight="1" x14ac:dyDescent="0.15">
      <c r="A60" s="746"/>
      <c r="B60" s="723"/>
      <c r="C60" s="56" t="s">
        <v>503</v>
      </c>
      <c r="D60" s="59" t="s">
        <v>52</v>
      </c>
      <c r="E60" s="149" t="s">
        <v>455</v>
      </c>
      <c r="F60" s="10"/>
      <c r="G60" s="16"/>
      <c r="H60" s="15" t="s">
        <v>1709</v>
      </c>
    </row>
    <row r="61" spans="1:8" ht="15" customHeight="1" x14ac:dyDescent="0.15">
      <c r="A61" s="746"/>
      <c r="B61" s="726" t="s">
        <v>70</v>
      </c>
      <c r="C61" s="56" t="s">
        <v>572</v>
      </c>
      <c r="D61" s="57" t="s">
        <v>52</v>
      </c>
      <c r="E61" s="148" t="s">
        <v>456</v>
      </c>
      <c r="F61" s="10"/>
      <c r="G61" s="16"/>
      <c r="H61" s="15" t="s">
        <v>1710</v>
      </c>
    </row>
    <row r="62" spans="1:8" ht="15" customHeight="1" x14ac:dyDescent="0.15">
      <c r="A62" s="746"/>
      <c r="B62" s="727"/>
      <c r="C62" s="56" t="s">
        <v>712</v>
      </c>
      <c r="D62" s="58" t="s">
        <v>52</v>
      </c>
      <c r="E62" s="149" t="s">
        <v>457</v>
      </c>
      <c r="F62" s="10"/>
      <c r="G62" s="16"/>
      <c r="H62" s="15" t="s">
        <v>1711</v>
      </c>
    </row>
    <row r="63" spans="1:8" ht="15" customHeight="1" x14ac:dyDescent="0.15">
      <c r="A63" s="746"/>
      <c r="B63" s="727"/>
      <c r="C63" s="56" t="s">
        <v>713</v>
      </c>
      <c r="D63" s="58" t="s">
        <v>52</v>
      </c>
      <c r="E63" s="149" t="s">
        <v>458</v>
      </c>
      <c r="F63" s="10"/>
      <c r="G63" s="16"/>
      <c r="H63" s="15" t="s">
        <v>1712</v>
      </c>
    </row>
    <row r="64" spans="1:8" ht="15" customHeight="1" x14ac:dyDescent="0.15">
      <c r="A64" s="746"/>
      <c r="B64" s="727"/>
      <c r="C64" s="56" t="s">
        <v>445</v>
      </c>
      <c r="D64" s="58" t="s">
        <v>52</v>
      </c>
      <c r="E64" s="149" t="s">
        <v>1465</v>
      </c>
      <c r="F64" s="10"/>
      <c r="G64" s="16"/>
      <c r="H64" s="15" t="s">
        <v>1713</v>
      </c>
    </row>
    <row r="65" spans="1:8" ht="15" customHeight="1" x14ac:dyDescent="0.15">
      <c r="A65" s="746"/>
      <c r="B65" s="728"/>
      <c r="C65" s="56" t="s">
        <v>714</v>
      </c>
      <c r="D65" s="59" t="s">
        <v>52</v>
      </c>
      <c r="E65" s="156" t="s">
        <v>1466</v>
      </c>
      <c r="F65" s="10"/>
      <c r="G65" s="16"/>
      <c r="H65" s="15" t="s">
        <v>1714</v>
      </c>
    </row>
    <row r="66" spans="1:8" ht="15" customHeight="1" x14ac:dyDescent="0.15">
      <c r="A66" s="746"/>
      <c r="B66" s="726" t="s">
        <v>504</v>
      </c>
      <c r="C66" s="56" t="s">
        <v>505</v>
      </c>
      <c r="D66" s="60" t="s">
        <v>52</v>
      </c>
      <c r="E66" s="148" t="s">
        <v>459</v>
      </c>
      <c r="F66" s="10"/>
      <c r="G66" s="16"/>
      <c r="H66" s="15" t="s">
        <v>1715</v>
      </c>
    </row>
    <row r="67" spans="1:8" ht="15" customHeight="1" x14ac:dyDescent="0.15">
      <c r="A67" s="746"/>
      <c r="B67" s="727"/>
      <c r="C67" s="56" t="s">
        <v>506</v>
      </c>
      <c r="D67" s="58" t="s">
        <v>52</v>
      </c>
      <c r="E67" s="157" t="s">
        <v>460</v>
      </c>
      <c r="F67" s="10"/>
      <c r="G67" s="16"/>
      <c r="H67" s="15" t="s">
        <v>1716</v>
      </c>
    </row>
    <row r="68" spans="1:8" ht="15" customHeight="1" x14ac:dyDescent="0.15">
      <c r="A68" s="746"/>
      <c r="B68" s="727"/>
      <c r="C68" s="56" t="s">
        <v>507</v>
      </c>
      <c r="D68" s="60" t="s">
        <v>52</v>
      </c>
      <c r="E68" s="157" t="s">
        <v>461</v>
      </c>
      <c r="F68" s="10"/>
      <c r="G68" s="16"/>
      <c r="H68" s="15" t="s">
        <v>1717</v>
      </c>
    </row>
    <row r="69" spans="1:8" ht="15" customHeight="1" x14ac:dyDescent="0.15">
      <c r="A69" s="746"/>
      <c r="B69" s="728"/>
      <c r="C69" s="56" t="s">
        <v>508</v>
      </c>
      <c r="D69" s="60" t="s">
        <v>52</v>
      </c>
      <c r="E69" s="157" t="s">
        <v>462</v>
      </c>
      <c r="F69" s="10"/>
      <c r="G69" s="16"/>
      <c r="H69" s="15" t="s">
        <v>1718</v>
      </c>
    </row>
    <row r="70" spans="1:8" ht="15" customHeight="1" x14ac:dyDescent="0.15">
      <c r="A70" s="746"/>
      <c r="B70" s="729" t="s">
        <v>837</v>
      </c>
      <c r="C70" s="56" t="s">
        <v>690</v>
      </c>
      <c r="D70" s="61" t="s">
        <v>52</v>
      </c>
      <c r="E70" s="148" t="s">
        <v>1802</v>
      </c>
      <c r="F70" s="10"/>
      <c r="G70" s="16"/>
      <c r="H70" s="15" t="s">
        <v>1719</v>
      </c>
    </row>
    <row r="71" spans="1:8" ht="15" customHeight="1" x14ac:dyDescent="0.15">
      <c r="A71" s="746"/>
      <c r="B71" s="731"/>
      <c r="C71" s="52" t="s">
        <v>691</v>
      </c>
      <c r="D71" s="62" t="s">
        <v>52</v>
      </c>
      <c r="E71" s="147" t="s">
        <v>1803</v>
      </c>
      <c r="F71" s="10"/>
      <c r="G71" s="16"/>
      <c r="H71" s="15" t="s">
        <v>1720</v>
      </c>
    </row>
    <row r="72" spans="1:8" ht="15" customHeight="1" x14ac:dyDescent="0.15">
      <c r="A72" s="746"/>
      <c r="B72" s="729" t="s">
        <v>1781</v>
      </c>
      <c r="C72" s="56" t="s">
        <v>838</v>
      </c>
      <c r="D72" s="63" t="s">
        <v>52</v>
      </c>
      <c r="E72" s="157" t="s">
        <v>842</v>
      </c>
      <c r="F72" s="10"/>
      <c r="G72" s="16"/>
      <c r="H72" s="15" t="s">
        <v>1721</v>
      </c>
    </row>
    <row r="73" spans="1:8" ht="15" customHeight="1" x14ac:dyDescent="0.15">
      <c r="A73" s="746"/>
      <c r="B73" s="730"/>
      <c r="C73" s="56" t="s">
        <v>839</v>
      </c>
      <c r="D73" s="60" t="s">
        <v>52</v>
      </c>
      <c r="E73" s="157" t="s">
        <v>843</v>
      </c>
      <c r="F73" s="10"/>
      <c r="G73" s="16"/>
      <c r="H73" s="15" t="s">
        <v>1722</v>
      </c>
    </row>
    <row r="74" spans="1:8" ht="15" customHeight="1" x14ac:dyDescent="0.15">
      <c r="A74" s="746"/>
      <c r="B74" s="730"/>
      <c r="C74" s="56" t="s">
        <v>840</v>
      </c>
      <c r="D74" s="60" t="s">
        <v>52</v>
      </c>
      <c r="E74" s="157" t="s">
        <v>844</v>
      </c>
      <c r="F74" s="10"/>
      <c r="G74" s="16"/>
      <c r="H74" s="15" t="s">
        <v>1723</v>
      </c>
    </row>
    <row r="75" spans="1:8" ht="15" customHeight="1" x14ac:dyDescent="0.15">
      <c r="A75" s="746"/>
      <c r="B75" s="730"/>
      <c r="C75" s="102" t="s">
        <v>841</v>
      </c>
      <c r="D75" s="103" t="s">
        <v>52</v>
      </c>
      <c r="E75" s="158" t="s">
        <v>845</v>
      </c>
      <c r="F75" s="10"/>
      <c r="G75" s="16"/>
      <c r="H75" s="15" t="s">
        <v>1724</v>
      </c>
    </row>
    <row r="76" spans="1:8" ht="15" customHeight="1" x14ac:dyDescent="0.15">
      <c r="A76" s="746"/>
      <c r="B76" s="729" t="s">
        <v>444</v>
      </c>
      <c r="C76" s="64" t="s">
        <v>247</v>
      </c>
      <c r="D76" s="104" t="s">
        <v>52</v>
      </c>
      <c r="E76" s="159" t="s">
        <v>248</v>
      </c>
      <c r="F76" s="130"/>
      <c r="G76" s="16"/>
      <c r="H76" s="15" t="s">
        <v>1725</v>
      </c>
    </row>
    <row r="77" spans="1:8" ht="15" customHeight="1" x14ac:dyDescent="0.15">
      <c r="A77" s="746"/>
      <c r="B77" s="730"/>
      <c r="C77" s="64" t="s">
        <v>1782</v>
      </c>
      <c r="D77" s="101" t="s">
        <v>52</v>
      </c>
      <c r="E77" s="160" t="s">
        <v>1783</v>
      </c>
      <c r="F77" s="130"/>
      <c r="G77" s="16"/>
      <c r="H77" s="15" t="s">
        <v>1726</v>
      </c>
    </row>
    <row r="78" spans="1:8" ht="15" customHeight="1" x14ac:dyDescent="0.15">
      <c r="A78" s="746"/>
      <c r="B78" s="730"/>
      <c r="C78" s="64" t="s">
        <v>1784</v>
      </c>
      <c r="D78" s="101" t="s">
        <v>52</v>
      </c>
      <c r="E78" s="160" t="s">
        <v>1785</v>
      </c>
      <c r="F78" s="134"/>
      <c r="G78" s="16"/>
      <c r="H78" s="15" t="s">
        <v>1727</v>
      </c>
    </row>
    <row r="79" spans="1:8" ht="15" customHeight="1" x14ac:dyDescent="0.15">
      <c r="A79" s="746"/>
      <c r="B79" s="730"/>
      <c r="C79" s="64" t="s">
        <v>1786</v>
      </c>
      <c r="D79" s="101" t="s">
        <v>52</v>
      </c>
      <c r="E79" s="160" t="s">
        <v>1787</v>
      </c>
      <c r="F79" s="130"/>
      <c r="G79" s="16"/>
      <c r="H79" s="15" t="s">
        <v>1728</v>
      </c>
    </row>
    <row r="80" spans="1:8" ht="15" customHeight="1" x14ac:dyDescent="0.15">
      <c r="A80" s="746"/>
      <c r="B80" s="730"/>
      <c r="C80" s="64" t="s">
        <v>1788</v>
      </c>
      <c r="D80" s="101" t="s">
        <v>52</v>
      </c>
      <c r="E80" s="160" t="s">
        <v>1789</v>
      </c>
      <c r="F80" s="130"/>
      <c r="G80" s="16"/>
      <c r="H80" s="15" t="s">
        <v>1740</v>
      </c>
    </row>
    <row r="81" spans="1:8" ht="15" customHeight="1" x14ac:dyDescent="0.15">
      <c r="A81" s="746"/>
      <c r="B81" s="730"/>
      <c r="C81" s="64" t="s">
        <v>1790</v>
      </c>
      <c r="D81" s="101" t="s">
        <v>52</v>
      </c>
      <c r="E81" s="160" t="s">
        <v>1791</v>
      </c>
      <c r="F81" s="130"/>
      <c r="G81" s="16"/>
      <c r="H81" s="15" t="s">
        <v>1699</v>
      </c>
    </row>
    <row r="82" spans="1:8" ht="15" customHeight="1" x14ac:dyDescent="0.15">
      <c r="A82" s="746"/>
      <c r="B82" s="730"/>
      <c r="C82" s="64" t="s">
        <v>1792</v>
      </c>
      <c r="D82" s="101" t="s">
        <v>52</v>
      </c>
      <c r="E82" s="160" t="s">
        <v>1793</v>
      </c>
      <c r="F82" s="130"/>
      <c r="G82" s="16"/>
      <c r="H82" s="15" t="s">
        <v>1741</v>
      </c>
    </row>
    <row r="83" spans="1:8" ht="15" customHeight="1" x14ac:dyDescent="0.15">
      <c r="A83" s="746"/>
      <c r="B83" s="730"/>
      <c r="C83" s="64" t="s">
        <v>1794</v>
      </c>
      <c r="D83" s="101" t="s">
        <v>52</v>
      </c>
      <c r="E83" s="160" t="s">
        <v>1795</v>
      </c>
      <c r="F83" s="130"/>
      <c r="G83" s="16"/>
      <c r="H83" s="15" t="s">
        <v>1698</v>
      </c>
    </row>
    <row r="84" spans="1:8" ht="15" customHeight="1" x14ac:dyDescent="0.15">
      <c r="A84" s="746"/>
      <c r="B84" s="730"/>
      <c r="C84" s="64" t="s">
        <v>1796</v>
      </c>
      <c r="D84" s="101" t="s">
        <v>52</v>
      </c>
      <c r="E84" s="160" t="s">
        <v>1797</v>
      </c>
      <c r="F84" s="130"/>
      <c r="G84" s="16"/>
      <c r="H84" s="15" t="s">
        <v>1697</v>
      </c>
    </row>
    <row r="85" spans="1:8" ht="15" customHeight="1" x14ac:dyDescent="0.15">
      <c r="A85" s="746"/>
      <c r="B85" s="730"/>
      <c r="C85" s="64" t="s">
        <v>1798</v>
      </c>
      <c r="D85" s="101" t="s">
        <v>52</v>
      </c>
      <c r="E85" s="160" t="s">
        <v>1799</v>
      </c>
      <c r="F85" s="130"/>
      <c r="G85" s="16"/>
      <c r="H85" s="15" t="s">
        <v>1696</v>
      </c>
    </row>
    <row r="86" spans="1:8" ht="15" customHeight="1" x14ac:dyDescent="0.15">
      <c r="A86" s="746"/>
      <c r="B86" s="731"/>
      <c r="C86" s="64" t="s">
        <v>1800</v>
      </c>
      <c r="D86" s="105" t="s">
        <v>55</v>
      </c>
      <c r="E86" s="161" t="s">
        <v>1801</v>
      </c>
      <c r="F86" s="130"/>
      <c r="G86" s="16"/>
      <c r="H86" s="15" t="s">
        <v>1695</v>
      </c>
    </row>
    <row r="87" spans="1:8" ht="15" customHeight="1" x14ac:dyDescent="0.15">
      <c r="A87" s="746"/>
      <c r="B87" s="722" t="s">
        <v>463</v>
      </c>
      <c r="C87" s="56" t="s">
        <v>1742</v>
      </c>
      <c r="D87" s="60" t="s">
        <v>55</v>
      </c>
      <c r="E87" s="148" t="s">
        <v>443</v>
      </c>
      <c r="F87" s="130"/>
      <c r="G87" s="719" t="s">
        <v>339</v>
      </c>
      <c r="H87" s="17" t="s">
        <v>331</v>
      </c>
    </row>
    <row r="88" spans="1:8" ht="15" customHeight="1" x14ac:dyDescent="0.15">
      <c r="A88" s="746"/>
      <c r="B88" s="725"/>
      <c r="C88" s="64" t="s">
        <v>275</v>
      </c>
      <c r="D88" s="65" t="s">
        <v>55</v>
      </c>
      <c r="E88" s="160" t="s">
        <v>846</v>
      </c>
      <c r="F88" s="130"/>
      <c r="G88" s="720"/>
      <c r="H88" s="17" t="s">
        <v>332</v>
      </c>
    </row>
    <row r="89" spans="1:8" ht="15" customHeight="1" x14ac:dyDescent="0.15">
      <c r="A89" s="746"/>
      <c r="B89" s="725"/>
      <c r="C89" s="64" t="s">
        <v>276</v>
      </c>
      <c r="D89" s="66" t="s">
        <v>55</v>
      </c>
      <c r="E89" s="162" t="s">
        <v>847</v>
      </c>
      <c r="F89" s="130"/>
      <c r="G89" s="720"/>
      <c r="H89" s="17" t="s">
        <v>333</v>
      </c>
    </row>
    <row r="90" spans="1:8" ht="15" customHeight="1" x14ac:dyDescent="0.15">
      <c r="A90" s="746"/>
      <c r="B90" s="725"/>
      <c r="C90" s="64" t="s">
        <v>277</v>
      </c>
      <c r="D90" s="66" t="s">
        <v>55</v>
      </c>
      <c r="E90" s="162" t="s">
        <v>848</v>
      </c>
      <c r="F90" s="130"/>
      <c r="G90" s="720"/>
      <c r="H90" s="17" t="s">
        <v>334</v>
      </c>
    </row>
    <row r="91" spans="1:8" ht="15" customHeight="1" x14ac:dyDescent="0.15">
      <c r="A91" s="746"/>
      <c r="B91" s="725"/>
      <c r="C91" s="64" t="s">
        <v>278</v>
      </c>
      <c r="D91" s="66" t="s">
        <v>55</v>
      </c>
      <c r="E91" s="162" t="s">
        <v>849</v>
      </c>
      <c r="F91" s="130"/>
      <c r="G91" s="720"/>
      <c r="H91" s="17" t="s">
        <v>335</v>
      </c>
    </row>
    <row r="92" spans="1:8" ht="15" customHeight="1" x14ac:dyDescent="0.15">
      <c r="A92" s="746"/>
      <c r="B92" s="725"/>
      <c r="C92" s="64" t="s">
        <v>549</v>
      </c>
      <c r="D92" s="66" t="s">
        <v>55</v>
      </c>
      <c r="E92" s="160" t="s">
        <v>858</v>
      </c>
      <c r="F92" s="130"/>
      <c r="G92" s="720"/>
      <c r="H92" s="17" t="s">
        <v>336</v>
      </c>
    </row>
    <row r="93" spans="1:8" ht="15" customHeight="1" thickBot="1" x14ac:dyDescent="0.2">
      <c r="A93" s="747"/>
      <c r="B93" s="732"/>
      <c r="C93" s="165" t="s">
        <v>1852</v>
      </c>
      <c r="D93" s="166" t="s">
        <v>55</v>
      </c>
      <c r="E93" s="167" t="s">
        <v>1853</v>
      </c>
      <c r="F93" s="130"/>
      <c r="G93" s="720"/>
      <c r="H93" s="17" t="s">
        <v>337</v>
      </c>
    </row>
    <row r="94" spans="1:8" ht="15" customHeight="1" x14ac:dyDescent="0.15">
      <c r="A94" s="493"/>
      <c r="B94" s="494"/>
      <c r="C94" s="102"/>
      <c r="D94" s="514"/>
      <c r="E94" s="158"/>
      <c r="F94" s="130"/>
      <c r="G94" s="721"/>
      <c r="H94" s="17" t="s">
        <v>338</v>
      </c>
    </row>
    <row r="95" spans="1:8" ht="15" customHeight="1" thickBot="1" x14ac:dyDescent="0.2">
      <c r="A95" s="130"/>
      <c r="B95" s="68"/>
      <c r="C95" s="516" t="s">
        <v>1850</v>
      </c>
      <c r="D95" s="517" t="s">
        <v>54</v>
      </c>
      <c r="E95" s="518" t="s">
        <v>1849</v>
      </c>
      <c r="F95" s="130"/>
      <c r="G95" s="495"/>
      <c r="H95" s="496"/>
    </row>
    <row r="96" spans="1:8" ht="15" customHeight="1" x14ac:dyDescent="0.15">
      <c r="A96" s="748" t="s">
        <v>1970</v>
      </c>
      <c r="B96" s="737"/>
      <c r="C96" s="163" t="s">
        <v>1745</v>
      </c>
      <c r="D96" s="515"/>
      <c r="E96" s="183" t="s">
        <v>1746</v>
      </c>
      <c r="F96" s="130"/>
    </row>
    <row r="97" spans="1:6" s="96" customFormat="1" ht="15" customHeight="1" x14ac:dyDescent="0.15">
      <c r="A97" s="749"/>
      <c r="B97" s="738"/>
      <c r="C97" s="97" t="s">
        <v>1747</v>
      </c>
      <c r="D97" s="98"/>
      <c r="E97" s="164" t="s">
        <v>1748</v>
      </c>
      <c r="F97" s="11"/>
    </row>
    <row r="98" spans="1:6" s="96" customFormat="1" ht="15" customHeight="1" x14ac:dyDescent="0.15">
      <c r="A98" s="749"/>
      <c r="B98" s="738"/>
      <c r="C98" s="97" t="s">
        <v>1749</v>
      </c>
      <c r="D98" s="98"/>
      <c r="E98" s="164" t="s">
        <v>1750</v>
      </c>
      <c r="F98" s="11"/>
    </row>
    <row r="99" spans="1:6" s="96" customFormat="1" ht="15" customHeight="1" x14ac:dyDescent="0.15">
      <c r="A99" s="749"/>
      <c r="B99" s="738"/>
      <c r="C99" s="97" t="s">
        <v>1751</v>
      </c>
      <c r="D99" s="98"/>
      <c r="E99" s="164" t="s">
        <v>1752</v>
      </c>
      <c r="F99" s="11"/>
    </row>
    <row r="100" spans="1:6" s="96" customFormat="1" ht="15" customHeight="1" x14ac:dyDescent="0.15">
      <c r="A100" s="749"/>
      <c r="B100" s="738"/>
      <c r="C100" s="97" t="s">
        <v>1753</v>
      </c>
      <c r="D100" s="98"/>
      <c r="E100" s="164" t="s">
        <v>1754</v>
      </c>
      <c r="F100" s="11"/>
    </row>
    <row r="101" spans="1:6" s="96" customFormat="1" ht="15" customHeight="1" x14ac:dyDescent="0.15">
      <c r="A101" s="749"/>
      <c r="B101" s="738"/>
      <c r="C101" s="97" t="s">
        <v>1755</v>
      </c>
      <c r="D101" s="98"/>
      <c r="E101" s="164" t="s">
        <v>1756</v>
      </c>
      <c r="F101" s="11"/>
    </row>
    <row r="102" spans="1:6" s="96" customFormat="1" ht="15" customHeight="1" x14ac:dyDescent="0.15">
      <c r="A102" s="749"/>
      <c r="B102" s="738"/>
      <c r="C102" s="97" t="s">
        <v>1757</v>
      </c>
      <c r="D102" s="98"/>
      <c r="E102" s="164" t="s">
        <v>1758</v>
      </c>
      <c r="F102" s="11"/>
    </row>
    <row r="103" spans="1:6" s="96" customFormat="1" ht="15" customHeight="1" x14ac:dyDescent="0.15">
      <c r="A103" s="749"/>
      <c r="B103" s="738"/>
      <c r="C103" s="97" t="s">
        <v>1759</v>
      </c>
      <c r="D103" s="98"/>
      <c r="E103" s="164" t="s">
        <v>1760</v>
      </c>
      <c r="F103" s="11"/>
    </row>
    <row r="104" spans="1:6" s="96" customFormat="1" ht="15" customHeight="1" x14ac:dyDescent="0.15">
      <c r="A104" s="749"/>
      <c r="B104" s="738"/>
      <c r="C104" s="97" t="s">
        <v>1761</v>
      </c>
      <c r="D104" s="98"/>
      <c r="E104" s="164" t="s">
        <v>1762</v>
      </c>
      <c r="F104" s="11"/>
    </row>
    <row r="105" spans="1:6" s="96" customFormat="1" ht="15" customHeight="1" x14ac:dyDescent="0.15">
      <c r="A105" s="749"/>
      <c r="B105" s="738"/>
      <c r="C105" s="97" t="s">
        <v>1763</v>
      </c>
      <c r="D105" s="98"/>
      <c r="E105" s="164" t="s">
        <v>1764</v>
      </c>
      <c r="F105" s="11"/>
    </row>
    <row r="106" spans="1:6" s="96" customFormat="1" ht="15" customHeight="1" x14ac:dyDescent="0.15">
      <c r="A106" s="749"/>
      <c r="B106" s="738"/>
      <c r="C106" s="97" t="s">
        <v>1765</v>
      </c>
      <c r="D106" s="98"/>
      <c r="E106" s="164" t="s">
        <v>1766</v>
      </c>
      <c r="F106" s="11"/>
    </row>
    <row r="107" spans="1:6" s="96" customFormat="1" x14ac:dyDescent="0.15">
      <c r="A107" s="749"/>
      <c r="B107" s="738"/>
      <c r="C107" s="97" t="s">
        <v>1767</v>
      </c>
      <c r="D107" s="98"/>
      <c r="E107" s="164" t="s">
        <v>1768</v>
      </c>
      <c r="F107" s="11"/>
    </row>
    <row r="108" spans="1:6" s="96" customFormat="1" x14ac:dyDescent="0.15">
      <c r="A108" s="749"/>
      <c r="B108" s="738"/>
      <c r="C108" s="97" t="s">
        <v>1769</v>
      </c>
      <c r="D108" s="99"/>
      <c r="E108" s="164" t="s">
        <v>1770</v>
      </c>
      <c r="F108" s="11"/>
    </row>
    <row r="109" spans="1:6" s="96" customFormat="1" ht="14" thickBot="1" x14ac:dyDescent="0.2">
      <c r="A109" s="750"/>
      <c r="B109" s="739"/>
      <c r="C109" s="184" t="s">
        <v>1771</v>
      </c>
      <c r="D109" s="185"/>
      <c r="E109" s="186" t="s">
        <v>1772</v>
      </c>
      <c r="F109" s="11"/>
    </row>
    <row r="110" spans="1:6" s="96" customFormat="1" x14ac:dyDescent="0.15">
      <c r="A110" s="21"/>
      <c r="B110" s="69"/>
      <c r="C110" s="33"/>
      <c r="D110" s="33"/>
      <c r="E110" s="33"/>
      <c r="F110" s="11"/>
    </row>
    <row r="111" spans="1:6" s="96" customFormat="1" x14ac:dyDescent="0.15">
      <c r="A111" s="21"/>
      <c r="B111" s="69"/>
      <c r="C111" s="33"/>
      <c r="D111" s="33"/>
      <c r="E111" s="33"/>
      <c r="F111" s="11"/>
    </row>
    <row r="112" spans="1:6" x14ac:dyDescent="0.15">
      <c r="F112" s="11"/>
    </row>
    <row r="123" ht="24" customHeight="1" x14ac:dyDescent="0.15"/>
  </sheetData>
  <sheetProtection password="C90B" sheet="1" objects="1" scenarios="1" formatCells="0" formatColumns="0" formatRows="0"/>
  <customSheetViews>
    <customSheetView guid="{16E30FE5-CA9F-4336-8D1A-21719AC9AE43}" scale="120" showPageBreaks="1" printArea="1" hiddenColumns="1" topLeftCell="A85">
      <selection activeCell="E65" sqref="E65"/>
      <colBreaks count="1" manualBreakCount="1">
        <brk id="6" max="69" man="1"/>
      </colBreaks>
      <pageMargins left="0.27559055118110237" right="0.27559055118110237" top="0.39370078740157483" bottom="0.39370078740157483" header="0.19685039370078741" footer="0.19685039370078741"/>
      <printOptions horizontalCentered="1" verticalCentered="1"/>
      <pageSetup paperSize="8" scale="70" fitToWidth="2" orientation="portrait" r:id="rId1"/>
      <headerFooter alignWithMargins="0">
        <oddHeader>&amp;R&amp;"Trebuchet MS,Normal"&amp;8Données du prochain contrat</oddHeader>
        <oddFooter>&amp;L&amp;"Trebuchet MS,Italique"&amp;8Vague E : campagne d'évaluation 2018 - 2019
Novembre 2017&amp;C&amp;"Trebuchet MS,Normal"&amp;8Page &amp;P/&amp;N&amp;R&amp;"Trebuchet MS,Normal"&amp;8&amp;A</oddFooter>
      </headerFooter>
    </customSheetView>
    <customSheetView guid="{D5B14F2C-2005-4A46-8CC9-D91764B00F08}" scale="120" showPageBreaks="1" printArea="1" hiddenColumns="1" topLeftCell="A40">
      <selection activeCell="B55" sqref="B55:D56"/>
      <colBreaks count="1" manualBreakCount="1">
        <brk id="6" max="69" man="1"/>
      </colBreaks>
      <pageMargins left="0.27559055118110237" right="0.27559055118110237" top="0.39370078740157483" bottom="0.39370078740157483" header="0.19685039370078741" footer="0.19685039370078741"/>
      <printOptions horizontalCentered="1" verticalCentered="1"/>
      <pageSetup paperSize="8" scale="70" fitToWidth="2" orientation="portrait" r:id="rId2"/>
      <headerFooter alignWithMargins="0">
        <oddHeader>&amp;R&amp;"Trebuchet MS,Normal"&amp;8Données du prochain contrat</oddHeader>
        <oddFooter>&amp;L&amp;"Trebuchet MS,Italique"&amp;8Vague E : campagne d'évaluation 2018 - 2019
Novembre 2017&amp;C&amp;"Trebuchet MS,Normal"&amp;8Page &amp;P/&amp;N&amp;R&amp;"Trebuchet MS,Normal"&amp;8&amp;A</oddFooter>
      </headerFooter>
    </customSheetView>
  </customSheetViews>
  <mergeCells count="28">
    <mergeCell ref="A4:A33"/>
    <mergeCell ref="A96:A109"/>
    <mergeCell ref="B27:B33"/>
    <mergeCell ref="B4:B16"/>
    <mergeCell ref="B34:B40"/>
    <mergeCell ref="A54:A93"/>
    <mergeCell ref="A34:A53"/>
    <mergeCell ref="B46:B53"/>
    <mergeCell ref="E4:E7"/>
    <mergeCell ref="E12:E15"/>
    <mergeCell ref="B17:B26"/>
    <mergeCell ref="E17:E18"/>
    <mergeCell ref="E22:E25"/>
    <mergeCell ref="E34:E37"/>
    <mergeCell ref="E38:E40"/>
    <mergeCell ref="B41:B43"/>
    <mergeCell ref="E41:E43"/>
    <mergeCell ref="B96:B109"/>
    <mergeCell ref="B70:B71"/>
    <mergeCell ref="G87:G94"/>
    <mergeCell ref="B44:B45"/>
    <mergeCell ref="B54:B55"/>
    <mergeCell ref="B57:B60"/>
    <mergeCell ref="B61:B65"/>
    <mergeCell ref="B66:B69"/>
    <mergeCell ref="B72:B75"/>
    <mergeCell ref="B76:B86"/>
    <mergeCell ref="B87:B93"/>
  </mergeCells>
  <printOptions horizontalCentered="1" verticalCentered="1"/>
  <pageMargins left="0.27559055118110237" right="0.27559055118110237" top="0.39370078740157483" bottom="0.78740157480314965" header="0.19685039370078741" footer="0.19685039370078741"/>
  <pageSetup paperSize="8" scale="70" fitToWidth="2" orientation="portrait" r:id="rId3"/>
  <headerFooter alignWithMargins="0">
    <oddHeader>&amp;R&amp;"Trebuchet MS,Normal"&amp;8Données du prochain contrat</oddHeader>
    <oddFooter>&amp;L&amp;"Trebuchet MS,Italique"&amp;8Vague A : campagne d'évaluation 2019-2020
Octobre 2018&amp;C&amp;"Trebuchet MS,Normal"&amp;8Page &amp;P/&amp;N&amp;R&amp;"Trebuchet MS,Normal"&amp;8&amp;A</oddFooter>
  </headerFooter>
  <colBreaks count="1" manualBreakCount="1">
    <brk id="6" max="69" man="1"/>
  </colBreaks>
  <drawing r:id="rId4"/>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Feuil13">
    <tabColor indexed="15"/>
    <pageSetUpPr fitToPage="1"/>
  </sheetPr>
  <dimension ref="A1:Q512"/>
  <sheetViews>
    <sheetView workbookViewId="0"/>
  </sheetViews>
  <sheetFormatPr baseColWidth="10" defaultColWidth="10.83203125" defaultRowHeight="13" x14ac:dyDescent="0.15"/>
  <cols>
    <col min="1" max="1" width="10.5" style="115" customWidth="1"/>
    <col min="2" max="2" width="52.6640625" style="70" customWidth="1"/>
    <col min="3" max="3" width="10.83203125" style="70" collapsed="1"/>
    <col min="4" max="4" width="97.5" style="70" customWidth="1"/>
    <col min="5" max="5" width="11.5" style="70" customWidth="1"/>
    <col min="6" max="6" width="29" style="70" bestFit="1" customWidth="1"/>
    <col min="7" max="7" width="12.5" style="70" customWidth="1"/>
    <col min="8" max="8" width="117" style="70" bestFit="1" customWidth="1"/>
    <col min="9" max="9" width="12.5" style="70" customWidth="1"/>
    <col min="10" max="10" width="34" style="74" customWidth="1"/>
    <col min="11" max="11" width="10.83203125" style="74"/>
    <col min="12" max="12" width="87.5" style="74" customWidth="1"/>
    <col min="13" max="16" width="10.83203125" style="74"/>
    <col min="17" max="17" width="48" style="74" customWidth="1"/>
    <col min="18" max="16384" width="10.83203125" style="74"/>
  </cols>
  <sheetData>
    <row r="1" spans="1:17" ht="128.25" customHeight="1" x14ac:dyDescent="0.15">
      <c r="D1" s="200" t="s">
        <v>2056</v>
      </c>
      <c r="F1" s="71"/>
      <c r="G1" s="71"/>
      <c r="H1" s="71"/>
      <c r="I1" s="71"/>
      <c r="J1" s="72"/>
      <c r="K1" s="73"/>
      <c r="L1" s="73"/>
    </row>
    <row r="2" spans="1:17" x14ac:dyDescent="0.15">
      <c r="A2" s="6" t="s">
        <v>1833</v>
      </c>
      <c r="B2" s="6" t="s">
        <v>863</v>
      </c>
      <c r="C2" s="6" t="s">
        <v>609</v>
      </c>
      <c r="D2" s="7" t="s">
        <v>718</v>
      </c>
      <c r="E2" s="67"/>
      <c r="F2" s="75" t="s">
        <v>863</v>
      </c>
      <c r="G2" s="7" t="s">
        <v>609</v>
      </c>
      <c r="H2" s="7" t="s">
        <v>718</v>
      </c>
      <c r="I2" s="76"/>
      <c r="J2" s="75"/>
      <c r="K2" s="7" t="s">
        <v>609</v>
      </c>
      <c r="L2" s="7" t="s">
        <v>149</v>
      </c>
      <c r="Q2" s="82"/>
    </row>
    <row r="3" spans="1:17" s="67" customFormat="1" x14ac:dyDescent="0.15">
      <c r="A3" s="116"/>
      <c r="B3" s="2"/>
      <c r="C3" s="2"/>
      <c r="D3" s="77"/>
      <c r="F3" s="75" t="s">
        <v>548</v>
      </c>
      <c r="G3" s="7"/>
      <c r="H3" s="7"/>
      <c r="I3" s="78"/>
      <c r="J3" s="79" t="s">
        <v>866</v>
      </c>
      <c r="K3" s="80" t="s">
        <v>222</v>
      </c>
      <c r="L3" s="81" t="s">
        <v>1780</v>
      </c>
      <c r="Q3" s="82"/>
    </row>
    <row r="4" spans="1:17" s="67" customFormat="1" x14ac:dyDescent="0.15">
      <c r="A4" s="118" t="s">
        <v>2055</v>
      </c>
      <c r="B4" s="82" t="s">
        <v>1063</v>
      </c>
      <c r="C4" s="84"/>
      <c r="D4" s="77" t="s">
        <v>1064</v>
      </c>
      <c r="F4" s="83" t="s">
        <v>221</v>
      </c>
      <c r="G4" s="4" t="s">
        <v>220</v>
      </c>
      <c r="H4" s="77" t="s">
        <v>868</v>
      </c>
      <c r="I4" s="78"/>
      <c r="J4" s="82" t="s">
        <v>719</v>
      </c>
      <c r="K4" s="82" t="s">
        <v>389</v>
      </c>
      <c r="L4" s="82" t="s">
        <v>869</v>
      </c>
      <c r="Q4" s="82"/>
    </row>
    <row r="5" spans="1:17" s="67" customFormat="1" x14ac:dyDescent="0.15">
      <c r="A5" s="118" t="s">
        <v>2055</v>
      </c>
      <c r="B5" s="82" t="s">
        <v>1089</v>
      </c>
      <c r="C5" s="8" t="s">
        <v>1500</v>
      </c>
      <c r="D5" s="77" t="s">
        <v>1653</v>
      </c>
      <c r="F5" s="82" t="s">
        <v>611</v>
      </c>
      <c r="G5" s="82" t="s">
        <v>610</v>
      </c>
      <c r="H5" s="82" t="s">
        <v>871</v>
      </c>
      <c r="I5" s="78"/>
      <c r="J5" s="82" t="s">
        <v>872</v>
      </c>
      <c r="K5" s="82" t="s">
        <v>873</v>
      </c>
      <c r="L5" s="82" t="s">
        <v>874</v>
      </c>
      <c r="Q5" s="82"/>
    </row>
    <row r="6" spans="1:17" s="67" customFormat="1" ht="14" x14ac:dyDescent="0.15">
      <c r="A6" s="118" t="s">
        <v>2055</v>
      </c>
      <c r="B6" s="82" t="s">
        <v>1092</v>
      </c>
      <c r="C6" s="8" t="s">
        <v>1503</v>
      </c>
      <c r="D6" s="77" t="s">
        <v>1645</v>
      </c>
      <c r="F6" s="82" t="s">
        <v>613</v>
      </c>
      <c r="G6" s="82" t="s">
        <v>612</v>
      </c>
      <c r="H6" s="82" t="s">
        <v>876</v>
      </c>
      <c r="I6" s="78"/>
      <c r="J6" s="2" t="s">
        <v>1663</v>
      </c>
      <c r="K6" s="8" t="s">
        <v>1662</v>
      </c>
      <c r="L6" s="77" t="s">
        <v>1663</v>
      </c>
      <c r="Q6" s="82"/>
    </row>
    <row r="7" spans="1:17" s="67" customFormat="1" ht="14" x14ac:dyDescent="0.15">
      <c r="A7" s="118" t="s">
        <v>2055</v>
      </c>
      <c r="B7" s="82" t="s">
        <v>1098</v>
      </c>
      <c r="C7" s="8" t="s">
        <v>1506</v>
      </c>
      <c r="D7" s="77" t="s">
        <v>1654</v>
      </c>
      <c r="F7" s="82" t="s">
        <v>615</v>
      </c>
      <c r="G7" s="82" t="s">
        <v>614</v>
      </c>
      <c r="H7" s="82" t="s">
        <v>880</v>
      </c>
      <c r="I7" s="78"/>
      <c r="J7" s="2" t="s">
        <v>877</v>
      </c>
      <c r="K7" s="8" t="s">
        <v>245</v>
      </c>
      <c r="L7" s="77" t="s">
        <v>878</v>
      </c>
      <c r="Q7" s="82"/>
    </row>
    <row r="8" spans="1:17" s="67" customFormat="1" ht="14" x14ac:dyDescent="0.15">
      <c r="A8" s="118" t="s">
        <v>2055</v>
      </c>
      <c r="B8" s="82" t="s">
        <v>1104</v>
      </c>
      <c r="C8" s="8" t="s">
        <v>1507</v>
      </c>
      <c r="D8" s="77" t="s">
        <v>1643</v>
      </c>
      <c r="F8" s="82" t="s">
        <v>209</v>
      </c>
      <c r="G8" s="82" t="s">
        <v>208</v>
      </c>
      <c r="H8" s="82" t="s">
        <v>870</v>
      </c>
      <c r="I8" s="78"/>
      <c r="J8" s="2" t="s">
        <v>851</v>
      </c>
      <c r="K8" s="82" t="s">
        <v>359</v>
      </c>
      <c r="L8" s="77" t="s">
        <v>881</v>
      </c>
      <c r="Q8" s="82"/>
    </row>
    <row r="9" spans="1:17" s="67" customFormat="1" ht="14" x14ac:dyDescent="0.15">
      <c r="A9" s="118" t="s">
        <v>2055</v>
      </c>
      <c r="B9" s="82" t="s">
        <v>1114</v>
      </c>
      <c r="C9" s="8" t="s">
        <v>1509</v>
      </c>
      <c r="D9" s="77" t="s">
        <v>1639</v>
      </c>
      <c r="F9" s="82" t="s">
        <v>738</v>
      </c>
      <c r="G9" s="82" t="s">
        <v>21</v>
      </c>
      <c r="H9" s="82" t="s">
        <v>884</v>
      </c>
      <c r="I9" s="78"/>
      <c r="J9" s="2" t="s">
        <v>800</v>
      </c>
      <c r="K9" s="82" t="s">
        <v>387</v>
      </c>
      <c r="L9" s="77" t="s">
        <v>809</v>
      </c>
      <c r="Q9" s="82"/>
    </row>
    <row r="10" spans="1:17" s="67" customFormat="1" x14ac:dyDescent="0.15">
      <c r="A10" s="118" t="s">
        <v>2055</v>
      </c>
      <c r="B10" s="82" t="s">
        <v>1128</v>
      </c>
      <c r="C10" s="8" t="s">
        <v>1513</v>
      </c>
      <c r="D10" s="77" t="s">
        <v>1646</v>
      </c>
      <c r="F10" s="82" t="s">
        <v>617</v>
      </c>
      <c r="G10" s="82" t="s">
        <v>616</v>
      </c>
      <c r="H10" s="77" t="s">
        <v>886</v>
      </c>
      <c r="I10" s="78"/>
      <c r="J10" s="82" t="s">
        <v>724</v>
      </c>
      <c r="K10" s="82" t="s">
        <v>388</v>
      </c>
      <c r="L10" s="82" t="s">
        <v>757</v>
      </c>
      <c r="Q10" s="82"/>
    </row>
    <row r="11" spans="1:17" s="67" customFormat="1" ht="14" x14ac:dyDescent="0.15">
      <c r="A11" s="118" t="s">
        <v>2055</v>
      </c>
      <c r="B11" s="82" t="s">
        <v>1133</v>
      </c>
      <c r="C11" s="8" t="s">
        <v>1514</v>
      </c>
      <c r="D11" s="77" t="s">
        <v>1641</v>
      </c>
      <c r="F11" s="83" t="s">
        <v>784</v>
      </c>
      <c r="G11" s="4" t="s">
        <v>547</v>
      </c>
      <c r="H11" s="77" t="s">
        <v>889</v>
      </c>
      <c r="I11" s="78"/>
      <c r="J11" s="2" t="s">
        <v>852</v>
      </c>
      <c r="K11" s="82" t="s">
        <v>11</v>
      </c>
      <c r="L11" s="77" t="s">
        <v>887</v>
      </c>
      <c r="Q11" s="82"/>
    </row>
    <row r="12" spans="1:17" s="67" customFormat="1" ht="14" x14ac:dyDescent="0.15">
      <c r="A12" s="118" t="s">
        <v>2055</v>
      </c>
      <c r="B12" s="82" t="s">
        <v>1148</v>
      </c>
      <c r="C12" s="8" t="s">
        <v>1517</v>
      </c>
      <c r="D12" s="77" t="s">
        <v>1149</v>
      </c>
      <c r="F12" s="82" t="s">
        <v>739</v>
      </c>
      <c r="G12" s="82" t="s">
        <v>893</v>
      </c>
      <c r="H12" s="82" t="s">
        <v>1623</v>
      </c>
      <c r="I12" s="78"/>
      <c r="J12" s="2" t="s">
        <v>853</v>
      </c>
      <c r="K12" s="82" t="s">
        <v>542</v>
      </c>
      <c r="L12" s="77" t="s">
        <v>885</v>
      </c>
      <c r="Q12" s="82"/>
    </row>
    <row r="13" spans="1:17" s="67" customFormat="1" ht="14" x14ac:dyDescent="0.15">
      <c r="A13" s="118" t="s">
        <v>2055</v>
      </c>
      <c r="B13" s="82" t="s">
        <v>1154</v>
      </c>
      <c r="C13" s="82"/>
      <c r="D13" s="77" t="s">
        <v>1155</v>
      </c>
      <c r="F13" s="83" t="s">
        <v>211</v>
      </c>
      <c r="G13" s="4" t="s">
        <v>2050</v>
      </c>
      <c r="H13" s="77" t="s">
        <v>895</v>
      </c>
      <c r="I13" s="78"/>
      <c r="J13" s="2" t="s">
        <v>24</v>
      </c>
      <c r="K13" s="82" t="s">
        <v>23</v>
      </c>
      <c r="L13" s="77" t="s">
        <v>896</v>
      </c>
      <c r="Q13" s="82"/>
    </row>
    <row r="14" spans="1:17" s="67" customFormat="1" ht="14" x14ac:dyDescent="0.15">
      <c r="A14" s="118" t="s">
        <v>2055</v>
      </c>
      <c r="B14" s="82" t="s">
        <v>1158</v>
      </c>
      <c r="C14" s="82"/>
      <c r="D14" s="77" t="s">
        <v>1159</v>
      </c>
      <c r="F14" s="82" t="s">
        <v>213</v>
      </c>
      <c r="G14" s="82" t="s">
        <v>212</v>
      </c>
      <c r="H14" s="82" t="s">
        <v>899</v>
      </c>
      <c r="I14" s="78"/>
      <c r="J14" s="2" t="s">
        <v>900</v>
      </c>
      <c r="K14" s="82" t="s">
        <v>35</v>
      </c>
      <c r="L14" s="77" t="s">
        <v>901</v>
      </c>
      <c r="Q14" s="82"/>
    </row>
    <row r="15" spans="1:17" s="67" customFormat="1" x14ac:dyDescent="0.15">
      <c r="A15" s="118" t="s">
        <v>2055</v>
      </c>
      <c r="B15" s="82" t="s">
        <v>1174</v>
      </c>
      <c r="C15" s="82"/>
      <c r="D15" s="77" t="s">
        <v>1175</v>
      </c>
      <c r="F15" s="82" t="s">
        <v>580</v>
      </c>
      <c r="G15" s="84" t="s">
        <v>194</v>
      </c>
      <c r="H15" s="77" t="s">
        <v>903</v>
      </c>
      <c r="I15" s="78"/>
      <c r="J15" s="82" t="s">
        <v>904</v>
      </c>
      <c r="K15" s="82" t="s">
        <v>905</v>
      </c>
      <c r="L15" s="82" t="s">
        <v>1573</v>
      </c>
      <c r="Q15" s="82"/>
    </row>
    <row r="16" spans="1:17" s="67" customFormat="1" ht="14" x14ac:dyDescent="0.15">
      <c r="A16" s="118" t="s">
        <v>2055</v>
      </c>
      <c r="B16" s="82" t="s">
        <v>1183</v>
      </c>
      <c r="C16" s="82"/>
      <c r="D16" s="82" t="s">
        <v>1184</v>
      </c>
      <c r="F16" s="82" t="s">
        <v>215</v>
      </c>
      <c r="G16" s="82" t="s">
        <v>214</v>
      </c>
      <c r="H16" s="77" t="s">
        <v>907</v>
      </c>
      <c r="I16" s="78"/>
      <c r="J16" s="2" t="s">
        <v>908</v>
      </c>
      <c r="K16" s="82" t="s">
        <v>385</v>
      </c>
      <c r="L16" s="77" t="s">
        <v>909</v>
      </c>
      <c r="Q16" s="82"/>
    </row>
    <row r="17" spans="1:17" s="67" customFormat="1" x14ac:dyDescent="0.15">
      <c r="A17" s="118" t="s">
        <v>2055</v>
      </c>
      <c r="B17" s="82" t="s">
        <v>1185</v>
      </c>
      <c r="C17" s="82" t="s">
        <v>683</v>
      </c>
      <c r="D17" s="77" t="s">
        <v>1596</v>
      </c>
      <c r="F17" s="82" t="s">
        <v>217</v>
      </c>
      <c r="G17" s="82" t="s">
        <v>216</v>
      </c>
      <c r="H17" s="82" t="s">
        <v>910</v>
      </c>
      <c r="I17" s="78"/>
      <c r="J17" s="82" t="s">
        <v>731</v>
      </c>
      <c r="K17" s="82" t="s">
        <v>482</v>
      </c>
      <c r="L17" s="82" t="s">
        <v>911</v>
      </c>
      <c r="Q17" s="82"/>
    </row>
    <row r="18" spans="1:17" s="67" customFormat="1" ht="14" x14ac:dyDescent="0.15">
      <c r="A18" s="118" t="s">
        <v>2055</v>
      </c>
      <c r="B18" s="82" t="s">
        <v>955</v>
      </c>
      <c r="C18" s="85" t="s">
        <v>111</v>
      </c>
      <c r="D18" s="82" t="s">
        <v>776</v>
      </c>
      <c r="F18" s="82" t="s">
        <v>779</v>
      </c>
      <c r="G18" s="82" t="s">
        <v>185</v>
      </c>
      <c r="H18" s="77" t="s">
        <v>818</v>
      </c>
      <c r="I18" s="78"/>
      <c r="J18" s="2" t="s">
        <v>484</v>
      </c>
      <c r="K18" s="82" t="s">
        <v>36</v>
      </c>
      <c r="L18" s="77" t="s">
        <v>888</v>
      </c>
      <c r="Q18" s="82"/>
    </row>
    <row r="19" spans="1:17" s="67" customFormat="1" ht="14" x14ac:dyDescent="0.15">
      <c r="A19" s="118" t="s">
        <v>2055</v>
      </c>
      <c r="B19" s="82" t="s">
        <v>989</v>
      </c>
      <c r="C19" s="85" t="s">
        <v>119</v>
      </c>
      <c r="D19" s="82" t="s">
        <v>1561</v>
      </c>
      <c r="F19" s="82" t="s">
        <v>183</v>
      </c>
      <c r="G19" s="82" t="s">
        <v>182</v>
      </c>
      <c r="H19" s="77" t="s">
        <v>819</v>
      </c>
      <c r="I19" s="78"/>
      <c r="J19" s="2" t="s">
        <v>38</v>
      </c>
      <c r="K19" s="82" t="s">
        <v>37</v>
      </c>
      <c r="L19" s="77" t="s">
        <v>914</v>
      </c>
      <c r="Q19" s="82"/>
    </row>
    <row r="20" spans="1:17" s="67" customFormat="1" x14ac:dyDescent="0.15">
      <c r="A20" s="118" t="s">
        <v>2055</v>
      </c>
      <c r="B20" s="82" t="s">
        <v>489</v>
      </c>
      <c r="C20" s="82" t="s">
        <v>488</v>
      </c>
      <c r="D20" s="82" t="s">
        <v>761</v>
      </c>
      <c r="F20" s="82" t="s">
        <v>786</v>
      </c>
      <c r="G20" s="82" t="s">
        <v>184</v>
      </c>
      <c r="H20" s="77" t="s">
        <v>819</v>
      </c>
      <c r="I20" s="78"/>
      <c r="J20" s="82" t="s">
        <v>485</v>
      </c>
      <c r="K20" s="82" t="s">
        <v>39</v>
      </c>
      <c r="L20" s="82" t="s">
        <v>917</v>
      </c>
      <c r="Q20" s="82"/>
    </row>
    <row r="21" spans="1:17" s="67" customFormat="1" x14ac:dyDescent="0.15">
      <c r="A21" s="118" t="s">
        <v>2055</v>
      </c>
      <c r="B21" s="82" t="s">
        <v>724</v>
      </c>
      <c r="C21" s="82" t="s">
        <v>388</v>
      </c>
      <c r="D21" s="82" t="s">
        <v>757</v>
      </c>
      <c r="F21" s="82" t="s">
        <v>219</v>
      </c>
      <c r="G21" s="82" t="s">
        <v>218</v>
      </c>
      <c r="H21" s="82" t="s">
        <v>920</v>
      </c>
      <c r="I21" s="78"/>
      <c r="J21" s="82" t="s">
        <v>736</v>
      </c>
      <c r="K21" s="82" t="s">
        <v>744</v>
      </c>
      <c r="L21" s="82" t="s">
        <v>921</v>
      </c>
      <c r="Q21" s="82"/>
    </row>
    <row r="22" spans="1:17" s="67" customFormat="1" ht="14" x14ac:dyDescent="0.15">
      <c r="A22" s="118" t="s">
        <v>2055</v>
      </c>
      <c r="B22" s="82" t="s">
        <v>726</v>
      </c>
      <c r="C22" s="82" t="s">
        <v>740</v>
      </c>
      <c r="D22" s="82" t="s">
        <v>1592</v>
      </c>
      <c r="F22" s="83" t="s">
        <v>777</v>
      </c>
      <c r="G22" s="4" t="s">
        <v>207</v>
      </c>
      <c r="H22" s="77" t="s">
        <v>924</v>
      </c>
      <c r="I22" s="78"/>
      <c r="J22" s="2" t="s">
        <v>512</v>
      </c>
      <c r="K22" s="82" t="s">
        <v>290</v>
      </c>
      <c r="L22" s="77" t="s">
        <v>925</v>
      </c>
      <c r="Q22" s="82"/>
    </row>
    <row r="23" spans="1:17" s="67" customFormat="1" ht="14" x14ac:dyDescent="0.15">
      <c r="A23" s="118" t="s">
        <v>2055</v>
      </c>
      <c r="B23" s="82" t="s">
        <v>727</v>
      </c>
      <c r="C23" s="82" t="s">
        <v>345</v>
      </c>
      <c r="D23" s="82" t="s">
        <v>1593</v>
      </c>
      <c r="F23" s="82" t="s">
        <v>621</v>
      </c>
      <c r="G23" s="82" t="s">
        <v>620</v>
      </c>
      <c r="H23" s="77" t="s">
        <v>928</v>
      </c>
      <c r="I23" s="78"/>
      <c r="J23" s="2" t="s">
        <v>515</v>
      </c>
      <c r="K23" s="82" t="s">
        <v>513</v>
      </c>
      <c r="L23" s="77" t="s">
        <v>929</v>
      </c>
      <c r="Q23" s="82"/>
    </row>
    <row r="24" spans="1:17" s="67" customFormat="1" ht="14" x14ac:dyDescent="0.15">
      <c r="A24" s="118" t="s">
        <v>2055</v>
      </c>
      <c r="B24" s="82" t="s">
        <v>1355</v>
      </c>
      <c r="C24" s="82"/>
      <c r="D24" s="82" t="s">
        <v>1356</v>
      </c>
      <c r="F24" s="79" t="s">
        <v>931</v>
      </c>
      <c r="G24" s="80" t="s">
        <v>222</v>
      </c>
      <c r="H24" s="81" t="s">
        <v>932</v>
      </c>
      <c r="I24" s="78"/>
      <c r="J24" s="2" t="s">
        <v>783</v>
      </c>
      <c r="K24" s="82" t="s">
        <v>100</v>
      </c>
      <c r="L24" s="77" t="s">
        <v>814</v>
      </c>
      <c r="Q24" s="82"/>
    </row>
    <row r="25" spans="1:17" s="67" customFormat="1" ht="14" x14ac:dyDescent="0.15">
      <c r="A25" s="118" t="s">
        <v>2055</v>
      </c>
      <c r="B25" s="82" t="s">
        <v>904</v>
      </c>
      <c r="C25" s="82" t="s">
        <v>905</v>
      </c>
      <c r="D25" s="82" t="s">
        <v>1573</v>
      </c>
      <c r="F25" s="82" t="s">
        <v>934</v>
      </c>
      <c r="G25" s="82" t="s">
        <v>935</v>
      </c>
      <c r="H25" s="82" t="s">
        <v>1626</v>
      </c>
      <c r="I25" s="78"/>
      <c r="J25" s="2" t="s">
        <v>803</v>
      </c>
      <c r="K25" s="82" t="s">
        <v>101</v>
      </c>
      <c r="L25" s="77" t="s">
        <v>1562</v>
      </c>
      <c r="Q25" s="82"/>
    </row>
    <row r="26" spans="1:17" s="67" customFormat="1" ht="14" x14ac:dyDescent="0.15">
      <c r="A26" s="118" t="s">
        <v>2055</v>
      </c>
      <c r="B26" s="82" t="s">
        <v>169</v>
      </c>
      <c r="C26" s="82" t="s">
        <v>25</v>
      </c>
      <c r="D26" s="82" t="s">
        <v>1051</v>
      </c>
      <c r="F26" s="82" t="s">
        <v>937</v>
      </c>
      <c r="G26" s="85" t="s">
        <v>425</v>
      </c>
      <c r="H26" s="82" t="s">
        <v>938</v>
      </c>
      <c r="I26" s="78"/>
      <c r="J26" s="82" t="s">
        <v>939</v>
      </c>
      <c r="K26" s="82" t="s">
        <v>940</v>
      </c>
      <c r="L26" s="82" t="s">
        <v>941</v>
      </c>
      <c r="Q26" s="82"/>
    </row>
    <row r="27" spans="1:17" s="67" customFormat="1" ht="14" x14ac:dyDescent="0.15">
      <c r="A27" s="118" t="s">
        <v>2055</v>
      </c>
      <c r="B27" s="82" t="s">
        <v>731</v>
      </c>
      <c r="C27" s="82" t="s">
        <v>482</v>
      </c>
      <c r="D27" s="82" t="s">
        <v>911</v>
      </c>
      <c r="F27" s="8" t="s">
        <v>1475</v>
      </c>
      <c r="G27" s="8" t="s">
        <v>1476</v>
      </c>
      <c r="H27" s="9" t="s">
        <v>1477</v>
      </c>
      <c r="I27" s="78"/>
      <c r="J27" s="2" t="s">
        <v>856</v>
      </c>
      <c r="K27" s="82" t="s">
        <v>105</v>
      </c>
      <c r="L27" s="77" t="s">
        <v>942</v>
      </c>
      <c r="Q27" s="82"/>
    </row>
    <row r="28" spans="1:17" s="67" customFormat="1" ht="14" x14ac:dyDescent="0.15">
      <c r="A28" s="118" t="s">
        <v>2055</v>
      </c>
      <c r="B28" s="82" t="s">
        <v>485</v>
      </c>
      <c r="C28" s="82" t="s">
        <v>39</v>
      </c>
      <c r="D28" s="82" t="s">
        <v>917</v>
      </c>
      <c r="F28" s="82" t="s">
        <v>875</v>
      </c>
      <c r="G28" s="82" t="s">
        <v>426</v>
      </c>
      <c r="H28" s="77" t="s">
        <v>1550</v>
      </c>
      <c r="I28" s="78"/>
      <c r="J28" s="2" t="s">
        <v>855</v>
      </c>
      <c r="K28" s="82" t="s">
        <v>102</v>
      </c>
      <c r="L28" s="77" t="s">
        <v>912</v>
      </c>
      <c r="Q28" s="82"/>
    </row>
    <row r="29" spans="1:17" s="67" customFormat="1" ht="14" x14ac:dyDescent="0.15">
      <c r="A29" s="118" t="s">
        <v>2055</v>
      </c>
      <c r="B29" s="82" t="s">
        <v>736</v>
      </c>
      <c r="C29" s="82" t="s">
        <v>744</v>
      </c>
      <c r="D29" s="82" t="s">
        <v>921</v>
      </c>
      <c r="F29" s="82" t="s">
        <v>879</v>
      </c>
      <c r="G29" s="82" t="s">
        <v>106</v>
      </c>
      <c r="H29" s="77" t="s">
        <v>1568</v>
      </c>
      <c r="I29" s="78"/>
      <c r="J29" s="2" t="s">
        <v>945</v>
      </c>
      <c r="K29" s="82" t="s">
        <v>104</v>
      </c>
      <c r="L29" s="77" t="s">
        <v>1541</v>
      </c>
      <c r="Q29" s="82"/>
    </row>
    <row r="30" spans="1:17" s="67" customFormat="1" ht="14" x14ac:dyDescent="0.15">
      <c r="A30" s="118" t="s">
        <v>2055</v>
      </c>
      <c r="B30" s="82" t="s">
        <v>1054</v>
      </c>
      <c r="C30" s="82" t="s">
        <v>1055</v>
      </c>
      <c r="D30" s="82" t="s">
        <v>1056</v>
      </c>
      <c r="F30" s="82" t="s">
        <v>943</v>
      </c>
      <c r="G30" s="82" t="s">
        <v>427</v>
      </c>
      <c r="H30" s="77" t="s">
        <v>1539</v>
      </c>
      <c r="I30" s="78"/>
      <c r="J30" s="2" t="s">
        <v>806</v>
      </c>
      <c r="K30" s="82" t="s">
        <v>514</v>
      </c>
      <c r="L30" s="77" t="s">
        <v>815</v>
      </c>
      <c r="Q30" s="2"/>
    </row>
    <row r="31" spans="1:17" s="67" customFormat="1" ht="14" x14ac:dyDescent="0.15">
      <c r="A31" s="118" t="s">
        <v>2055</v>
      </c>
      <c r="B31" s="82" t="s">
        <v>728</v>
      </c>
      <c r="C31" s="82" t="s">
        <v>392</v>
      </c>
      <c r="D31" s="82" t="s">
        <v>1598</v>
      </c>
      <c r="F31" s="8" t="s">
        <v>1467</v>
      </c>
      <c r="G31" s="8" t="s">
        <v>1468</v>
      </c>
      <c r="H31" s="82" t="s">
        <v>1469</v>
      </c>
      <c r="I31" s="78"/>
      <c r="J31" s="2" t="s">
        <v>84</v>
      </c>
      <c r="K31" s="82" t="s">
        <v>606</v>
      </c>
      <c r="L31" s="77" t="s">
        <v>913</v>
      </c>
      <c r="Q31" s="82"/>
    </row>
    <row r="32" spans="1:17" s="67" customFormat="1" ht="14" x14ac:dyDescent="0.15">
      <c r="A32" s="116" t="s">
        <v>2055</v>
      </c>
      <c r="B32" s="2" t="s">
        <v>897</v>
      </c>
      <c r="C32" s="82" t="s">
        <v>421</v>
      </c>
      <c r="D32" s="77" t="s">
        <v>898</v>
      </c>
      <c r="F32" s="82" t="s">
        <v>948</v>
      </c>
      <c r="G32" s="82" t="s">
        <v>116</v>
      </c>
      <c r="H32" s="77" t="s">
        <v>1609</v>
      </c>
      <c r="I32" s="78"/>
      <c r="J32" s="2" t="s">
        <v>408</v>
      </c>
      <c r="K32" s="82" t="s">
        <v>407</v>
      </c>
      <c r="L32" s="77" t="s">
        <v>1621</v>
      </c>
      <c r="Q32" s="82"/>
    </row>
    <row r="33" spans="1:17" s="67" customFormat="1" ht="14" x14ac:dyDescent="0.15">
      <c r="A33" s="118" t="s">
        <v>2055</v>
      </c>
      <c r="B33" s="82" t="s">
        <v>153</v>
      </c>
      <c r="C33" s="82" t="s">
        <v>391</v>
      </c>
      <c r="D33" s="82" t="s">
        <v>752</v>
      </c>
      <c r="F33" s="82" t="s">
        <v>950</v>
      </c>
      <c r="G33" s="82" t="s">
        <v>109</v>
      </c>
      <c r="H33" s="77" t="s">
        <v>1586</v>
      </c>
      <c r="I33" s="78"/>
      <c r="J33" s="2" t="s">
        <v>915</v>
      </c>
      <c r="K33" s="82" t="s">
        <v>693</v>
      </c>
      <c r="L33" s="77" t="s">
        <v>916</v>
      </c>
      <c r="Q33" s="2"/>
    </row>
    <row r="34" spans="1:17" s="67" customFormat="1" x14ac:dyDescent="0.15">
      <c r="A34" s="118" t="s">
        <v>2055</v>
      </c>
      <c r="B34" s="82" t="s">
        <v>155</v>
      </c>
      <c r="C34" s="82" t="s">
        <v>393</v>
      </c>
      <c r="D34" s="82" t="s">
        <v>756</v>
      </c>
      <c r="F34" s="82" t="s">
        <v>952</v>
      </c>
      <c r="G34" s="82" t="s">
        <v>110</v>
      </c>
      <c r="H34" s="77" t="s">
        <v>953</v>
      </c>
      <c r="I34" s="78"/>
      <c r="J34" s="82" t="s">
        <v>534</v>
      </c>
      <c r="K34" s="82" t="s">
        <v>533</v>
      </c>
      <c r="L34" s="82" t="s">
        <v>956</v>
      </c>
      <c r="Q34" s="82"/>
    </row>
    <row r="35" spans="1:17" s="67" customFormat="1" ht="14" x14ac:dyDescent="0.15">
      <c r="A35" s="116" t="s">
        <v>2055</v>
      </c>
      <c r="B35" s="2" t="s">
        <v>157</v>
      </c>
      <c r="C35" s="82" t="s">
        <v>395</v>
      </c>
      <c r="D35" s="77" t="s">
        <v>1563</v>
      </c>
      <c r="F35" s="82" t="s">
        <v>955</v>
      </c>
      <c r="G35" s="85" t="s">
        <v>111</v>
      </c>
      <c r="H35" s="82" t="s">
        <v>776</v>
      </c>
      <c r="I35" s="78"/>
      <c r="J35" s="2" t="s">
        <v>960</v>
      </c>
      <c r="K35" s="82" t="s">
        <v>537</v>
      </c>
      <c r="L35" s="77" t="s">
        <v>961</v>
      </c>
      <c r="Q35" s="82"/>
    </row>
    <row r="36" spans="1:17" s="67" customFormat="1" ht="14" x14ac:dyDescent="0.15">
      <c r="A36" s="118" t="s">
        <v>2055</v>
      </c>
      <c r="B36" s="82" t="s">
        <v>163</v>
      </c>
      <c r="C36" s="82" t="s">
        <v>394</v>
      </c>
      <c r="D36" s="82" t="s">
        <v>754</v>
      </c>
      <c r="F36" s="82" t="s">
        <v>958</v>
      </c>
      <c r="G36" s="82" t="s">
        <v>959</v>
      </c>
      <c r="H36" s="82" t="s">
        <v>1549</v>
      </c>
      <c r="I36" s="78"/>
      <c r="J36" s="85" t="s">
        <v>585</v>
      </c>
      <c r="K36" s="85" t="s">
        <v>706</v>
      </c>
      <c r="L36" s="77" t="s">
        <v>1580</v>
      </c>
      <c r="Q36" s="82"/>
    </row>
    <row r="37" spans="1:17" s="67" customFormat="1" x14ac:dyDescent="0.15">
      <c r="A37" s="118" t="s">
        <v>2055</v>
      </c>
      <c r="B37" s="82" t="s">
        <v>165</v>
      </c>
      <c r="C37" s="82" t="s">
        <v>398</v>
      </c>
      <c r="D37" s="82" t="s">
        <v>763</v>
      </c>
      <c r="F37" s="82" t="s">
        <v>963</v>
      </c>
      <c r="G37" s="82" t="s">
        <v>114</v>
      </c>
      <c r="H37" s="77" t="s">
        <v>964</v>
      </c>
      <c r="I37" s="78"/>
      <c r="J37" s="82" t="s">
        <v>721</v>
      </c>
      <c r="K37" s="82" t="s">
        <v>64</v>
      </c>
      <c r="L37" s="82" t="s">
        <v>721</v>
      </c>
      <c r="Q37" s="88"/>
    </row>
    <row r="38" spans="1:17" s="67" customFormat="1" ht="14" x14ac:dyDescent="0.15">
      <c r="A38" s="118" t="s">
        <v>2055</v>
      </c>
      <c r="B38" s="82" t="s">
        <v>729</v>
      </c>
      <c r="C38" s="82" t="s">
        <v>341</v>
      </c>
      <c r="D38" s="82" t="s">
        <v>1224</v>
      </c>
      <c r="F38" s="82" t="s">
        <v>966</v>
      </c>
      <c r="G38" s="82" t="s">
        <v>967</v>
      </c>
      <c r="H38" s="82" t="s">
        <v>968</v>
      </c>
      <c r="I38" s="78"/>
      <c r="J38" s="2" t="s">
        <v>438</v>
      </c>
      <c r="K38" s="82" t="s">
        <v>41</v>
      </c>
      <c r="L38" s="77" t="s">
        <v>973</v>
      </c>
      <c r="Q38" s="2"/>
    </row>
    <row r="39" spans="1:17" s="67" customFormat="1" ht="14" x14ac:dyDescent="0.15">
      <c r="A39" s="124" t="s">
        <v>2055</v>
      </c>
      <c r="B39" s="88" t="s">
        <v>1227</v>
      </c>
      <c r="C39" s="88" t="s">
        <v>139</v>
      </c>
      <c r="D39" s="77" t="s">
        <v>1591</v>
      </c>
      <c r="F39" s="82" t="s">
        <v>970</v>
      </c>
      <c r="G39" s="82" t="s">
        <v>971</v>
      </c>
      <c r="H39" s="82" t="s">
        <v>972</v>
      </c>
      <c r="I39" s="78"/>
      <c r="J39" s="2" t="s">
        <v>978</v>
      </c>
      <c r="K39" s="82" t="s">
        <v>63</v>
      </c>
      <c r="L39" s="77" t="s">
        <v>979</v>
      </c>
      <c r="Q39" s="82"/>
    </row>
    <row r="40" spans="1:17" s="67" customFormat="1" ht="14" x14ac:dyDescent="0.15">
      <c r="A40" s="116" t="s">
        <v>2055</v>
      </c>
      <c r="B40" s="2" t="s">
        <v>803</v>
      </c>
      <c r="C40" s="82" t="s">
        <v>101</v>
      </c>
      <c r="D40" s="77" t="s">
        <v>1562</v>
      </c>
      <c r="F40" s="82" t="s">
        <v>974</v>
      </c>
      <c r="G40" s="82" t="s">
        <v>118</v>
      </c>
      <c r="H40" s="77" t="s">
        <v>975</v>
      </c>
      <c r="I40" s="78"/>
      <c r="J40" s="2" t="s">
        <v>440</v>
      </c>
      <c r="K40" s="82" t="s">
        <v>439</v>
      </c>
      <c r="L40" s="77" t="s">
        <v>983</v>
      </c>
      <c r="Q40" s="82"/>
    </row>
    <row r="41" spans="1:17" s="67" customFormat="1" ht="14" x14ac:dyDescent="0.15">
      <c r="A41" s="118" t="s">
        <v>2055</v>
      </c>
      <c r="B41" s="82" t="s">
        <v>554</v>
      </c>
      <c r="C41" s="82" t="s">
        <v>30</v>
      </c>
      <c r="D41" s="77" t="s">
        <v>1616</v>
      </c>
      <c r="F41" s="86" t="s">
        <v>976</v>
      </c>
      <c r="G41" s="82" t="s">
        <v>117</v>
      </c>
      <c r="H41" s="77" t="s">
        <v>977</v>
      </c>
      <c r="I41" s="78"/>
      <c r="J41" s="2" t="s">
        <v>986</v>
      </c>
      <c r="K41" s="82" t="s">
        <v>987</v>
      </c>
      <c r="L41" s="77" t="s">
        <v>1542</v>
      </c>
      <c r="Q41" s="82"/>
    </row>
    <row r="42" spans="1:17" s="67" customFormat="1" x14ac:dyDescent="0.15">
      <c r="A42" s="118" t="s">
        <v>2055</v>
      </c>
      <c r="B42" s="82" t="s">
        <v>722</v>
      </c>
      <c r="C42" s="82" t="s">
        <v>531</v>
      </c>
      <c r="D42" s="82" t="s">
        <v>1572</v>
      </c>
      <c r="F42" s="82" t="s">
        <v>981</v>
      </c>
      <c r="G42" s="82" t="s">
        <v>651</v>
      </c>
      <c r="H42" s="77" t="s">
        <v>982</v>
      </c>
      <c r="I42" s="78"/>
      <c r="J42" s="82" t="s">
        <v>356</v>
      </c>
      <c r="K42" s="82" t="s">
        <v>355</v>
      </c>
      <c r="L42" s="82" t="s">
        <v>758</v>
      </c>
      <c r="Q42" s="82"/>
    </row>
    <row r="43" spans="1:17" s="67" customFormat="1" ht="14" x14ac:dyDescent="0.15">
      <c r="A43" s="118" t="s">
        <v>2055</v>
      </c>
      <c r="B43" s="82" t="s">
        <v>534</v>
      </c>
      <c r="C43" s="82" t="s">
        <v>533</v>
      </c>
      <c r="D43" s="82" t="s">
        <v>956</v>
      </c>
      <c r="F43" s="82" t="s">
        <v>985</v>
      </c>
      <c r="G43" s="82" t="s">
        <v>112</v>
      </c>
      <c r="H43" s="77" t="s">
        <v>1565</v>
      </c>
      <c r="I43" s="78"/>
      <c r="J43" s="2" t="s">
        <v>199</v>
      </c>
      <c r="K43" s="82" t="s">
        <v>357</v>
      </c>
      <c r="L43" s="77" t="s">
        <v>944</v>
      </c>
      <c r="Q43" s="82"/>
    </row>
    <row r="44" spans="1:17" s="67" customFormat="1" ht="14" x14ac:dyDescent="0.15">
      <c r="A44" s="118" t="s">
        <v>2055</v>
      </c>
      <c r="B44" s="82" t="s">
        <v>600</v>
      </c>
      <c r="C44" s="82" t="s">
        <v>536</v>
      </c>
      <c r="D44" s="82" t="s">
        <v>1069</v>
      </c>
      <c r="F44" s="82" t="s">
        <v>989</v>
      </c>
      <c r="G44" s="85" t="s">
        <v>119</v>
      </c>
      <c r="H44" s="82" t="s">
        <v>1561</v>
      </c>
      <c r="I44" s="78"/>
      <c r="J44" s="2" t="s">
        <v>201</v>
      </c>
      <c r="K44" s="82" t="s">
        <v>200</v>
      </c>
      <c r="L44" s="77" t="s">
        <v>946</v>
      </c>
      <c r="Q44" s="88"/>
    </row>
    <row r="45" spans="1:17" s="67" customFormat="1" ht="14" x14ac:dyDescent="0.15">
      <c r="A45" s="118" t="s">
        <v>2055</v>
      </c>
      <c r="B45" s="82" t="s">
        <v>732</v>
      </c>
      <c r="C45" s="82" t="s">
        <v>741</v>
      </c>
      <c r="D45" s="82" t="s">
        <v>1557</v>
      </c>
      <c r="F45" s="82" t="s">
        <v>882</v>
      </c>
      <c r="G45" s="82" t="s">
        <v>113</v>
      </c>
      <c r="H45" s="77" t="s">
        <v>883</v>
      </c>
      <c r="I45" s="78"/>
      <c r="J45" s="2" t="s">
        <v>86</v>
      </c>
      <c r="K45" s="82" t="s">
        <v>289</v>
      </c>
      <c r="L45" s="77" t="s">
        <v>995</v>
      </c>
      <c r="Q45" s="88"/>
    </row>
    <row r="46" spans="1:17" s="67" customFormat="1" x14ac:dyDescent="0.15">
      <c r="A46" s="124" t="s">
        <v>2055</v>
      </c>
      <c r="B46" s="88" t="s">
        <v>1249</v>
      </c>
      <c r="C46" s="88" t="s">
        <v>146</v>
      </c>
      <c r="D46" s="77" t="s">
        <v>1250</v>
      </c>
      <c r="F46" s="79" t="s">
        <v>993</v>
      </c>
      <c r="G46" s="79"/>
      <c r="H46" s="79"/>
      <c r="I46" s="78"/>
      <c r="J46" s="82" t="s">
        <v>203</v>
      </c>
      <c r="K46" s="82" t="s">
        <v>202</v>
      </c>
      <c r="L46" s="82" t="s">
        <v>764</v>
      </c>
      <c r="Q46" s="88"/>
    </row>
    <row r="47" spans="1:17" s="67" customFormat="1" x14ac:dyDescent="0.15">
      <c r="A47" s="124" t="s">
        <v>2055</v>
      </c>
      <c r="B47" s="88" t="s">
        <v>1266</v>
      </c>
      <c r="C47" s="88" t="s">
        <v>1267</v>
      </c>
      <c r="D47" s="77" t="s">
        <v>1268</v>
      </c>
      <c r="F47" s="86" t="s">
        <v>997</v>
      </c>
      <c r="G47" s="82" t="s">
        <v>998</v>
      </c>
      <c r="H47" s="77" t="s">
        <v>999</v>
      </c>
      <c r="I47" s="78"/>
      <c r="J47" s="82" t="s">
        <v>224</v>
      </c>
      <c r="K47" s="82" t="s">
        <v>223</v>
      </c>
      <c r="L47" s="82" t="s">
        <v>1002</v>
      </c>
      <c r="Q47" s="88"/>
    </row>
    <row r="48" spans="1:17" s="67" customFormat="1" ht="14" x14ac:dyDescent="0.15">
      <c r="A48" s="124" t="s">
        <v>2055</v>
      </c>
      <c r="B48" s="88" t="s">
        <v>1274</v>
      </c>
      <c r="C48" s="88" t="s">
        <v>1275</v>
      </c>
      <c r="D48" s="77" t="s">
        <v>1570</v>
      </c>
      <c r="F48" s="82" t="s">
        <v>34</v>
      </c>
      <c r="G48" s="82" t="s">
        <v>33</v>
      </c>
      <c r="H48" s="82" t="s">
        <v>1001</v>
      </c>
      <c r="I48" s="78"/>
      <c r="J48" s="2" t="s">
        <v>412</v>
      </c>
      <c r="K48" s="82" t="s">
        <v>411</v>
      </c>
      <c r="L48" s="77" t="s">
        <v>1622</v>
      </c>
      <c r="Q48" s="88"/>
    </row>
    <row r="49" spans="1:17" s="67" customFormat="1" ht="14" x14ac:dyDescent="0.15">
      <c r="A49" s="124" t="s">
        <v>2055</v>
      </c>
      <c r="B49" s="88" t="s">
        <v>1297</v>
      </c>
      <c r="C49" s="88" t="s">
        <v>140</v>
      </c>
      <c r="D49" s="77" t="s">
        <v>1571</v>
      </c>
      <c r="F49" s="86" t="s">
        <v>1664</v>
      </c>
      <c r="G49" s="82" t="s">
        <v>9</v>
      </c>
      <c r="H49" s="86" t="s">
        <v>1665</v>
      </c>
      <c r="I49" s="78"/>
      <c r="J49" s="2" t="s">
        <v>1007</v>
      </c>
      <c r="K49" s="82" t="s">
        <v>205</v>
      </c>
      <c r="L49" s="77" t="s">
        <v>1008</v>
      </c>
      <c r="Q49" s="94"/>
    </row>
    <row r="50" spans="1:17" s="67" customFormat="1" ht="14" x14ac:dyDescent="0.15">
      <c r="A50" s="124" t="s">
        <v>2055</v>
      </c>
      <c r="B50" s="88" t="s">
        <v>1312</v>
      </c>
      <c r="C50" s="88" t="s">
        <v>681</v>
      </c>
      <c r="D50" s="77" t="s">
        <v>1564</v>
      </c>
      <c r="F50" s="2" t="s">
        <v>254</v>
      </c>
      <c r="G50" s="2" t="s">
        <v>649</v>
      </c>
      <c r="H50" s="77" t="s">
        <v>1006</v>
      </c>
      <c r="I50" s="78"/>
      <c r="J50" s="2" t="s">
        <v>1011</v>
      </c>
      <c r="K50" s="82" t="s">
        <v>532</v>
      </c>
      <c r="L50" s="77" t="s">
        <v>1543</v>
      </c>
      <c r="Q50" s="88"/>
    </row>
    <row r="51" spans="1:17" s="67" customFormat="1" ht="14" x14ac:dyDescent="0.15">
      <c r="A51" s="127" t="s">
        <v>2055</v>
      </c>
      <c r="B51" s="94" t="s">
        <v>1322</v>
      </c>
      <c r="C51" s="88" t="s">
        <v>680</v>
      </c>
      <c r="D51" s="77" t="s">
        <v>1323</v>
      </c>
      <c r="F51" s="2" t="s">
        <v>255</v>
      </c>
      <c r="G51" s="84" t="s">
        <v>716</v>
      </c>
      <c r="H51" s="77" t="s">
        <v>1010</v>
      </c>
      <c r="I51" s="78"/>
      <c r="J51" s="2" t="s">
        <v>787</v>
      </c>
      <c r="K51" s="82" t="s">
        <v>206</v>
      </c>
      <c r="L51" s="77" t="s">
        <v>820</v>
      </c>
      <c r="Q51" s="82"/>
    </row>
    <row r="52" spans="1:17" s="67" customFormat="1" ht="14" x14ac:dyDescent="0.15">
      <c r="A52" s="124" t="s">
        <v>2055</v>
      </c>
      <c r="B52" s="88" t="s">
        <v>1587</v>
      </c>
      <c r="C52" s="88" t="s">
        <v>347</v>
      </c>
      <c r="D52" s="77" t="s">
        <v>1588</v>
      </c>
      <c r="F52" s="2" t="s">
        <v>256</v>
      </c>
      <c r="G52" s="84" t="s">
        <v>717</v>
      </c>
      <c r="H52" s="77" t="s">
        <v>954</v>
      </c>
      <c r="I52" s="78"/>
      <c r="J52" s="2" t="s">
        <v>1015</v>
      </c>
      <c r="K52" s="82" t="s">
        <v>628</v>
      </c>
      <c r="L52" s="77" t="s">
        <v>1016</v>
      </c>
      <c r="Q52" s="88"/>
    </row>
    <row r="53" spans="1:17" s="67" customFormat="1" ht="14" x14ac:dyDescent="0.15">
      <c r="A53" s="118" t="s">
        <v>2055</v>
      </c>
      <c r="B53" s="82" t="s">
        <v>721</v>
      </c>
      <c r="C53" s="82" t="s">
        <v>64</v>
      </c>
      <c r="D53" s="82" t="s">
        <v>721</v>
      </c>
      <c r="F53" s="2" t="s">
        <v>1470</v>
      </c>
      <c r="G53" s="82" t="s">
        <v>0</v>
      </c>
      <c r="H53" s="77" t="s">
        <v>1471</v>
      </c>
      <c r="I53" s="78"/>
      <c r="J53" s="82" t="s">
        <v>1018</v>
      </c>
      <c r="K53" s="82" t="s">
        <v>1019</v>
      </c>
      <c r="L53" s="82" t="s">
        <v>1020</v>
      </c>
      <c r="Q53" s="88"/>
    </row>
    <row r="54" spans="1:17" s="67" customFormat="1" ht="14" x14ac:dyDescent="0.15">
      <c r="A54" s="124" t="s">
        <v>2055</v>
      </c>
      <c r="B54" s="88" t="s">
        <v>1337</v>
      </c>
      <c r="C54" s="88" t="s">
        <v>682</v>
      </c>
      <c r="D54" s="77" t="s">
        <v>1338</v>
      </c>
      <c r="F54" s="2" t="s">
        <v>257</v>
      </c>
      <c r="G54" s="82" t="s">
        <v>1</v>
      </c>
      <c r="H54" s="77" t="s">
        <v>823</v>
      </c>
      <c r="I54" s="78"/>
      <c r="J54" s="2" t="s">
        <v>626</v>
      </c>
      <c r="K54" s="82" t="s">
        <v>6</v>
      </c>
      <c r="L54" s="77" t="s">
        <v>1023</v>
      </c>
      <c r="Q54" s="82"/>
    </row>
    <row r="55" spans="1:17" s="67" customFormat="1" ht="14" x14ac:dyDescent="0.15">
      <c r="A55" s="124" t="s">
        <v>2055</v>
      </c>
      <c r="B55" s="88" t="s">
        <v>79</v>
      </c>
      <c r="C55" s="88" t="s">
        <v>78</v>
      </c>
      <c r="D55" s="77" t="s">
        <v>1423</v>
      </c>
      <c r="F55" s="2" t="s">
        <v>258</v>
      </c>
      <c r="G55" s="82" t="s">
        <v>3</v>
      </c>
      <c r="H55" s="77" t="s">
        <v>1544</v>
      </c>
      <c r="I55" s="78"/>
      <c r="J55" s="2" t="s">
        <v>1026</v>
      </c>
      <c r="K55" s="82" t="s">
        <v>631</v>
      </c>
      <c r="L55" s="77" t="s">
        <v>1027</v>
      </c>
      <c r="Q55" s="82"/>
    </row>
    <row r="56" spans="1:17" s="67" customFormat="1" ht="14" x14ac:dyDescent="0.15">
      <c r="A56" s="118" t="s">
        <v>2055</v>
      </c>
      <c r="B56" s="82" t="s">
        <v>735</v>
      </c>
      <c r="C56" s="82" t="s">
        <v>743</v>
      </c>
      <c r="D56" s="82" t="s">
        <v>1560</v>
      </c>
      <c r="F56" s="2" t="s">
        <v>362</v>
      </c>
      <c r="G56" s="82" t="s">
        <v>413</v>
      </c>
      <c r="H56" s="77" t="s">
        <v>957</v>
      </c>
      <c r="I56" s="78"/>
      <c r="J56" s="2" t="s">
        <v>1033</v>
      </c>
      <c r="K56" s="82" t="s">
        <v>281</v>
      </c>
      <c r="L56" s="77" t="s">
        <v>1604</v>
      </c>
      <c r="Q56" s="82"/>
    </row>
    <row r="57" spans="1:17" s="67" customFormat="1" ht="14" x14ac:dyDescent="0.15">
      <c r="A57" s="118" t="s">
        <v>2055</v>
      </c>
      <c r="B57" s="82" t="s">
        <v>1365</v>
      </c>
      <c r="C57" s="82" t="s">
        <v>1366</v>
      </c>
      <c r="D57" s="82" t="s">
        <v>1597</v>
      </c>
      <c r="F57" s="82" t="s">
        <v>1031</v>
      </c>
      <c r="G57" s="82" t="s">
        <v>1032</v>
      </c>
      <c r="H57" s="82" t="s">
        <v>775</v>
      </c>
      <c r="I57" s="78"/>
      <c r="J57" s="2" t="s">
        <v>1776</v>
      </c>
      <c r="K57" s="82" t="s">
        <v>1778</v>
      </c>
      <c r="L57" s="77" t="s">
        <v>1777</v>
      </c>
      <c r="Q57" s="82"/>
    </row>
    <row r="58" spans="1:17" s="67" customFormat="1" x14ac:dyDescent="0.15">
      <c r="A58" s="118" t="s">
        <v>2055</v>
      </c>
      <c r="B58" s="82" t="s">
        <v>236</v>
      </c>
      <c r="C58" s="82" t="s">
        <v>711</v>
      </c>
      <c r="D58" s="82" t="s">
        <v>751</v>
      </c>
      <c r="F58" s="82" t="s">
        <v>363</v>
      </c>
      <c r="G58" s="82" t="s">
        <v>415</v>
      </c>
      <c r="H58" s="82" t="s">
        <v>749</v>
      </c>
      <c r="I58" s="78"/>
      <c r="J58" s="79" t="s">
        <v>866</v>
      </c>
      <c r="K58" s="80" t="s">
        <v>222</v>
      </c>
      <c r="L58" s="81" t="s">
        <v>1035</v>
      </c>
      <c r="Q58" s="82"/>
    </row>
    <row r="59" spans="1:17" s="67" customFormat="1" ht="14" x14ac:dyDescent="0.15">
      <c r="A59" s="118" t="s">
        <v>2055</v>
      </c>
      <c r="B59" s="82" t="s">
        <v>57</v>
      </c>
      <c r="C59" s="82" t="s">
        <v>560</v>
      </c>
      <c r="D59" s="82" t="s">
        <v>755</v>
      </c>
      <c r="E59" s="70"/>
      <c r="F59" s="2" t="s">
        <v>170</v>
      </c>
      <c r="G59" s="82" t="s">
        <v>416</v>
      </c>
      <c r="H59" s="77" t="s">
        <v>962</v>
      </c>
      <c r="I59" s="78"/>
      <c r="J59" s="2" t="s">
        <v>864</v>
      </c>
      <c r="K59" s="82" t="s">
        <v>43</v>
      </c>
      <c r="L59" s="77" t="s">
        <v>865</v>
      </c>
      <c r="Q59" s="82"/>
    </row>
    <row r="60" spans="1:17" s="67" customFormat="1" ht="14" x14ac:dyDescent="0.15">
      <c r="A60" s="118" t="s">
        <v>2055</v>
      </c>
      <c r="B60" s="82" t="s">
        <v>62</v>
      </c>
      <c r="C60" s="82" t="s">
        <v>61</v>
      </c>
      <c r="D60" s="82" t="s">
        <v>762</v>
      </c>
      <c r="E60" s="70"/>
      <c r="F60" s="2" t="s">
        <v>364</v>
      </c>
      <c r="G60" s="82" t="s">
        <v>417</v>
      </c>
      <c r="H60" s="77" t="s">
        <v>965</v>
      </c>
      <c r="I60" s="78"/>
      <c r="J60" s="2" t="s">
        <v>181</v>
      </c>
      <c r="K60" s="82" t="s">
        <v>180</v>
      </c>
      <c r="L60" s="82" t="s">
        <v>1017</v>
      </c>
      <c r="Q60" s="82"/>
    </row>
    <row r="61" spans="1:17" ht="14" x14ac:dyDescent="0.15">
      <c r="A61" s="118" t="s">
        <v>2055</v>
      </c>
      <c r="B61" s="82" t="s">
        <v>34</v>
      </c>
      <c r="C61" s="82" t="s">
        <v>33</v>
      </c>
      <c r="D61" s="82" t="s">
        <v>1001</v>
      </c>
      <c r="F61" s="2" t="s">
        <v>365</v>
      </c>
      <c r="G61" s="82" t="s">
        <v>418</v>
      </c>
      <c r="H61" s="77" t="s">
        <v>969</v>
      </c>
      <c r="J61" s="2" t="s">
        <v>400</v>
      </c>
      <c r="K61" s="82" t="s">
        <v>399</v>
      </c>
      <c r="L61" s="77" t="s">
        <v>867</v>
      </c>
      <c r="Q61" s="82"/>
    </row>
    <row r="62" spans="1:17" ht="14" x14ac:dyDescent="0.15">
      <c r="A62" s="118" t="s">
        <v>2055</v>
      </c>
      <c r="B62" s="82" t="s">
        <v>356</v>
      </c>
      <c r="C62" s="82" t="s">
        <v>355</v>
      </c>
      <c r="D62" s="82" t="s">
        <v>758</v>
      </c>
      <c r="F62" s="2" t="s">
        <v>789</v>
      </c>
      <c r="G62" s="82" t="s">
        <v>419</v>
      </c>
      <c r="H62" s="77" t="s">
        <v>824</v>
      </c>
      <c r="J62" s="82" t="s">
        <v>748</v>
      </c>
      <c r="K62" s="82" t="s">
        <v>486</v>
      </c>
      <c r="L62" s="82" t="s">
        <v>748</v>
      </c>
      <c r="Q62" s="82"/>
    </row>
    <row r="63" spans="1:17" ht="14" x14ac:dyDescent="0.15">
      <c r="A63" s="118" t="s">
        <v>2055</v>
      </c>
      <c r="B63" s="82" t="s">
        <v>203</v>
      </c>
      <c r="C63" s="82" t="s">
        <v>202</v>
      </c>
      <c r="D63" s="82" t="s">
        <v>764</v>
      </c>
      <c r="F63" s="82" t="s">
        <v>366</v>
      </c>
      <c r="G63" s="82" t="s">
        <v>244</v>
      </c>
      <c r="H63" s="82" t="s">
        <v>1599</v>
      </c>
      <c r="J63" s="2" t="s">
        <v>1043</v>
      </c>
      <c r="K63" s="82" t="s">
        <v>483</v>
      </c>
      <c r="L63" s="77" t="s">
        <v>1044</v>
      </c>
      <c r="Q63" s="82"/>
    </row>
    <row r="64" spans="1:17" ht="14" x14ac:dyDescent="0.15">
      <c r="A64" s="118" t="s">
        <v>2055</v>
      </c>
      <c r="B64" s="82" t="s">
        <v>730</v>
      </c>
      <c r="C64" s="77" t="s">
        <v>589</v>
      </c>
      <c r="D64" s="82" t="s">
        <v>1408</v>
      </c>
      <c r="F64" s="2" t="s">
        <v>1775</v>
      </c>
      <c r="G64" s="84" t="s">
        <v>107</v>
      </c>
      <c r="H64" s="77" t="s">
        <v>1589</v>
      </c>
      <c r="J64" s="2" t="s">
        <v>1045</v>
      </c>
      <c r="K64" s="82" t="s">
        <v>287</v>
      </c>
      <c r="L64" s="77" t="s">
        <v>1627</v>
      </c>
      <c r="Q64" s="86"/>
    </row>
    <row r="65" spans="1:17" ht="14" x14ac:dyDescent="0.15">
      <c r="A65" s="118" t="s">
        <v>2055</v>
      </c>
      <c r="B65" s="82" t="s">
        <v>734</v>
      </c>
      <c r="C65" s="82" t="s">
        <v>590</v>
      </c>
      <c r="D65" s="82" t="s">
        <v>1409</v>
      </c>
      <c r="F65" s="2" t="s">
        <v>367</v>
      </c>
      <c r="G65" s="82" t="s">
        <v>360</v>
      </c>
      <c r="H65" s="77" t="s">
        <v>1545</v>
      </c>
      <c r="J65" s="82" t="s">
        <v>732</v>
      </c>
      <c r="K65" s="82" t="s">
        <v>741</v>
      </c>
      <c r="L65" s="82" t="s">
        <v>1557</v>
      </c>
      <c r="Q65" s="2"/>
    </row>
    <row r="66" spans="1:17" ht="14" x14ac:dyDescent="0.15">
      <c r="A66" s="117" t="s">
        <v>2055</v>
      </c>
      <c r="B66" s="86" t="s">
        <v>1664</v>
      </c>
      <c r="C66" s="82" t="s">
        <v>9</v>
      </c>
      <c r="D66" s="86" t="s">
        <v>1665</v>
      </c>
      <c r="F66" s="2" t="s">
        <v>368</v>
      </c>
      <c r="G66" s="82" t="s">
        <v>361</v>
      </c>
      <c r="H66" s="77" t="s">
        <v>980</v>
      </c>
      <c r="J66" s="2" t="s">
        <v>397</v>
      </c>
      <c r="K66" s="82" t="s">
        <v>396</v>
      </c>
      <c r="L66" s="77" t="s">
        <v>397</v>
      </c>
      <c r="Q66" s="82"/>
    </row>
    <row r="67" spans="1:17" ht="14" x14ac:dyDescent="0.15">
      <c r="A67" s="116" t="s">
        <v>2055</v>
      </c>
      <c r="B67" s="2" t="s">
        <v>303</v>
      </c>
      <c r="C67" s="82" t="s">
        <v>442</v>
      </c>
      <c r="D67" s="77" t="s">
        <v>1090</v>
      </c>
      <c r="F67" s="2" t="s">
        <v>369</v>
      </c>
      <c r="G67" s="82" t="s">
        <v>540</v>
      </c>
      <c r="H67" s="77" t="s">
        <v>825</v>
      </c>
      <c r="J67" s="2" t="s">
        <v>951</v>
      </c>
      <c r="K67" s="82" t="s">
        <v>401</v>
      </c>
      <c r="L67" s="77" t="s">
        <v>1574</v>
      </c>
      <c r="Q67" s="94"/>
    </row>
    <row r="68" spans="1:17" ht="14" x14ac:dyDescent="0.15">
      <c r="A68" s="118" t="s">
        <v>2055</v>
      </c>
      <c r="B68" s="82" t="s">
        <v>423</v>
      </c>
      <c r="C68" s="82" t="s">
        <v>422</v>
      </c>
      <c r="D68" s="82" t="s">
        <v>1413</v>
      </c>
      <c r="F68" s="2" t="s">
        <v>1774</v>
      </c>
      <c r="G68" s="82" t="s">
        <v>108</v>
      </c>
      <c r="H68" s="77" t="s">
        <v>947</v>
      </c>
      <c r="J68" s="82" t="s">
        <v>725</v>
      </c>
      <c r="K68" s="82" t="s">
        <v>83</v>
      </c>
      <c r="L68" s="82" t="s">
        <v>759</v>
      </c>
      <c r="Q68" s="82"/>
    </row>
    <row r="69" spans="1:17" x14ac:dyDescent="0.15">
      <c r="A69" s="127" t="s">
        <v>2055</v>
      </c>
      <c r="B69" s="94" t="s">
        <v>1341</v>
      </c>
      <c r="C69" s="88" t="s">
        <v>141</v>
      </c>
      <c r="D69" s="77" t="s">
        <v>1342</v>
      </c>
      <c r="F69" s="8" t="s">
        <v>1472</v>
      </c>
      <c r="G69" s="8" t="s">
        <v>1473</v>
      </c>
      <c r="H69" s="9" t="s">
        <v>1474</v>
      </c>
      <c r="J69" s="79" t="s">
        <v>866</v>
      </c>
      <c r="K69" s="80" t="s">
        <v>222</v>
      </c>
      <c r="L69" s="81" t="s">
        <v>1050</v>
      </c>
      <c r="Q69" s="2"/>
    </row>
    <row r="70" spans="1:17" ht="14" x14ac:dyDescent="0.15">
      <c r="A70" s="118" t="s">
        <v>2055</v>
      </c>
      <c r="B70" s="82" t="s">
        <v>491</v>
      </c>
      <c r="C70" s="85" t="s">
        <v>490</v>
      </c>
      <c r="D70" s="82" t="s">
        <v>1417</v>
      </c>
      <c r="F70" s="2" t="s">
        <v>370</v>
      </c>
      <c r="G70" s="82" t="s">
        <v>544</v>
      </c>
      <c r="H70" s="77" t="s">
        <v>826</v>
      </c>
      <c r="J70" s="82" t="s">
        <v>169</v>
      </c>
      <c r="K70" s="82" t="s">
        <v>25</v>
      </c>
      <c r="L70" s="82" t="s">
        <v>1051</v>
      </c>
      <c r="Q70" s="82"/>
    </row>
    <row r="71" spans="1:17" ht="14" x14ac:dyDescent="0.15">
      <c r="A71" s="116" t="s">
        <v>2055</v>
      </c>
      <c r="B71" s="2" t="s">
        <v>397</v>
      </c>
      <c r="C71" s="82" t="s">
        <v>396</v>
      </c>
      <c r="D71" s="77" t="s">
        <v>397</v>
      </c>
      <c r="F71" s="2" t="s">
        <v>93</v>
      </c>
      <c r="G71" s="82" t="s">
        <v>545</v>
      </c>
      <c r="H71" s="77" t="s">
        <v>1065</v>
      </c>
      <c r="J71" s="82" t="s">
        <v>1054</v>
      </c>
      <c r="K71" s="82" t="s">
        <v>1055</v>
      </c>
      <c r="L71" s="82" t="s">
        <v>1056</v>
      </c>
      <c r="Q71" s="82"/>
    </row>
    <row r="72" spans="1:17" ht="14" x14ac:dyDescent="0.15">
      <c r="A72" s="118" t="s">
        <v>2055</v>
      </c>
      <c r="B72" s="82" t="s">
        <v>1233</v>
      </c>
      <c r="C72" s="82" t="s">
        <v>657</v>
      </c>
      <c r="D72" s="77" t="s">
        <v>1234</v>
      </c>
      <c r="F72" s="2" t="s">
        <v>94</v>
      </c>
      <c r="G72" s="82" t="s">
        <v>546</v>
      </c>
      <c r="H72" s="77" t="s">
        <v>984</v>
      </c>
      <c r="J72" s="2" t="s">
        <v>802</v>
      </c>
      <c r="K72" s="82" t="s">
        <v>406</v>
      </c>
      <c r="L72" s="77" t="s">
        <v>811</v>
      </c>
      <c r="Q72" s="82"/>
    </row>
    <row r="73" spans="1:17" ht="14" x14ac:dyDescent="0.15">
      <c r="A73" s="118" t="s">
        <v>2055</v>
      </c>
      <c r="B73" s="82" t="s">
        <v>1247</v>
      </c>
      <c r="C73" s="82" t="s">
        <v>661</v>
      </c>
      <c r="D73" s="77" t="s">
        <v>1248</v>
      </c>
      <c r="F73" s="2" t="s">
        <v>95</v>
      </c>
      <c r="G73" s="82" t="s">
        <v>225</v>
      </c>
      <c r="H73" s="77" t="s">
        <v>988</v>
      </c>
      <c r="J73" s="85" t="s">
        <v>1060</v>
      </c>
      <c r="K73" s="85" t="s">
        <v>1061</v>
      </c>
      <c r="L73" s="77" t="s">
        <v>1062</v>
      </c>
      <c r="Q73" s="82"/>
    </row>
    <row r="74" spans="1:17" ht="14" x14ac:dyDescent="0.15">
      <c r="A74" s="118" t="s">
        <v>2055</v>
      </c>
      <c r="B74" s="82" t="s">
        <v>1269</v>
      </c>
      <c r="C74" s="82" t="s">
        <v>666</v>
      </c>
      <c r="D74" s="77" t="s">
        <v>1270</v>
      </c>
      <c r="F74" s="2" t="s">
        <v>790</v>
      </c>
      <c r="G74" s="82" t="s">
        <v>226</v>
      </c>
      <c r="H74" s="77" t="s">
        <v>1582</v>
      </c>
      <c r="J74" s="2" t="s">
        <v>1066</v>
      </c>
      <c r="K74" s="82" t="s">
        <v>20</v>
      </c>
      <c r="L74" s="77" t="s">
        <v>1067</v>
      </c>
      <c r="Q74" s="82"/>
    </row>
    <row r="75" spans="1:17" ht="14" x14ac:dyDescent="0.15">
      <c r="A75" s="118" t="s">
        <v>2055</v>
      </c>
      <c r="B75" s="82" t="s">
        <v>1276</v>
      </c>
      <c r="C75" s="82" t="s">
        <v>668</v>
      </c>
      <c r="D75" s="77" t="s">
        <v>1277</v>
      </c>
      <c r="F75" s="2" t="s">
        <v>791</v>
      </c>
      <c r="G75" s="82" t="s">
        <v>227</v>
      </c>
      <c r="H75" s="77" t="s">
        <v>827</v>
      </c>
      <c r="J75" s="82" t="s">
        <v>600</v>
      </c>
      <c r="K75" s="82" t="s">
        <v>536</v>
      </c>
      <c r="L75" s="82" t="s">
        <v>1069</v>
      </c>
      <c r="Q75" s="2"/>
    </row>
    <row r="76" spans="1:17" ht="14" x14ac:dyDescent="0.15">
      <c r="A76" s="118" t="s">
        <v>2055</v>
      </c>
      <c r="B76" s="82" t="s">
        <v>1325</v>
      </c>
      <c r="C76" s="82" t="s">
        <v>312</v>
      </c>
      <c r="D76" s="77" t="s">
        <v>1326</v>
      </c>
      <c r="F76" s="2" t="s">
        <v>792</v>
      </c>
      <c r="G76" s="82" t="s">
        <v>228</v>
      </c>
      <c r="H76" s="77" t="s">
        <v>1583</v>
      </c>
      <c r="J76" s="79" t="s">
        <v>866</v>
      </c>
      <c r="K76" s="80" t="s">
        <v>222</v>
      </c>
      <c r="L76" s="81" t="s">
        <v>1071</v>
      </c>
      <c r="Q76" s="82"/>
    </row>
    <row r="77" spans="1:17" ht="14" x14ac:dyDescent="0.15">
      <c r="A77" s="116" t="s">
        <v>2055</v>
      </c>
      <c r="B77" s="2" t="s">
        <v>1776</v>
      </c>
      <c r="C77" s="82" t="s">
        <v>1778</v>
      </c>
      <c r="D77" s="77" t="s">
        <v>1777</v>
      </c>
      <c r="F77" s="2" t="s">
        <v>96</v>
      </c>
      <c r="G77" s="82" t="s">
        <v>229</v>
      </c>
      <c r="H77" s="77" t="s">
        <v>1080</v>
      </c>
      <c r="J77" s="82" t="s">
        <v>1073</v>
      </c>
      <c r="K77" s="82" t="s">
        <v>1074</v>
      </c>
      <c r="L77" s="82" t="s">
        <v>1540</v>
      </c>
      <c r="Q77" s="88"/>
    </row>
    <row r="78" spans="1:17" ht="14" x14ac:dyDescent="0.15">
      <c r="A78" s="118" t="s">
        <v>2055</v>
      </c>
      <c r="B78" s="82" t="s">
        <v>1374</v>
      </c>
      <c r="C78" s="82" t="s">
        <v>1375</v>
      </c>
      <c r="D78" s="82" t="s">
        <v>1376</v>
      </c>
      <c r="F78" s="2" t="s">
        <v>793</v>
      </c>
      <c r="G78" s="82" t="s">
        <v>230</v>
      </c>
      <c r="H78" s="77" t="s">
        <v>1083</v>
      </c>
      <c r="J78" s="2" t="s">
        <v>801</v>
      </c>
      <c r="K78" s="82" t="s">
        <v>384</v>
      </c>
      <c r="L78" s="77" t="s">
        <v>810</v>
      </c>
      <c r="Q78" s="82"/>
    </row>
    <row r="79" spans="1:17" ht="14" x14ac:dyDescent="0.15">
      <c r="A79" s="124" t="s">
        <v>2055</v>
      </c>
      <c r="B79" s="88" t="s">
        <v>1377</v>
      </c>
      <c r="C79" s="88" t="s">
        <v>346</v>
      </c>
      <c r="D79" s="77" t="s">
        <v>1378</v>
      </c>
      <c r="F79" s="2" t="s">
        <v>650</v>
      </c>
      <c r="G79" s="85" t="s">
        <v>375</v>
      </c>
      <c r="H79" s="77" t="s">
        <v>1084</v>
      </c>
      <c r="J79" s="82" t="s">
        <v>1077</v>
      </c>
      <c r="K79" s="82" t="s">
        <v>1078</v>
      </c>
      <c r="L79" s="82" t="s">
        <v>1079</v>
      </c>
      <c r="Q79" s="2"/>
    </row>
    <row r="80" spans="1:17" ht="14" x14ac:dyDescent="0.15">
      <c r="A80" s="118" t="s">
        <v>2055</v>
      </c>
      <c r="B80" s="82" t="s">
        <v>366</v>
      </c>
      <c r="C80" s="82" t="s">
        <v>244</v>
      </c>
      <c r="D80" s="82" t="s">
        <v>1599</v>
      </c>
      <c r="F80" s="82" t="s">
        <v>371</v>
      </c>
      <c r="G80" s="82" t="s">
        <v>231</v>
      </c>
      <c r="H80" s="82" t="s">
        <v>1594</v>
      </c>
      <c r="J80" s="85" t="s">
        <v>1081</v>
      </c>
      <c r="K80" s="85" t="s">
        <v>304</v>
      </c>
      <c r="L80" s="77" t="s">
        <v>1553</v>
      </c>
      <c r="Q80" s="2"/>
    </row>
    <row r="81" spans="1:17" ht="14" x14ac:dyDescent="0.15">
      <c r="A81" s="116" t="s">
        <v>2055</v>
      </c>
      <c r="B81" s="2" t="s">
        <v>1775</v>
      </c>
      <c r="C81" s="84" t="s">
        <v>107</v>
      </c>
      <c r="D81" s="77" t="s">
        <v>1589</v>
      </c>
      <c r="F81" s="82" t="s">
        <v>372</v>
      </c>
      <c r="G81" s="82" t="s">
        <v>232</v>
      </c>
      <c r="H81" s="82" t="s">
        <v>760</v>
      </c>
      <c r="J81" s="2" t="s">
        <v>918</v>
      </c>
      <c r="K81" s="82" t="s">
        <v>32</v>
      </c>
      <c r="L81" s="77" t="s">
        <v>919</v>
      </c>
      <c r="Q81" s="82"/>
    </row>
    <row r="82" spans="1:17" ht="14" x14ac:dyDescent="0.15">
      <c r="A82" s="116" t="s">
        <v>2055</v>
      </c>
      <c r="B82" s="2" t="s">
        <v>1773</v>
      </c>
      <c r="C82" s="85" t="s">
        <v>108</v>
      </c>
      <c r="D82" s="77" t="s">
        <v>947</v>
      </c>
      <c r="F82" s="82" t="s">
        <v>373</v>
      </c>
      <c r="G82" s="82" t="s">
        <v>233</v>
      </c>
      <c r="H82" s="82" t="s">
        <v>1595</v>
      </c>
      <c r="J82" s="2" t="s">
        <v>808</v>
      </c>
      <c r="K82" s="82" t="s">
        <v>1661</v>
      </c>
      <c r="L82" s="77" t="s">
        <v>1085</v>
      </c>
      <c r="Q82" s="82"/>
    </row>
    <row r="83" spans="1:17" ht="14" x14ac:dyDescent="0.15">
      <c r="A83" s="118" t="s">
        <v>2055</v>
      </c>
      <c r="B83" s="82" t="s">
        <v>371</v>
      </c>
      <c r="C83" s="82" t="s">
        <v>231</v>
      </c>
      <c r="D83" s="82" t="s">
        <v>1594</v>
      </c>
      <c r="F83" s="2" t="s">
        <v>796</v>
      </c>
      <c r="G83" s="82" t="s">
        <v>571</v>
      </c>
      <c r="H83" s="77" t="s">
        <v>828</v>
      </c>
      <c r="J83" s="85" t="s">
        <v>1087</v>
      </c>
      <c r="K83" s="85" t="s">
        <v>305</v>
      </c>
      <c r="L83" s="77" t="s">
        <v>1088</v>
      </c>
      <c r="Q83" s="82"/>
    </row>
    <row r="84" spans="1:17" ht="14" x14ac:dyDescent="0.15">
      <c r="A84" s="118" t="s">
        <v>2055</v>
      </c>
      <c r="B84" s="82" t="s">
        <v>372</v>
      </c>
      <c r="C84" s="82" t="s">
        <v>232</v>
      </c>
      <c r="D84" s="82" t="s">
        <v>760</v>
      </c>
      <c r="F84" s="82" t="s">
        <v>1566</v>
      </c>
      <c r="G84" s="82" t="s">
        <v>1004</v>
      </c>
      <c r="H84" s="82" t="s">
        <v>1567</v>
      </c>
      <c r="J84" s="2" t="s">
        <v>303</v>
      </c>
      <c r="K84" s="82" t="s">
        <v>442</v>
      </c>
      <c r="L84" s="77" t="s">
        <v>1090</v>
      </c>
      <c r="Q84" s="82"/>
    </row>
    <row r="85" spans="1:17" ht="14" x14ac:dyDescent="0.15">
      <c r="A85" s="118" t="s">
        <v>2055</v>
      </c>
      <c r="B85" s="82" t="s">
        <v>373</v>
      </c>
      <c r="C85" s="82" t="s">
        <v>233</v>
      </c>
      <c r="D85" s="82" t="s">
        <v>1595</v>
      </c>
      <c r="F85" s="2" t="s">
        <v>794</v>
      </c>
      <c r="G85" s="82" t="s">
        <v>622</v>
      </c>
      <c r="H85" s="77" t="s">
        <v>829</v>
      </c>
      <c r="J85" s="79" t="s">
        <v>866</v>
      </c>
      <c r="K85" s="80" t="s">
        <v>222</v>
      </c>
      <c r="L85" s="81" t="s">
        <v>1779</v>
      </c>
      <c r="Q85" s="2"/>
    </row>
    <row r="86" spans="1:17" ht="14" x14ac:dyDescent="0.15">
      <c r="A86" s="118" t="s">
        <v>2055</v>
      </c>
      <c r="B86" s="82" t="s">
        <v>1566</v>
      </c>
      <c r="C86" s="82" t="s">
        <v>1004</v>
      </c>
      <c r="D86" s="82" t="s">
        <v>1567</v>
      </c>
      <c r="F86" s="2" t="s">
        <v>374</v>
      </c>
      <c r="G86" s="82" t="s">
        <v>627</v>
      </c>
      <c r="H86" s="77" t="s">
        <v>1094</v>
      </c>
      <c r="J86" s="82" t="s">
        <v>554</v>
      </c>
      <c r="K86" s="82" t="s">
        <v>30</v>
      </c>
      <c r="L86" s="77" t="s">
        <v>1616</v>
      </c>
      <c r="Q86" s="2"/>
    </row>
    <row r="87" spans="1:17" ht="14" x14ac:dyDescent="0.15">
      <c r="A87" s="116" t="s">
        <v>2055</v>
      </c>
      <c r="B87" s="2" t="s">
        <v>794</v>
      </c>
      <c r="C87" s="82" t="s">
        <v>622</v>
      </c>
      <c r="D87" s="77" t="s">
        <v>829</v>
      </c>
      <c r="F87" s="2" t="s">
        <v>376</v>
      </c>
      <c r="G87" s="82" t="s">
        <v>629</v>
      </c>
      <c r="H87" s="77" t="s">
        <v>990</v>
      </c>
      <c r="J87" s="85" t="s">
        <v>551</v>
      </c>
      <c r="K87" s="82" t="s">
        <v>599</v>
      </c>
      <c r="L87" s="77" t="s">
        <v>1555</v>
      </c>
      <c r="Q87" s="2"/>
    </row>
    <row r="88" spans="1:17" ht="14" x14ac:dyDescent="0.15">
      <c r="A88" s="116" t="s">
        <v>2055</v>
      </c>
      <c r="B88" s="2" t="s">
        <v>447</v>
      </c>
      <c r="C88" s="82" t="s">
        <v>10</v>
      </c>
      <c r="D88" s="77" t="s">
        <v>1556</v>
      </c>
      <c r="F88" s="2" t="s">
        <v>446</v>
      </c>
      <c r="G88" s="82" t="s">
        <v>630</v>
      </c>
      <c r="H88" s="77" t="s">
        <v>1097</v>
      </c>
      <c r="J88" s="88" t="s">
        <v>552</v>
      </c>
      <c r="K88" s="88" t="s">
        <v>487</v>
      </c>
      <c r="L88" s="77" t="s">
        <v>1577</v>
      </c>
      <c r="Q88" s="82"/>
    </row>
    <row r="89" spans="1:17" ht="14" x14ac:dyDescent="0.15">
      <c r="A89" s="116" t="s">
        <v>2055</v>
      </c>
      <c r="B89" s="2" t="s">
        <v>798</v>
      </c>
      <c r="C89" s="82" t="s">
        <v>518</v>
      </c>
      <c r="D89" s="77" t="s">
        <v>831</v>
      </c>
      <c r="F89" s="2" t="s">
        <v>447</v>
      </c>
      <c r="G89" s="82" t="s">
        <v>10</v>
      </c>
      <c r="H89" s="77" t="s">
        <v>1556</v>
      </c>
      <c r="J89" s="85" t="s">
        <v>494</v>
      </c>
      <c r="K89" s="82" t="s">
        <v>535</v>
      </c>
      <c r="L89" s="77" t="s">
        <v>1095</v>
      </c>
      <c r="Q89" s="82"/>
    </row>
    <row r="90" spans="1:17" ht="14" x14ac:dyDescent="0.15">
      <c r="A90" s="118" t="s">
        <v>2055</v>
      </c>
      <c r="B90" s="82" t="s">
        <v>723</v>
      </c>
      <c r="C90" s="82" t="s">
        <v>526</v>
      </c>
      <c r="D90" s="82" t="s">
        <v>753</v>
      </c>
      <c r="F90" s="2" t="s">
        <v>991</v>
      </c>
      <c r="G90" s="82" t="s">
        <v>632</v>
      </c>
      <c r="H90" s="77" t="s">
        <v>992</v>
      </c>
      <c r="J90" s="85" t="s">
        <v>807</v>
      </c>
      <c r="K90" s="82" t="s">
        <v>530</v>
      </c>
      <c r="L90" s="77" t="s">
        <v>816</v>
      </c>
      <c r="Q90" s="82"/>
    </row>
    <row r="91" spans="1:17" ht="14" x14ac:dyDescent="0.15">
      <c r="A91" s="118" t="s">
        <v>2055</v>
      </c>
      <c r="B91" s="82" t="s">
        <v>478</v>
      </c>
      <c r="C91" s="82" t="s">
        <v>196</v>
      </c>
      <c r="D91" s="82" t="s">
        <v>766</v>
      </c>
      <c r="F91" s="2" t="s">
        <v>448</v>
      </c>
      <c r="G91" s="82" t="s">
        <v>282</v>
      </c>
      <c r="H91" s="77" t="s">
        <v>1105</v>
      </c>
      <c r="J91" s="82" t="s">
        <v>722</v>
      </c>
      <c r="K91" s="82" t="s">
        <v>531</v>
      </c>
      <c r="L91" s="82" t="s">
        <v>1572</v>
      </c>
      <c r="Q91" s="82"/>
    </row>
    <row r="92" spans="1:17" ht="14" x14ac:dyDescent="0.15">
      <c r="A92" s="118" t="s">
        <v>2055</v>
      </c>
      <c r="B92" s="82" t="s">
        <v>479</v>
      </c>
      <c r="C92" s="82" t="s">
        <v>197</v>
      </c>
      <c r="D92" s="82" t="s">
        <v>1558</v>
      </c>
      <c r="F92" s="2" t="s">
        <v>767</v>
      </c>
      <c r="G92" s="82" t="s">
        <v>284</v>
      </c>
      <c r="H92" s="77" t="s">
        <v>1107</v>
      </c>
      <c r="J92" s="85" t="s">
        <v>1101</v>
      </c>
      <c r="K92" s="85" t="s">
        <v>1102</v>
      </c>
      <c r="L92" s="77" t="s">
        <v>1103</v>
      </c>
      <c r="Q92" s="82"/>
    </row>
    <row r="93" spans="1:17" ht="14" x14ac:dyDescent="0.15">
      <c r="A93" s="118" t="s">
        <v>2055</v>
      </c>
      <c r="B93" s="82" t="s">
        <v>480</v>
      </c>
      <c r="C93" s="82" t="s">
        <v>198</v>
      </c>
      <c r="D93" s="82" t="s">
        <v>1559</v>
      </c>
      <c r="F93" s="2" t="s">
        <v>467</v>
      </c>
      <c r="G93" s="82" t="s">
        <v>285</v>
      </c>
      <c r="H93" s="77" t="s">
        <v>1110</v>
      </c>
      <c r="J93" s="82" t="s">
        <v>737</v>
      </c>
      <c r="K93" s="82" t="s">
        <v>745</v>
      </c>
      <c r="L93" s="82" t="s">
        <v>1106</v>
      </c>
    </row>
    <row r="94" spans="1:17" ht="14" x14ac:dyDescent="0.15">
      <c r="A94" s="118" t="s">
        <v>2055</v>
      </c>
      <c r="B94" s="82" t="s">
        <v>725</v>
      </c>
      <c r="C94" s="82" t="s">
        <v>83</v>
      </c>
      <c r="D94" s="82" t="s">
        <v>759</v>
      </c>
      <c r="F94" s="2" t="s">
        <v>797</v>
      </c>
      <c r="G94" s="82" t="s">
        <v>694</v>
      </c>
      <c r="H94" s="77" t="s">
        <v>1112</v>
      </c>
      <c r="J94" s="2" t="s">
        <v>1108</v>
      </c>
      <c r="K94" s="82" t="s">
        <v>288</v>
      </c>
      <c r="L94" s="77" t="s">
        <v>1108</v>
      </c>
    </row>
    <row r="95" spans="1:17" ht="14" x14ac:dyDescent="0.15">
      <c r="A95" s="117"/>
      <c r="B95" s="86" t="s">
        <v>1012</v>
      </c>
      <c r="C95" s="82" t="s">
        <v>1013</v>
      </c>
      <c r="D95" s="82" t="s">
        <v>1014</v>
      </c>
      <c r="F95" s="2" t="s">
        <v>795</v>
      </c>
      <c r="G95" s="82" t="s">
        <v>695</v>
      </c>
      <c r="H95" s="77" t="s">
        <v>830</v>
      </c>
      <c r="J95" s="2" t="s">
        <v>788</v>
      </c>
      <c r="K95" s="82" t="s">
        <v>386</v>
      </c>
      <c r="L95" s="77" t="s">
        <v>788</v>
      </c>
    </row>
    <row r="96" spans="1:17" ht="14" x14ac:dyDescent="0.15">
      <c r="A96" s="118"/>
      <c r="B96" s="82" t="s">
        <v>720</v>
      </c>
      <c r="C96" s="82" t="s">
        <v>593</v>
      </c>
      <c r="D96" s="82" t="s">
        <v>1552</v>
      </c>
      <c r="F96" s="2" t="s">
        <v>468</v>
      </c>
      <c r="G96" s="89" t="s">
        <v>696</v>
      </c>
      <c r="H96" s="77" t="s">
        <v>1624</v>
      </c>
      <c r="J96" s="2" t="s">
        <v>1113</v>
      </c>
      <c r="K96" s="82" t="s">
        <v>204</v>
      </c>
      <c r="L96" s="77" t="s">
        <v>1113</v>
      </c>
    </row>
    <row r="97" spans="1:12" ht="14" x14ac:dyDescent="0.15">
      <c r="A97" s="116"/>
      <c r="B97" s="2" t="s">
        <v>864</v>
      </c>
      <c r="C97" s="82" t="s">
        <v>43</v>
      </c>
      <c r="D97" s="77" t="s">
        <v>865</v>
      </c>
      <c r="F97" s="2" t="s">
        <v>768</v>
      </c>
      <c r="G97" s="82" t="s">
        <v>697</v>
      </c>
      <c r="H97" s="77" t="s">
        <v>1118</v>
      </c>
      <c r="J97" s="79" t="s">
        <v>1115</v>
      </c>
      <c r="K97" s="80" t="s">
        <v>222</v>
      </c>
      <c r="L97" s="81" t="s">
        <v>1116</v>
      </c>
    </row>
    <row r="98" spans="1:12" ht="14" x14ac:dyDescent="0.15">
      <c r="A98" s="116" t="s">
        <v>1835</v>
      </c>
      <c r="B98" s="2" t="s">
        <v>181</v>
      </c>
      <c r="C98" s="82" t="s">
        <v>180</v>
      </c>
      <c r="D98" s="77" t="s">
        <v>1017</v>
      </c>
      <c r="F98" s="2" t="s">
        <v>769</v>
      </c>
      <c r="G98" s="82" t="s">
        <v>698</v>
      </c>
      <c r="H98" s="77" t="s">
        <v>1121</v>
      </c>
      <c r="J98" s="91" t="s">
        <v>319</v>
      </c>
      <c r="K98" s="91" t="s">
        <v>318</v>
      </c>
      <c r="L98" s="92" t="s">
        <v>1600</v>
      </c>
    </row>
    <row r="99" spans="1:12" ht="14" x14ac:dyDescent="0.15">
      <c r="A99" s="116"/>
      <c r="B99" s="2" t="s">
        <v>400</v>
      </c>
      <c r="C99" s="82" t="s">
        <v>399</v>
      </c>
      <c r="D99" s="77" t="s">
        <v>867</v>
      </c>
      <c r="F99" s="2" t="s">
        <v>770</v>
      </c>
      <c r="G99" s="82" t="s">
        <v>699</v>
      </c>
      <c r="H99" s="77" t="s">
        <v>1124</v>
      </c>
      <c r="J99" s="2" t="s">
        <v>539</v>
      </c>
      <c r="K99" s="82" t="s">
        <v>538</v>
      </c>
      <c r="L99" s="77" t="s">
        <v>1119</v>
      </c>
    </row>
    <row r="100" spans="1:12" ht="14" x14ac:dyDescent="0.15">
      <c r="A100" s="118"/>
      <c r="B100" s="82" t="s">
        <v>190</v>
      </c>
      <c r="C100" s="84" t="s">
        <v>1021</v>
      </c>
      <c r="D100" s="77" t="s">
        <v>1022</v>
      </c>
      <c r="F100" s="2" t="s">
        <v>771</v>
      </c>
      <c r="G100" s="82" t="s">
        <v>700</v>
      </c>
      <c r="H100" s="77" t="s">
        <v>1126</v>
      </c>
      <c r="J100" s="79" t="s">
        <v>1115</v>
      </c>
      <c r="K100" s="80" t="s">
        <v>222</v>
      </c>
      <c r="L100" s="81" t="s">
        <v>1122</v>
      </c>
    </row>
    <row r="101" spans="1:12" ht="14" x14ac:dyDescent="0.15">
      <c r="A101" s="118"/>
      <c r="B101" s="82" t="s">
        <v>189</v>
      </c>
      <c r="C101" s="84" t="s">
        <v>1024</v>
      </c>
      <c r="D101" s="77" t="s">
        <v>1025</v>
      </c>
      <c r="F101" s="2" t="s">
        <v>772</v>
      </c>
      <c r="G101" s="82" t="s">
        <v>701</v>
      </c>
      <c r="H101" s="77" t="s">
        <v>1129</v>
      </c>
      <c r="J101" s="2" t="s">
        <v>782</v>
      </c>
      <c r="K101" s="82" t="s">
        <v>603</v>
      </c>
      <c r="L101" s="77" t="s">
        <v>782</v>
      </c>
    </row>
    <row r="102" spans="1:12" ht="14" x14ac:dyDescent="0.15">
      <c r="A102" s="118"/>
      <c r="B102" s="82" t="s">
        <v>1028</v>
      </c>
      <c r="C102" s="82" t="s">
        <v>1029</v>
      </c>
      <c r="D102" s="82" t="s">
        <v>1030</v>
      </c>
      <c r="F102" s="2" t="s">
        <v>773</v>
      </c>
      <c r="G102" s="82" t="s">
        <v>702</v>
      </c>
      <c r="H102" s="77" t="s">
        <v>1132</v>
      </c>
      <c r="J102" s="82" t="s">
        <v>605</v>
      </c>
      <c r="K102" s="82" t="s">
        <v>604</v>
      </c>
      <c r="L102" s="82" t="s">
        <v>1127</v>
      </c>
    </row>
    <row r="103" spans="1:12" ht="14" x14ac:dyDescent="0.15">
      <c r="A103" s="118"/>
      <c r="B103" s="82" t="s">
        <v>584</v>
      </c>
      <c r="C103" s="84"/>
      <c r="D103" s="77" t="s">
        <v>1034</v>
      </c>
      <c r="F103" s="2" t="s">
        <v>774</v>
      </c>
      <c r="G103" s="82" t="s">
        <v>703</v>
      </c>
      <c r="H103" s="77" t="s">
        <v>1134</v>
      </c>
      <c r="J103" s="79" t="s">
        <v>1130</v>
      </c>
      <c r="K103" s="80" t="s">
        <v>222</v>
      </c>
      <c r="L103" s="79"/>
    </row>
    <row r="104" spans="1:12" ht="14" x14ac:dyDescent="0.15">
      <c r="A104" s="116" t="s">
        <v>1834</v>
      </c>
      <c r="B104" s="2" t="s">
        <v>1036</v>
      </c>
      <c r="C104" s="82"/>
      <c r="D104" s="77" t="s">
        <v>1037</v>
      </c>
      <c r="F104" s="2" t="s">
        <v>469</v>
      </c>
      <c r="G104" s="82" t="s">
        <v>704</v>
      </c>
      <c r="H104" s="77" t="s">
        <v>1135</v>
      </c>
      <c r="J104" s="2" t="s">
        <v>152</v>
      </c>
      <c r="K104" s="82" t="s">
        <v>405</v>
      </c>
      <c r="L104" s="77" t="s">
        <v>894</v>
      </c>
    </row>
    <row r="105" spans="1:12" ht="14" x14ac:dyDescent="0.15">
      <c r="A105" s="119"/>
      <c r="B105" s="85" t="s">
        <v>1038</v>
      </c>
      <c r="C105" s="85" t="s">
        <v>2</v>
      </c>
      <c r="D105" s="77" t="s">
        <v>1039</v>
      </c>
      <c r="F105" s="82" t="s">
        <v>470</v>
      </c>
      <c r="G105" s="82" t="s">
        <v>89</v>
      </c>
      <c r="H105" s="82" t="s">
        <v>750</v>
      </c>
      <c r="J105" s="2" t="s">
        <v>897</v>
      </c>
      <c r="K105" s="82" t="s">
        <v>421</v>
      </c>
      <c r="L105" s="77" t="s">
        <v>898</v>
      </c>
    </row>
    <row r="106" spans="1:12" ht="14" x14ac:dyDescent="0.15">
      <c r="A106" s="119"/>
      <c r="B106" s="85" t="s">
        <v>1040</v>
      </c>
      <c r="C106" s="85" t="s">
        <v>348</v>
      </c>
      <c r="D106" s="77" t="s">
        <v>1041</v>
      </c>
      <c r="F106" s="2" t="s">
        <v>798</v>
      </c>
      <c r="G106" s="82" t="s">
        <v>518</v>
      </c>
      <c r="H106" s="77" t="s">
        <v>831</v>
      </c>
      <c r="J106" s="82" t="s">
        <v>153</v>
      </c>
      <c r="K106" s="82" t="s">
        <v>391</v>
      </c>
      <c r="L106" s="82" t="s">
        <v>752</v>
      </c>
    </row>
    <row r="107" spans="1:12" ht="14" x14ac:dyDescent="0.15">
      <c r="A107" s="118"/>
      <c r="B107" s="82" t="s">
        <v>424</v>
      </c>
      <c r="C107" s="84"/>
      <c r="D107" s="82" t="s">
        <v>424</v>
      </c>
      <c r="F107" s="2" t="s">
        <v>471</v>
      </c>
      <c r="G107" s="82" t="s">
        <v>519</v>
      </c>
      <c r="H107" s="77" t="s">
        <v>1142</v>
      </c>
      <c r="J107" s="82" t="s">
        <v>155</v>
      </c>
      <c r="K107" s="82" t="s">
        <v>393</v>
      </c>
      <c r="L107" s="82" t="s">
        <v>756</v>
      </c>
    </row>
    <row r="108" spans="1:12" ht="14" x14ac:dyDescent="0.15">
      <c r="A108" s="120"/>
      <c r="B108" s="5" t="s">
        <v>850</v>
      </c>
      <c r="C108" s="85" t="s">
        <v>414</v>
      </c>
      <c r="D108" s="77" t="s">
        <v>1042</v>
      </c>
      <c r="F108" s="2" t="s">
        <v>1630</v>
      </c>
      <c r="G108" s="82" t="s">
        <v>520</v>
      </c>
      <c r="H108" s="77" t="s">
        <v>994</v>
      </c>
      <c r="J108" s="2" t="s">
        <v>156</v>
      </c>
      <c r="K108" s="82" t="s">
        <v>80</v>
      </c>
      <c r="L108" s="77" t="s">
        <v>1139</v>
      </c>
    </row>
    <row r="109" spans="1:12" ht="14" x14ac:dyDescent="0.15">
      <c r="A109" s="118"/>
      <c r="B109" s="82" t="s">
        <v>719</v>
      </c>
      <c r="C109" s="82" t="s">
        <v>389</v>
      </c>
      <c r="D109" s="82" t="s">
        <v>869</v>
      </c>
      <c r="F109" s="2" t="s">
        <v>472</v>
      </c>
      <c r="G109" s="82" t="s">
        <v>521</v>
      </c>
      <c r="H109" s="77" t="s">
        <v>1546</v>
      </c>
      <c r="J109" s="2" t="s">
        <v>157</v>
      </c>
      <c r="K109" s="82" t="s">
        <v>395</v>
      </c>
      <c r="L109" s="77" t="s">
        <v>1563</v>
      </c>
    </row>
    <row r="110" spans="1:12" ht="14" x14ac:dyDescent="0.15">
      <c r="A110" s="118"/>
      <c r="B110" s="82" t="s">
        <v>748</v>
      </c>
      <c r="C110" s="82" t="s">
        <v>486</v>
      </c>
      <c r="D110" s="82" t="s">
        <v>748</v>
      </c>
      <c r="F110" s="2" t="s">
        <v>473</v>
      </c>
      <c r="G110" s="82" t="s">
        <v>523</v>
      </c>
      <c r="H110" s="77" t="s">
        <v>996</v>
      </c>
      <c r="J110" s="2" t="s">
        <v>158</v>
      </c>
      <c r="K110" s="82" t="s">
        <v>234</v>
      </c>
      <c r="L110" s="77" t="s">
        <v>1143</v>
      </c>
    </row>
    <row r="111" spans="1:12" ht="14" x14ac:dyDescent="0.15">
      <c r="A111" s="121"/>
      <c r="B111" s="83" t="s">
        <v>221</v>
      </c>
      <c r="C111" s="4" t="s">
        <v>220</v>
      </c>
      <c r="D111" s="77" t="s">
        <v>868</v>
      </c>
      <c r="F111" s="2" t="s">
        <v>474</v>
      </c>
      <c r="G111" s="82" t="s">
        <v>524</v>
      </c>
      <c r="H111" s="77" t="s">
        <v>1000</v>
      </c>
      <c r="J111" s="2" t="s">
        <v>159</v>
      </c>
      <c r="K111" s="82" t="s">
        <v>235</v>
      </c>
      <c r="L111" s="77" t="s">
        <v>902</v>
      </c>
    </row>
    <row r="112" spans="1:12" ht="14" x14ac:dyDescent="0.15">
      <c r="A112" s="118"/>
      <c r="B112" s="82" t="s">
        <v>1046</v>
      </c>
      <c r="C112" s="82" t="s">
        <v>263</v>
      </c>
      <c r="D112" s="77" t="s">
        <v>1047</v>
      </c>
      <c r="F112" s="2" t="s">
        <v>475</v>
      </c>
      <c r="G112" s="82" t="s">
        <v>525</v>
      </c>
      <c r="H112" s="77" t="s">
        <v>1003</v>
      </c>
      <c r="J112" s="2" t="s">
        <v>160</v>
      </c>
      <c r="K112" s="82" t="s">
        <v>42</v>
      </c>
      <c r="L112" s="77" t="s">
        <v>906</v>
      </c>
    </row>
    <row r="113" spans="1:12" ht="14" x14ac:dyDescent="0.15">
      <c r="A113" s="122"/>
      <c r="B113" s="87" t="s">
        <v>1048</v>
      </c>
      <c r="C113" s="88" t="s">
        <v>676</v>
      </c>
      <c r="D113" s="77" t="s">
        <v>1049</v>
      </c>
      <c r="F113" s="82" t="s">
        <v>723</v>
      </c>
      <c r="G113" s="82" t="s">
        <v>526</v>
      </c>
      <c r="H113" s="82" t="s">
        <v>753</v>
      </c>
      <c r="J113" s="2" t="s">
        <v>151</v>
      </c>
      <c r="K113" s="82" t="s">
        <v>56</v>
      </c>
      <c r="L113" s="77" t="s">
        <v>1150</v>
      </c>
    </row>
    <row r="114" spans="1:12" ht="14" x14ac:dyDescent="0.15">
      <c r="A114" s="118"/>
      <c r="B114" s="82" t="s">
        <v>611</v>
      </c>
      <c r="C114" s="82" t="s">
        <v>610</v>
      </c>
      <c r="D114" s="82" t="s">
        <v>871</v>
      </c>
      <c r="F114" s="2" t="s">
        <v>476</v>
      </c>
      <c r="G114" s="82" t="s">
        <v>402</v>
      </c>
      <c r="H114" s="77" t="s">
        <v>1156</v>
      </c>
      <c r="J114" s="2" t="s">
        <v>168</v>
      </c>
      <c r="K114" s="82" t="s">
        <v>81</v>
      </c>
      <c r="L114" s="77" t="s">
        <v>1602</v>
      </c>
    </row>
    <row r="115" spans="1:12" ht="14" x14ac:dyDescent="0.15">
      <c r="A115" s="119"/>
      <c r="B115" s="85" t="s">
        <v>1052</v>
      </c>
      <c r="C115" s="85" t="s">
        <v>404</v>
      </c>
      <c r="D115" s="77" t="s">
        <v>1053</v>
      </c>
      <c r="F115" s="2" t="s">
        <v>477</v>
      </c>
      <c r="G115" s="82" t="s">
        <v>195</v>
      </c>
      <c r="H115" s="77" t="s">
        <v>1547</v>
      </c>
      <c r="J115" s="2" t="s">
        <v>161</v>
      </c>
      <c r="K115" s="82" t="s">
        <v>556</v>
      </c>
      <c r="L115" s="77" t="s">
        <v>1153</v>
      </c>
    </row>
    <row r="116" spans="1:12" ht="14" x14ac:dyDescent="0.15">
      <c r="A116" s="118"/>
      <c r="B116" s="82" t="s">
        <v>1057</v>
      </c>
      <c r="C116" s="82" t="s">
        <v>1058</v>
      </c>
      <c r="D116" s="82" t="s">
        <v>1059</v>
      </c>
      <c r="F116" s="82" t="s">
        <v>478</v>
      </c>
      <c r="G116" s="82" t="s">
        <v>196</v>
      </c>
      <c r="H116" s="82" t="s">
        <v>766</v>
      </c>
      <c r="J116" s="2" t="s">
        <v>166</v>
      </c>
      <c r="K116" s="82" t="s">
        <v>136</v>
      </c>
      <c r="L116" s="77" t="s">
        <v>1607</v>
      </c>
    </row>
    <row r="117" spans="1:12" x14ac:dyDescent="0.15">
      <c r="A117" s="118"/>
      <c r="B117" s="82" t="s">
        <v>872</v>
      </c>
      <c r="C117" s="82" t="s">
        <v>873</v>
      </c>
      <c r="D117" s="82" t="s">
        <v>874</v>
      </c>
      <c r="F117" s="82" t="s">
        <v>479</v>
      </c>
      <c r="G117" s="82" t="s">
        <v>197</v>
      </c>
      <c r="H117" s="82" t="s">
        <v>1558</v>
      </c>
      <c r="J117" s="82" t="s">
        <v>163</v>
      </c>
      <c r="K117" s="82" t="s">
        <v>394</v>
      </c>
      <c r="L117" s="82" t="s">
        <v>754</v>
      </c>
    </row>
    <row r="118" spans="1:12" ht="14" x14ac:dyDescent="0.15">
      <c r="A118" s="116" t="s">
        <v>1835</v>
      </c>
      <c r="B118" s="2" t="s">
        <v>1663</v>
      </c>
      <c r="C118" s="82" t="s">
        <v>1662</v>
      </c>
      <c r="D118" s="77" t="s">
        <v>1663</v>
      </c>
      <c r="F118" s="82" t="s">
        <v>480</v>
      </c>
      <c r="G118" s="82" t="s">
        <v>198</v>
      </c>
      <c r="H118" s="82" t="s">
        <v>1559</v>
      </c>
      <c r="J118" s="2" t="s">
        <v>164</v>
      </c>
      <c r="K118" s="82" t="s">
        <v>82</v>
      </c>
      <c r="L118" s="77" t="s">
        <v>1160</v>
      </c>
    </row>
    <row r="119" spans="1:12" ht="14" x14ac:dyDescent="0.15">
      <c r="A119" s="118"/>
      <c r="B119" s="82" t="s">
        <v>187</v>
      </c>
      <c r="C119" s="8" t="s">
        <v>1494</v>
      </c>
      <c r="D119" s="77" t="s">
        <v>1640</v>
      </c>
      <c r="F119" s="2" t="s">
        <v>481</v>
      </c>
      <c r="G119" s="82" t="s">
        <v>516</v>
      </c>
      <c r="H119" s="77" t="s">
        <v>1162</v>
      </c>
      <c r="J119" s="82" t="s">
        <v>165</v>
      </c>
      <c r="K119" s="82" t="s">
        <v>398</v>
      </c>
      <c r="L119" s="82" t="s">
        <v>763</v>
      </c>
    </row>
    <row r="120" spans="1:12" ht="14" x14ac:dyDescent="0.15">
      <c r="A120" s="118"/>
      <c r="B120" s="82" t="s">
        <v>1070</v>
      </c>
      <c r="C120" s="8" t="s">
        <v>1478</v>
      </c>
      <c r="D120" s="77" t="s">
        <v>1521</v>
      </c>
      <c r="F120" s="2" t="s">
        <v>799</v>
      </c>
      <c r="G120" s="82" t="s">
        <v>92</v>
      </c>
      <c r="H120" s="77" t="s">
        <v>1581</v>
      </c>
      <c r="J120" s="2" t="s">
        <v>167</v>
      </c>
      <c r="K120" s="82" t="s">
        <v>557</v>
      </c>
      <c r="L120" s="77" t="s">
        <v>812</v>
      </c>
    </row>
    <row r="121" spans="1:12" ht="14" x14ac:dyDescent="0.15">
      <c r="A121" s="118"/>
      <c r="B121" s="82" t="s">
        <v>1072</v>
      </c>
      <c r="C121" s="8" t="s">
        <v>1479</v>
      </c>
      <c r="D121" s="77" t="s">
        <v>1522</v>
      </c>
      <c r="F121" s="2" t="s">
        <v>550</v>
      </c>
      <c r="G121" s="82" t="s">
        <v>522</v>
      </c>
      <c r="H121" s="77" t="s">
        <v>832</v>
      </c>
      <c r="J121" s="82" t="s">
        <v>162</v>
      </c>
      <c r="K121" s="82" t="s">
        <v>390</v>
      </c>
      <c r="L121" s="82" t="s">
        <v>747</v>
      </c>
    </row>
    <row r="122" spans="1:12" ht="14" x14ac:dyDescent="0.15">
      <c r="A122" s="118"/>
      <c r="B122" s="82" t="s">
        <v>1635</v>
      </c>
      <c r="C122" s="8" t="s">
        <v>1496</v>
      </c>
      <c r="D122" s="77" t="s">
        <v>1636</v>
      </c>
      <c r="F122" s="2" t="s">
        <v>1005</v>
      </c>
      <c r="G122" s="82" t="s">
        <v>91</v>
      </c>
      <c r="H122" s="77" t="s">
        <v>1620</v>
      </c>
      <c r="J122" s="2" t="s">
        <v>154</v>
      </c>
      <c r="K122" s="82" t="s">
        <v>403</v>
      </c>
      <c r="L122" s="77" t="s">
        <v>813</v>
      </c>
    </row>
    <row r="123" spans="1:12" ht="14" x14ac:dyDescent="0.15">
      <c r="A123" s="118"/>
      <c r="B123" s="82" t="s">
        <v>1637</v>
      </c>
      <c r="C123" s="8" t="s">
        <v>1498</v>
      </c>
      <c r="D123" s="77" t="s">
        <v>1638</v>
      </c>
      <c r="F123" s="2" t="s">
        <v>607</v>
      </c>
      <c r="G123" s="82" t="s">
        <v>517</v>
      </c>
      <c r="H123" s="77" t="s">
        <v>1172</v>
      </c>
      <c r="J123" s="2" t="s">
        <v>805</v>
      </c>
      <c r="K123" s="82" t="s">
        <v>558</v>
      </c>
      <c r="L123" s="77" t="s">
        <v>1166</v>
      </c>
    </row>
    <row r="124" spans="1:12" ht="14" x14ac:dyDescent="0.15">
      <c r="A124" s="116" t="s">
        <v>1835</v>
      </c>
      <c r="B124" s="2" t="s">
        <v>1651</v>
      </c>
      <c r="C124" s="82" t="s">
        <v>1505</v>
      </c>
      <c r="D124" s="77" t="s">
        <v>1652</v>
      </c>
      <c r="F124" s="2" t="s">
        <v>608</v>
      </c>
      <c r="G124" s="82" t="s">
        <v>90</v>
      </c>
      <c r="H124" s="77" t="s">
        <v>1009</v>
      </c>
      <c r="J124" s="3" t="s">
        <v>253</v>
      </c>
      <c r="K124" s="82" t="s">
        <v>246</v>
      </c>
      <c r="L124" s="77" t="s">
        <v>1169</v>
      </c>
    </row>
    <row r="125" spans="1:12" ht="14" x14ac:dyDescent="0.15">
      <c r="A125" s="118"/>
      <c r="B125" s="82" t="s">
        <v>1525</v>
      </c>
      <c r="C125" s="8" t="s">
        <v>1483</v>
      </c>
      <c r="D125" s="77" t="s">
        <v>1526</v>
      </c>
      <c r="F125" s="2" t="s">
        <v>2052</v>
      </c>
      <c r="G125" s="82" t="s">
        <v>2053</v>
      </c>
      <c r="H125" s="77" t="s">
        <v>2054</v>
      </c>
      <c r="J125" s="2" t="s">
        <v>553</v>
      </c>
      <c r="K125" s="82" t="s">
        <v>286</v>
      </c>
      <c r="L125" s="77" t="s">
        <v>1612</v>
      </c>
    </row>
    <row r="126" spans="1:12" ht="14" x14ac:dyDescent="0.15">
      <c r="A126" s="118"/>
      <c r="B126" s="82" t="s">
        <v>1531</v>
      </c>
      <c r="C126" s="8" t="s">
        <v>1488</v>
      </c>
      <c r="D126" s="77" t="s">
        <v>1532</v>
      </c>
      <c r="F126" s="79" t="s">
        <v>1176</v>
      </c>
      <c r="G126" s="79"/>
      <c r="H126" s="79"/>
      <c r="J126" s="85" t="s">
        <v>926</v>
      </c>
      <c r="K126" s="85" t="s">
        <v>409</v>
      </c>
      <c r="L126" s="77" t="s">
        <v>927</v>
      </c>
    </row>
    <row r="127" spans="1:12" ht="14" x14ac:dyDescent="0.15">
      <c r="A127" s="118"/>
      <c r="B127" s="82" t="s">
        <v>1075</v>
      </c>
      <c r="C127" s="8" t="s">
        <v>1480</v>
      </c>
      <c r="D127" s="77" t="s">
        <v>1523</v>
      </c>
      <c r="F127" s="2" t="s">
        <v>708</v>
      </c>
      <c r="G127" s="82" t="s">
        <v>707</v>
      </c>
      <c r="H127" s="77" t="s">
        <v>1180</v>
      </c>
      <c r="J127" s="79" t="s">
        <v>1177</v>
      </c>
      <c r="K127" s="80" t="s">
        <v>222</v>
      </c>
      <c r="L127" s="79"/>
    </row>
    <row r="128" spans="1:12" ht="14" x14ac:dyDescent="0.15">
      <c r="A128" s="118"/>
      <c r="B128" s="82" t="s">
        <v>1076</v>
      </c>
      <c r="C128" s="8" t="s">
        <v>1495</v>
      </c>
      <c r="D128" s="77" t="s">
        <v>1648</v>
      </c>
      <c r="F128" s="82" t="s">
        <v>710</v>
      </c>
      <c r="G128" s="82" t="s">
        <v>709</v>
      </c>
      <c r="H128" s="82" t="s">
        <v>746</v>
      </c>
      <c r="J128" s="87" t="s">
        <v>1048</v>
      </c>
      <c r="K128" s="88" t="s">
        <v>676</v>
      </c>
      <c r="L128" s="77" t="s">
        <v>1049</v>
      </c>
    </row>
    <row r="129" spans="1:12" ht="14" x14ac:dyDescent="0.15">
      <c r="A129" s="118"/>
      <c r="B129" s="82" t="s">
        <v>1082</v>
      </c>
      <c r="C129" s="86" t="s">
        <v>1497</v>
      </c>
      <c r="D129" s="77" t="s">
        <v>1642</v>
      </c>
      <c r="F129" s="82" t="s">
        <v>236</v>
      </c>
      <c r="G129" s="82" t="s">
        <v>711</v>
      </c>
      <c r="H129" s="82" t="s">
        <v>751</v>
      </c>
      <c r="J129" s="85" t="s">
        <v>1052</v>
      </c>
      <c r="K129" s="85" t="s">
        <v>404</v>
      </c>
      <c r="L129" s="77" t="s">
        <v>1053</v>
      </c>
    </row>
    <row r="130" spans="1:12" ht="14" x14ac:dyDescent="0.15">
      <c r="A130" s="118"/>
      <c r="B130" s="82" t="s">
        <v>1086</v>
      </c>
      <c r="C130" s="8" t="s">
        <v>1499</v>
      </c>
      <c r="D130" s="77" t="s">
        <v>1631</v>
      </c>
      <c r="F130" s="2" t="s">
        <v>559</v>
      </c>
      <c r="G130" s="82" t="s">
        <v>291</v>
      </c>
      <c r="H130" s="77" t="s">
        <v>817</v>
      </c>
      <c r="J130" s="82" t="s">
        <v>1181</v>
      </c>
      <c r="K130" s="82" t="s">
        <v>340</v>
      </c>
      <c r="L130" s="77" t="s">
        <v>1182</v>
      </c>
    </row>
    <row r="131" spans="1:12" x14ac:dyDescent="0.15">
      <c r="A131" s="118"/>
      <c r="B131" s="82" t="s">
        <v>1091</v>
      </c>
      <c r="C131" s="8" t="s">
        <v>1501</v>
      </c>
      <c r="D131" s="77" t="s">
        <v>1632</v>
      </c>
      <c r="F131" s="82" t="s">
        <v>57</v>
      </c>
      <c r="G131" s="82" t="s">
        <v>560</v>
      </c>
      <c r="H131" s="82" t="s">
        <v>755</v>
      </c>
      <c r="J131" s="82" t="s">
        <v>1185</v>
      </c>
      <c r="K131" s="82" t="s">
        <v>683</v>
      </c>
      <c r="L131" s="77" t="s">
        <v>1596</v>
      </c>
    </row>
    <row r="132" spans="1:12" ht="14" x14ac:dyDescent="0.15">
      <c r="A132" s="118"/>
      <c r="B132" s="82" t="s">
        <v>1656</v>
      </c>
      <c r="C132" s="8" t="s">
        <v>1510</v>
      </c>
      <c r="D132" s="77" t="s">
        <v>1657</v>
      </c>
      <c r="F132" s="2" t="s">
        <v>1187</v>
      </c>
      <c r="G132" s="82" t="s">
        <v>58</v>
      </c>
      <c r="H132" s="77" t="s">
        <v>1188</v>
      </c>
      <c r="J132" s="82" t="s">
        <v>1186</v>
      </c>
      <c r="K132" s="82" t="s">
        <v>420</v>
      </c>
      <c r="L132" s="77" t="s">
        <v>1603</v>
      </c>
    </row>
    <row r="133" spans="1:12" ht="14" x14ac:dyDescent="0.15">
      <c r="A133" s="118"/>
      <c r="B133" s="82" t="s">
        <v>1093</v>
      </c>
      <c r="C133" s="86" t="s">
        <v>1504</v>
      </c>
      <c r="D133" s="90" t="s">
        <v>1660</v>
      </c>
      <c r="F133" s="2" t="s">
        <v>60</v>
      </c>
      <c r="G133" s="82" t="s">
        <v>59</v>
      </c>
      <c r="H133" s="77" t="s">
        <v>936</v>
      </c>
      <c r="J133" s="82" t="s">
        <v>1189</v>
      </c>
      <c r="K133" s="82" t="s">
        <v>1190</v>
      </c>
      <c r="L133" s="82" t="s">
        <v>1191</v>
      </c>
    </row>
    <row r="134" spans="1:12" ht="14" x14ac:dyDescent="0.15">
      <c r="A134" s="118"/>
      <c r="B134" s="82" t="s">
        <v>1096</v>
      </c>
      <c r="C134" s="8" t="s">
        <v>1481</v>
      </c>
      <c r="D134" s="77" t="s">
        <v>1524</v>
      </c>
      <c r="F134" s="2" t="s">
        <v>1194</v>
      </c>
      <c r="G134" s="82" t="s">
        <v>1195</v>
      </c>
      <c r="H134" s="77" t="s">
        <v>1613</v>
      </c>
      <c r="J134" s="88" t="s">
        <v>1192</v>
      </c>
      <c r="K134" s="88" t="s">
        <v>137</v>
      </c>
      <c r="L134" s="77" t="s">
        <v>1193</v>
      </c>
    </row>
    <row r="135" spans="1:12" x14ac:dyDescent="0.15">
      <c r="A135" s="118"/>
      <c r="B135" s="82" t="s">
        <v>1099</v>
      </c>
      <c r="C135" s="8" t="s">
        <v>1482</v>
      </c>
      <c r="D135" s="77" t="s">
        <v>1100</v>
      </c>
      <c r="F135" s="82" t="s">
        <v>1198</v>
      </c>
      <c r="G135" s="82" t="s">
        <v>1199</v>
      </c>
      <c r="H135" s="82" t="s">
        <v>1200</v>
      </c>
      <c r="J135" s="88" t="s">
        <v>1196</v>
      </c>
      <c r="K135" s="88" t="s">
        <v>1197</v>
      </c>
      <c r="L135" s="77" t="s">
        <v>1569</v>
      </c>
    </row>
    <row r="136" spans="1:12" x14ac:dyDescent="0.15">
      <c r="A136" s="118"/>
      <c r="B136" s="82" t="s">
        <v>1658</v>
      </c>
      <c r="C136" s="8" t="s">
        <v>1502</v>
      </c>
      <c r="D136" s="77" t="s">
        <v>1659</v>
      </c>
      <c r="F136" s="82" t="s">
        <v>62</v>
      </c>
      <c r="G136" s="82" t="s">
        <v>61</v>
      </c>
      <c r="H136" s="82" t="s">
        <v>762</v>
      </c>
      <c r="J136" s="88" t="s">
        <v>1201</v>
      </c>
      <c r="K136" s="88" t="s">
        <v>643</v>
      </c>
      <c r="L136" s="77" t="s">
        <v>1619</v>
      </c>
    </row>
    <row r="137" spans="1:12" x14ac:dyDescent="0.15">
      <c r="A137" s="118"/>
      <c r="B137" s="82" t="s">
        <v>1109</v>
      </c>
      <c r="C137" s="8" t="s">
        <v>1508</v>
      </c>
      <c r="D137" s="77" t="s">
        <v>1647</v>
      </c>
      <c r="F137" s="79" t="s">
        <v>1204</v>
      </c>
      <c r="G137" s="80" t="s">
        <v>222</v>
      </c>
      <c r="H137" s="81" t="s">
        <v>1205</v>
      </c>
      <c r="J137" s="88" t="s">
        <v>1202</v>
      </c>
      <c r="K137" s="88" t="s">
        <v>142</v>
      </c>
      <c r="L137" s="77" t="s">
        <v>1203</v>
      </c>
    </row>
    <row r="138" spans="1:12" ht="14" x14ac:dyDescent="0.15">
      <c r="A138" s="118"/>
      <c r="B138" s="82" t="s">
        <v>1111</v>
      </c>
      <c r="C138" s="8" t="s">
        <v>1484</v>
      </c>
      <c r="D138" s="77" t="s">
        <v>1527</v>
      </c>
      <c r="F138" s="2" t="s">
        <v>103</v>
      </c>
      <c r="G138" s="82" t="s">
        <v>40</v>
      </c>
      <c r="H138" s="77" t="s">
        <v>103</v>
      </c>
      <c r="J138" s="88" t="s">
        <v>1206</v>
      </c>
      <c r="K138" s="88" t="s">
        <v>145</v>
      </c>
      <c r="L138" s="77" t="s">
        <v>1207</v>
      </c>
    </row>
    <row r="139" spans="1:12" x14ac:dyDescent="0.15">
      <c r="A139" s="118"/>
      <c r="B139" s="82" t="s">
        <v>1117</v>
      </c>
      <c r="C139" s="8" t="s">
        <v>1485</v>
      </c>
      <c r="D139" s="77" t="s">
        <v>1528</v>
      </c>
      <c r="F139" s="82" t="s">
        <v>728</v>
      </c>
      <c r="G139" s="82" t="s">
        <v>392</v>
      </c>
      <c r="H139" s="82" t="s">
        <v>1598</v>
      </c>
      <c r="J139" s="88" t="s">
        <v>1208</v>
      </c>
      <c r="K139" s="88" t="s">
        <v>171</v>
      </c>
      <c r="L139" s="77" t="s">
        <v>1209</v>
      </c>
    </row>
    <row r="140" spans="1:12" ht="14" x14ac:dyDescent="0.15">
      <c r="A140" s="118"/>
      <c r="B140" s="82" t="s">
        <v>1120</v>
      </c>
      <c r="C140" s="8" t="s">
        <v>1486</v>
      </c>
      <c r="D140" s="77" t="s">
        <v>1529</v>
      </c>
      <c r="F140" s="2" t="s">
        <v>854</v>
      </c>
      <c r="G140" s="82" t="s">
        <v>88</v>
      </c>
      <c r="H140" s="77" t="s">
        <v>1211</v>
      </c>
      <c r="J140" s="88" t="s">
        <v>1210</v>
      </c>
      <c r="K140" s="88" t="s">
        <v>640</v>
      </c>
      <c r="L140" s="77" t="s">
        <v>1575</v>
      </c>
    </row>
    <row r="141" spans="1:12" x14ac:dyDescent="0.15">
      <c r="A141" s="118"/>
      <c r="B141" s="82" t="s">
        <v>1123</v>
      </c>
      <c r="C141" s="8" t="s">
        <v>1511</v>
      </c>
      <c r="D141" s="77" t="s">
        <v>1644</v>
      </c>
      <c r="F141" s="82" t="s">
        <v>890</v>
      </c>
      <c r="G141" s="82" t="s">
        <v>891</v>
      </c>
      <c r="H141" s="82" t="s">
        <v>892</v>
      </c>
      <c r="J141" s="88" t="s">
        <v>1212</v>
      </c>
      <c r="K141" s="88" t="s">
        <v>642</v>
      </c>
      <c r="L141" s="77" t="s">
        <v>1213</v>
      </c>
    </row>
    <row r="142" spans="1:12" x14ac:dyDescent="0.15">
      <c r="A142" s="118"/>
      <c r="B142" s="82" t="s">
        <v>1125</v>
      </c>
      <c r="C142" s="8" t="s">
        <v>1512</v>
      </c>
      <c r="D142" s="77" t="s">
        <v>1655</v>
      </c>
      <c r="F142" s="79" t="s">
        <v>314</v>
      </c>
      <c r="G142" s="79"/>
      <c r="H142" s="79"/>
      <c r="J142" s="88" t="s">
        <v>1214</v>
      </c>
      <c r="K142" s="88" t="s">
        <v>646</v>
      </c>
      <c r="L142" s="77" t="s">
        <v>1215</v>
      </c>
    </row>
    <row r="143" spans="1:12" x14ac:dyDescent="0.15">
      <c r="A143" s="118"/>
      <c r="B143" s="82" t="s">
        <v>1131</v>
      </c>
      <c r="C143" s="8" t="s">
        <v>1487</v>
      </c>
      <c r="D143" s="77" t="s">
        <v>1530</v>
      </c>
      <c r="F143" s="82" t="s">
        <v>1218</v>
      </c>
      <c r="G143" s="82" t="s">
        <v>652</v>
      </c>
      <c r="H143" s="77" t="s">
        <v>1219</v>
      </c>
      <c r="J143" s="88" t="s">
        <v>1216</v>
      </c>
      <c r="K143" s="88" t="s">
        <v>48</v>
      </c>
      <c r="L143" s="77" t="s">
        <v>1217</v>
      </c>
    </row>
    <row r="144" spans="1:12" x14ac:dyDescent="0.15">
      <c r="A144" s="118"/>
      <c r="B144" s="82" t="s">
        <v>1136</v>
      </c>
      <c r="C144" s="82" t="s">
        <v>1137</v>
      </c>
      <c r="D144" s="82" t="s">
        <v>1138</v>
      </c>
      <c r="F144" s="82" t="s">
        <v>1222</v>
      </c>
      <c r="G144" s="82" t="s">
        <v>653</v>
      </c>
      <c r="H144" s="77" t="s">
        <v>1223</v>
      </c>
      <c r="J144" s="88" t="s">
        <v>1220</v>
      </c>
      <c r="K144" s="88" t="s">
        <v>647</v>
      </c>
      <c r="L144" s="77" t="s">
        <v>1221</v>
      </c>
    </row>
    <row r="145" spans="1:12" x14ac:dyDescent="0.15">
      <c r="A145" s="118"/>
      <c r="B145" s="82" t="s">
        <v>613</v>
      </c>
      <c r="C145" s="82" t="s">
        <v>612</v>
      </c>
      <c r="D145" s="82" t="s">
        <v>876</v>
      </c>
      <c r="F145" s="82" t="s">
        <v>1225</v>
      </c>
      <c r="G145" s="82" t="s">
        <v>654</v>
      </c>
      <c r="H145" s="77" t="s">
        <v>1226</v>
      </c>
      <c r="J145" s="82" t="s">
        <v>729</v>
      </c>
      <c r="K145" s="82" t="s">
        <v>341</v>
      </c>
      <c r="L145" s="82" t="s">
        <v>1224</v>
      </c>
    </row>
    <row r="146" spans="1:12" ht="14" x14ac:dyDescent="0.15">
      <c r="A146" s="119"/>
      <c r="B146" s="85" t="s">
        <v>1140</v>
      </c>
      <c r="C146" s="85" t="s">
        <v>594</v>
      </c>
      <c r="D146" s="77" t="s">
        <v>1141</v>
      </c>
      <c r="F146" s="82" t="s">
        <v>1228</v>
      </c>
      <c r="G146" s="82" t="s">
        <v>655</v>
      </c>
      <c r="H146" s="77" t="s">
        <v>1229</v>
      </c>
      <c r="J146" s="88" t="s">
        <v>1227</v>
      </c>
      <c r="K146" s="88" t="s">
        <v>139</v>
      </c>
      <c r="L146" s="77" t="s">
        <v>1591</v>
      </c>
    </row>
    <row r="147" spans="1:12" x14ac:dyDescent="0.15">
      <c r="A147" s="118"/>
      <c r="B147" s="82" t="s">
        <v>1649</v>
      </c>
      <c r="C147" s="8" t="s">
        <v>1515</v>
      </c>
      <c r="D147" s="77" t="s">
        <v>1650</v>
      </c>
      <c r="F147" s="82" t="s">
        <v>1231</v>
      </c>
      <c r="G147" s="82" t="s">
        <v>656</v>
      </c>
      <c r="H147" s="77" t="s">
        <v>1232</v>
      </c>
      <c r="J147" s="88" t="s">
        <v>1230</v>
      </c>
      <c r="K147" s="88" t="s">
        <v>648</v>
      </c>
      <c r="L147" s="77" t="s">
        <v>1606</v>
      </c>
    </row>
    <row r="148" spans="1:12" x14ac:dyDescent="0.15">
      <c r="A148" s="118"/>
      <c r="B148" s="82" t="s">
        <v>1144</v>
      </c>
      <c r="C148" s="82"/>
      <c r="D148" s="77" t="s">
        <v>1145</v>
      </c>
      <c r="F148" s="82" t="s">
        <v>1233</v>
      </c>
      <c r="G148" s="82" t="s">
        <v>657</v>
      </c>
      <c r="H148" s="77" t="s">
        <v>1234</v>
      </c>
      <c r="J148" s="88" t="s">
        <v>674</v>
      </c>
      <c r="K148" s="88" t="s">
        <v>673</v>
      </c>
      <c r="L148" s="77" t="s">
        <v>1608</v>
      </c>
    </row>
    <row r="149" spans="1:12" ht="14" x14ac:dyDescent="0.15">
      <c r="A149" s="118"/>
      <c r="B149" s="82" t="s">
        <v>1146</v>
      </c>
      <c r="C149" s="8" t="s">
        <v>1516</v>
      </c>
      <c r="D149" s="77" t="s">
        <v>1147</v>
      </c>
      <c r="F149" s="82" t="s">
        <v>1235</v>
      </c>
      <c r="G149" s="82" t="s">
        <v>658</v>
      </c>
      <c r="H149" s="77" t="s">
        <v>1236</v>
      </c>
      <c r="J149" s="2" t="s">
        <v>804</v>
      </c>
      <c r="K149" s="82" t="s">
        <v>635</v>
      </c>
      <c r="L149" s="77" t="s">
        <v>1625</v>
      </c>
    </row>
    <row r="150" spans="1:12" x14ac:dyDescent="0.15">
      <c r="A150" s="118"/>
      <c r="B150" s="82" t="s">
        <v>1633</v>
      </c>
      <c r="C150" s="8" t="s">
        <v>1518</v>
      </c>
      <c r="D150" s="77" t="s">
        <v>1634</v>
      </c>
      <c r="F150" s="82" t="s">
        <v>1239</v>
      </c>
      <c r="G150" s="82" t="s">
        <v>659</v>
      </c>
      <c r="H150" s="77" t="s">
        <v>1240</v>
      </c>
      <c r="J150" s="88" t="s">
        <v>1237</v>
      </c>
      <c r="K150" s="88" t="s">
        <v>46</v>
      </c>
      <c r="L150" s="77" t="s">
        <v>1238</v>
      </c>
    </row>
    <row r="151" spans="1:12" ht="14" x14ac:dyDescent="0.15">
      <c r="A151" s="116" t="s">
        <v>1835</v>
      </c>
      <c r="B151" s="2" t="s">
        <v>1151</v>
      </c>
      <c r="C151" s="82"/>
      <c r="D151" s="77" t="s">
        <v>1152</v>
      </c>
      <c r="F151" s="82" t="s">
        <v>1243</v>
      </c>
      <c r="G151" s="82" t="s">
        <v>660</v>
      </c>
      <c r="H151" s="77" t="s">
        <v>1244</v>
      </c>
      <c r="J151" s="88" t="s">
        <v>1241</v>
      </c>
      <c r="K151" s="88" t="s">
        <v>138</v>
      </c>
      <c r="L151" s="77" t="s">
        <v>1242</v>
      </c>
    </row>
    <row r="152" spans="1:12" x14ac:dyDescent="0.15">
      <c r="A152" s="118"/>
      <c r="B152" s="82" t="s">
        <v>1157</v>
      </c>
      <c r="C152" s="8" t="s">
        <v>1489</v>
      </c>
      <c r="D152" s="77" t="s">
        <v>1533</v>
      </c>
      <c r="F152" s="82" t="s">
        <v>1247</v>
      </c>
      <c r="G152" s="82" t="s">
        <v>661</v>
      </c>
      <c r="H152" s="77" t="s">
        <v>1248</v>
      </c>
      <c r="J152" s="88" t="s">
        <v>1245</v>
      </c>
      <c r="K152" s="88" t="s">
        <v>45</v>
      </c>
      <c r="L152" s="77" t="s">
        <v>1246</v>
      </c>
    </row>
    <row r="153" spans="1:12" x14ac:dyDescent="0.15">
      <c r="A153" s="118"/>
      <c r="B153" s="82" t="s">
        <v>1534</v>
      </c>
      <c r="C153" s="8" t="s">
        <v>1490</v>
      </c>
      <c r="D153" s="77" t="s">
        <v>1535</v>
      </c>
      <c r="F153" s="82" t="s">
        <v>1252</v>
      </c>
      <c r="G153" s="82" t="s">
        <v>662</v>
      </c>
      <c r="H153" s="77" t="s">
        <v>1629</v>
      </c>
      <c r="J153" s="88" t="s">
        <v>1249</v>
      </c>
      <c r="K153" s="88" t="s">
        <v>146</v>
      </c>
      <c r="L153" s="77" t="s">
        <v>1250</v>
      </c>
    </row>
    <row r="154" spans="1:12" x14ac:dyDescent="0.15">
      <c r="A154" s="118"/>
      <c r="B154" s="82" t="s">
        <v>1161</v>
      </c>
      <c r="C154" s="8" t="s">
        <v>1491</v>
      </c>
      <c r="D154" s="77" t="s">
        <v>1536</v>
      </c>
      <c r="F154" s="82" t="s">
        <v>1255</v>
      </c>
      <c r="G154" s="82" t="s">
        <v>663</v>
      </c>
      <c r="H154" s="77" t="s">
        <v>1256</v>
      </c>
      <c r="J154" s="88" t="s">
        <v>1253</v>
      </c>
      <c r="K154" s="88" t="s">
        <v>675</v>
      </c>
      <c r="L154" s="77" t="s">
        <v>1254</v>
      </c>
    </row>
    <row r="155" spans="1:12" x14ac:dyDescent="0.15">
      <c r="A155" s="118"/>
      <c r="B155" s="82" t="s">
        <v>1163</v>
      </c>
      <c r="C155" s="8" t="s">
        <v>1492</v>
      </c>
      <c r="D155" s="77" t="s">
        <v>1537</v>
      </c>
      <c r="F155" s="82" t="s">
        <v>1259</v>
      </c>
      <c r="G155" s="82" t="s">
        <v>309</v>
      </c>
      <c r="H155" s="77" t="s">
        <v>1260</v>
      </c>
      <c r="J155" s="88" t="s">
        <v>1257</v>
      </c>
      <c r="K155" s="88" t="s">
        <v>172</v>
      </c>
      <c r="L155" s="77" t="s">
        <v>1258</v>
      </c>
    </row>
    <row r="156" spans="1:12" x14ac:dyDescent="0.15">
      <c r="A156" s="118"/>
      <c r="B156" s="82" t="s">
        <v>1164</v>
      </c>
      <c r="C156" s="8" t="s">
        <v>1519</v>
      </c>
      <c r="D156" s="77" t="s">
        <v>1165</v>
      </c>
      <c r="F156" s="82" t="s">
        <v>1261</v>
      </c>
      <c r="G156" s="82" t="s">
        <v>664</v>
      </c>
      <c r="H156" s="77" t="s">
        <v>1262</v>
      </c>
      <c r="J156" s="82" t="s">
        <v>1263</v>
      </c>
      <c r="K156" s="82" t="s">
        <v>679</v>
      </c>
      <c r="L156" s="82" t="s">
        <v>1576</v>
      </c>
    </row>
    <row r="157" spans="1:12" x14ac:dyDescent="0.15">
      <c r="A157" s="118"/>
      <c r="B157" s="82" t="s">
        <v>1167</v>
      </c>
      <c r="C157" s="8" t="s">
        <v>1520</v>
      </c>
      <c r="D157" s="77" t="s">
        <v>1168</v>
      </c>
      <c r="F157" s="82" t="s">
        <v>1264</v>
      </c>
      <c r="G157" s="82" t="s">
        <v>665</v>
      </c>
      <c r="H157" s="77" t="s">
        <v>1265</v>
      </c>
      <c r="J157" s="88" t="s">
        <v>1266</v>
      </c>
      <c r="K157" s="88" t="s">
        <v>1267</v>
      </c>
      <c r="L157" s="77" t="s">
        <v>1268</v>
      </c>
    </row>
    <row r="158" spans="1:12" x14ac:dyDescent="0.15">
      <c r="A158" s="118"/>
      <c r="B158" s="82" t="s">
        <v>1170</v>
      </c>
      <c r="C158" s="82"/>
      <c r="D158" s="77" t="s">
        <v>1171</v>
      </c>
      <c r="F158" s="82" t="s">
        <v>1269</v>
      </c>
      <c r="G158" s="82" t="s">
        <v>666</v>
      </c>
      <c r="H158" s="77" t="s">
        <v>1270</v>
      </c>
      <c r="J158" s="88" t="s">
        <v>1584</v>
      </c>
      <c r="K158" s="88" t="s">
        <v>677</v>
      </c>
      <c r="L158" s="77" t="s">
        <v>1585</v>
      </c>
    </row>
    <row r="159" spans="1:12" x14ac:dyDescent="0.15">
      <c r="A159" s="118"/>
      <c r="B159" s="82" t="s">
        <v>1173</v>
      </c>
      <c r="C159" s="8" t="s">
        <v>1493</v>
      </c>
      <c r="D159" s="77" t="s">
        <v>1538</v>
      </c>
      <c r="F159" s="82" t="s">
        <v>1272</v>
      </c>
      <c r="G159" s="82" t="s">
        <v>667</v>
      </c>
      <c r="H159" s="77" t="s">
        <v>1273</v>
      </c>
      <c r="J159" s="88" t="s">
        <v>1271</v>
      </c>
      <c r="K159" s="88" t="s">
        <v>49</v>
      </c>
      <c r="L159" s="77" t="s">
        <v>1614</v>
      </c>
    </row>
    <row r="160" spans="1:12" ht="14" x14ac:dyDescent="0.15">
      <c r="A160" s="116" t="s">
        <v>1832</v>
      </c>
      <c r="B160" s="2" t="s">
        <v>1178</v>
      </c>
      <c r="C160" s="82"/>
      <c r="D160" s="77" t="s">
        <v>1179</v>
      </c>
      <c r="F160" s="82" t="s">
        <v>1276</v>
      </c>
      <c r="G160" s="82" t="s">
        <v>668</v>
      </c>
      <c r="H160" s="77" t="s">
        <v>1277</v>
      </c>
      <c r="J160" s="88" t="s">
        <v>1274</v>
      </c>
      <c r="K160" s="88" t="s">
        <v>1275</v>
      </c>
      <c r="L160" s="77" t="s">
        <v>1570</v>
      </c>
    </row>
    <row r="161" spans="1:12" ht="14" x14ac:dyDescent="0.15">
      <c r="A161" s="116" t="s">
        <v>1832</v>
      </c>
      <c r="B161" s="2" t="s">
        <v>877</v>
      </c>
      <c r="C161" s="82" t="s">
        <v>245</v>
      </c>
      <c r="D161" s="77" t="s">
        <v>878</v>
      </c>
      <c r="F161" s="82" t="s">
        <v>1280</v>
      </c>
      <c r="G161" s="82" t="s">
        <v>669</v>
      </c>
      <c r="H161" s="77" t="s">
        <v>1281</v>
      </c>
      <c r="J161" s="88" t="s">
        <v>1278</v>
      </c>
      <c r="K161" s="88" t="s">
        <v>44</v>
      </c>
      <c r="L161" s="77" t="s">
        <v>1279</v>
      </c>
    </row>
    <row r="162" spans="1:12" x14ac:dyDescent="0.15">
      <c r="A162" s="118"/>
      <c r="B162" s="82" t="s">
        <v>615</v>
      </c>
      <c r="C162" s="82" t="s">
        <v>614</v>
      </c>
      <c r="D162" s="82" t="s">
        <v>880</v>
      </c>
      <c r="F162" s="82" t="s">
        <v>1284</v>
      </c>
      <c r="G162" s="82" t="s">
        <v>670</v>
      </c>
      <c r="H162" s="77" t="s">
        <v>1285</v>
      </c>
      <c r="J162" s="88" t="s">
        <v>1282</v>
      </c>
      <c r="K162" s="88" t="s">
        <v>47</v>
      </c>
      <c r="L162" s="77" t="s">
        <v>1283</v>
      </c>
    </row>
    <row r="163" spans="1:12" ht="14" x14ac:dyDescent="0.15">
      <c r="A163" s="116" t="s">
        <v>1832</v>
      </c>
      <c r="B163" s="2" t="s">
        <v>209</v>
      </c>
      <c r="C163" s="82" t="s">
        <v>208</v>
      </c>
      <c r="D163" s="77" t="s">
        <v>870</v>
      </c>
      <c r="F163" s="82" t="s">
        <v>1288</v>
      </c>
      <c r="G163" s="82" t="s">
        <v>671</v>
      </c>
      <c r="H163" s="77" t="s">
        <v>1289</v>
      </c>
      <c r="J163" s="88" t="s">
        <v>1286</v>
      </c>
      <c r="K163" s="88" t="s">
        <v>143</v>
      </c>
      <c r="L163" s="77" t="s">
        <v>1287</v>
      </c>
    </row>
    <row r="164" spans="1:12" x14ac:dyDescent="0.15">
      <c r="A164" s="118"/>
      <c r="B164" s="82" t="s">
        <v>1181</v>
      </c>
      <c r="C164" s="82" t="s">
        <v>340</v>
      </c>
      <c r="D164" s="77" t="s">
        <v>1182</v>
      </c>
      <c r="F164" s="82" t="s">
        <v>1295</v>
      </c>
      <c r="G164" s="82" t="s">
        <v>672</v>
      </c>
      <c r="H164" s="77" t="s">
        <v>1296</v>
      </c>
      <c r="J164" s="88" t="s">
        <v>1290</v>
      </c>
      <c r="K164" s="88" t="s">
        <v>644</v>
      </c>
      <c r="L164" s="77" t="s">
        <v>1291</v>
      </c>
    </row>
    <row r="165" spans="1:12" x14ac:dyDescent="0.15">
      <c r="A165" s="118"/>
      <c r="B165" s="82" t="s">
        <v>1186</v>
      </c>
      <c r="C165" s="82" t="s">
        <v>420</v>
      </c>
      <c r="D165" s="77" t="s">
        <v>1603</v>
      </c>
      <c r="F165" s="82" t="s">
        <v>1298</v>
      </c>
      <c r="G165" s="82" t="s">
        <v>150</v>
      </c>
      <c r="H165" s="77" t="s">
        <v>1299</v>
      </c>
      <c r="J165" s="88" t="s">
        <v>1297</v>
      </c>
      <c r="K165" s="88" t="s">
        <v>140</v>
      </c>
      <c r="L165" s="77" t="s">
        <v>1571</v>
      </c>
    </row>
    <row r="166" spans="1:12" ht="14" x14ac:dyDescent="0.15">
      <c r="A166" s="116" t="s">
        <v>1832</v>
      </c>
      <c r="B166" s="2" t="s">
        <v>851</v>
      </c>
      <c r="C166" s="82" t="s">
        <v>359</v>
      </c>
      <c r="D166" s="77" t="s">
        <v>881</v>
      </c>
      <c r="F166" s="82" t="s">
        <v>1301</v>
      </c>
      <c r="G166" s="82" t="s">
        <v>306</v>
      </c>
      <c r="H166" s="77" t="s">
        <v>1302</v>
      </c>
      <c r="J166" s="88" t="s">
        <v>1300</v>
      </c>
      <c r="K166" s="88" t="s">
        <v>641</v>
      </c>
      <c r="L166" s="77" t="s">
        <v>1617</v>
      </c>
    </row>
    <row r="167" spans="1:12" x14ac:dyDescent="0.15">
      <c r="A167" s="118"/>
      <c r="B167" s="82" t="s">
        <v>934</v>
      </c>
      <c r="C167" s="82" t="s">
        <v>935</v>
      </c>
      <c r="D167" s="82" t="s">
        <v>1626</v>
      </c>
      <c r="F167" s="82" t="s">
        <v>1305</v>
      </c>
      <c r="G167" s="82" t="s">
        <v>307</v>
      </c>
      <c r="H167" s="77" t="s">
        <v>1306</v>
      </c>
      <c r="J167" s="88" t="s">
        <v>1303</v>
      </c>
      <c r="K167" s="88" t="s">
        <v>678</v>
      </c>
      <c r="L167" s="77" t="s">
        <v>1304</v>
      </c>
    </row>
    <row r="168" spans="1:12" ht="14" x14ac:dyDescent="0.15">
      <c r="A168" s="118"/>
      <c r="B168" s="82" t="s">
        <v>937</v>
      </c>
      <c r="C168" s="85" t="s">
        <v>425</v>
      </c>
      <c r="D168" s="82" t="s">
        <v>938</v>
      </c>
      <c r="F168" s="82" t="s">
        <v>1310</v>
      </c>
      <c r="G168" s="82" t="s">
        <v>308</v>
      </c>
      <c r="H168" s="77" t="s">
        <v>1311</v>
      </c>
      <c r="J168" s="88" t="s">
        <v>1307</v>
      </c>
      <c r="K168" s="88" t="s">
        <v>1308</v>
      </c>
      <c r="L168" s="77" t="s">
        <v>1309</v>
      </c>
    </row>
    <row r="169" spans="1:12" x14ac:dyDescent="0.15">
      <c r="A169" s="123"/>
      <c r="B169" s="8" t="s">
        <v>1475</v>
      </c>
      <c r="C169" s="8" t="s">
        <v>1476</v>
      </c>
      <c r="D169" s="9" t="s">
        <v>1477</v>
      </c>
      <c r="F169" s="82" t="s">
        <v>1315</v>
      </c>
      <c r="G169" s="82" t="s">
        <v>310</v>
      </c>
      <c r="H169" s="77" t="s">
        <v>1316</v>
      </c>
      <c r="J169" s="88" t="s">
        <v>1312</v>
      </c>
      <c r="K169" s="88" t="s">
        <v>681</v>
      </c>
      <c r="L169" s="77" t="s">
        <v>1564</v>
      </c>
    </row>
    <row r="170" spans="1:12" x14ac:dyDescent="0.15">
      <c r="A170" s="118"/>
      <c r="B170" s="82" t="s">
        <v>875</v>
      </c>
      <c r="C170" s="82" t="s">
        <v>426</v>
      </c>
      <c r="D170" s="77" t="s">
        <v>1550</v>
      </c>
      <c r="F170" s="82" t="s">
        <v>1320</v>
      </c>
      <c r="G170" s="82" t="s">
        <v>311</v>
      </c>
      <c r="H170" s="77" t="s">
        <v>1321</v>
      </c>
      <c r="J170" s="88" t="s">
        <v>148</v>
      </c>
      <c r="K170" s="88" t="s">
        <v>147</v>
      </c>
      <c r="L170" s="77" t="s">
        <v>1317</v>
      </c>
    </row>
    <row r="171" spans="1:12" x14ac:dyDescent="0.15">
      <c r="A171" s="118"/>
      <c r="B171" s="82" t="s">
        <v>879</v>
      </c>
      <c r="C171" s="82" t="s">
        <v>106</v>
      </c>
      <c r="D171" s="77" t="s">
        <v>1568</v>
      </c>
      <c r="F171" s="82" t="s">
        <v>1325</v>
      </c>
      <c r="G171" s="82" t="s">
        <v>312</v>
      </c>
      <c r="H171" s="77" t="s">
        <v>1326</v>
      </c>
      <c r="J171" s="94" t="s">
        <v>1322</v>
      </c>
      <c r="K171" s="88" t="s">
        <v>680</v>
      </c>
      <c r="L171" s="77" t="s">
        <v>1323</v>
      </c>
    </row>
    <row r="172" spans="1:12" x14ac:dyDescent="0.15">
      <c r="A172" s="118"/>
      <c r="B172" s="82" t="s">
        <v>943</v>
      </c>
      <c r="C172" s="82" t="s">
        <v>427</v>
      </c>
      <c r="D172" s="77" t="s">
        <v>1539</v>
      </c>
      <c r="F172" s="82" t="s">
        <v>1332</v>
      </c>
      <c r="G172" s="82" t="s">
        <v>313</v>
      </c>
      <c r="H172" s="77" t="s">
        <v>1333</v>
      </c>
      <c r="J172" s="88" t="s">
        <v>1327</v>
      </c>
      <c r="K172" s="88" t="s">
        <v>1328</v>
      </c>
      <c r="L172" s="77" t="s">
        <v>1329</v>
      </c>
    </row>
    <row r="173" spans="1:12" x14ac:dyDescent="0.15">
      <c r="A173" s="123"/>
      <c r="B173" s="8" t="s">
        <v>1467</v>
      </c>
      <c r="C173" s="8" t="s">
        <v>1468</v>
      </c>
      <c r="D173" s="82" t="s">
        <v>1469</v>
      </c>
      <c r="F173" s="79" t="s">
        <v>269</v>
      </c>
      <c r="G173" s="80" t="s">
        <v>222</v>
      </c>
      <c r="H173" s="81" t="s">
        <v>280</v>
      </c>
      <c r="J173" s="88" t="s">
        <v>1334</v>
      </c>
      <c r="K173" s="88" t="s">
        <v>1335</v>
      </c>
      <c r="L173" s="77" t="s">
        <v>1590</v>
      </c>
    </row>
    <row r="174" spans="1:12" ht="14" x14ac:dyDescent="0.15">
      <c r="A174" s="116" t="s">
        <v>1832</v>
      </c>
      <c r="B174" s="2" t="s">
        <v>948</v>
      </c>
      <c r="C174" s="82" t="s">
        <v>116</v>
      </c>
      <c r="D174" s="77" t="s">
        <v>1609</v>
      </c>
      <c r="F174" s="82" t="s">
        <v>1046</v>
      </c>
      <c r="G174" s="82" t="s">
        <v>263</v>
      </c>
      <c r="H174" s="77" t="s">
        <v>1047</v>
      </c>
      <c r="J174" s="88" t="s">
        <v>1337</v>
      </c>
      <c r="K174" s="88" t="s">
        <v>682</v>
      </c>
      <c r="L174" s="77" t="s">
        <v>1338</v>
      </c>
    </row>
    <row r="175" spans="1:12" ht="14" x14ac:dyDescent="0.15">
      <c r="A175" s="116" t="s">
        <v>1835</v>
      </c>
      <c r="B175" s="2" t="s">
        <v>950</v>
      </c>
      <c r="C175" s="82" t="s">
        <v>109</v>
      </c>
      <c r="D175" s="77" t="s">
        <v>1586</v>
      </c>
      <c r="F175" s="82" t="s">
        <v>1313</v>
      </c>
      <c r="G175" s="82" t="s">
        <v>264</v>
      </c>
      <c r="H175" s="77" t="s">
        <v>1314</v>
      </c>
      <c r="J175" s="88" t="s">
        <v>1339</v>
      </c>
      <c r="K175" s="88" t="s">
        <v>144</v>
      </c>
      <c r="L175" s="77" t="s">
        <v>1551</v>
      </c>
    </row>
    <row r="176" spans="1:12" x14ac:dyDescent="0.15">
      <c r="A176" s="118"/>
      <c r="B176" s="82" t="s">
        <v>952</v>
      </c>
      <c r="C176" s="82" t="s">
        <v>110</v>
      </c>
      <c r="D176" s="77" t="s">
        <v>953</v>
      </c>
      <c r="F176" s="82" t="s">
        <v>1318</v>
      </c>
      <c r="G176" s="82" t="s">
        <v>266</v>
      </c>
      <c r="H176" s="77" t="s">
        <v>1319</v>
      </c>
      <c r="J176" s="94" t="s">
        <v>1341</v>
      </c>
      <c r="K176" s="88" t="s">
        <v>141</v>
      </c>
      <c r="L176" s="77" t="s">
        <v>1342</v>
      </c>
    </row>
    <row r="177" spans="1:12" x14ac:dyDescent="0.15">
      <c r="A177" s="118"/>
      <c r="B177" s="82" t="s">
        <v>958</v>
      </c>
      <c r="C177" s="82" t="s">
        <v>959</v>
      </c>
      <c r="D177" s="82" t="s">
        <v>1549</v>
      </c>
      <c r="F177" s="82" t="s">
        <v>1324</v>
      </c>
      <c r="G177" s="82" t="s">
        <v>265</v>
      </c>
      <c r="H177" s="77" t="s">
        <v>1601</v>
      </c>
      <c r="J177" s="82" t="s">
        <v>1344</v>
      </c>
      <c r="K177" s="82"/>
      <c r="L177" s="82" t="s">
        <v>1345</v>
      </c>
    </row>
    <row r="178" spans="1:12" ht="14" x14ac:dyDescent="0.15">
      <c r="A178" s="116" t="s">
        <v>1835</v>
      </c>
      <c r="B178" s="2" t="s">
        <v>963</v>
      </c>
      <c r="C178" s="82" t="s">
        <v>114</v>
      </c>
      <c r="D178" s="77" t="s">
        <v>964</v>
      </c>
      <c r="F178" s="82" t="s">
        <v>268</v>
      </c>
      <c r="G178" s="82" t="s">
        <v>267</v>
      </c>
      <c r="H178" s="77" t="s">
        <v>1347</v>
      </c>
      <c r="J178" s="79" t="s">
        <v>1346</v>
      </c>
      <c r="K178" s="80" t="s">
        <v>222</v>
      </c>
      <c r="L178" s="79"/>
    </row>
    <row r="179" spans="1:12" ht="14" x14ac:dyDescent="0.15">
      <c r="A179" s="116" t="s">
        <v>1835</v>
      </c>
      <c r="B179" s="2" t="s">
        <v>966</v>
      </c>
      <c r="C179" s="82" t="s">
        <v>967</v>
      </c>
      <c r="D179" s="77" t="s">
        <v>968</v>
      </c>
      <c r="F179" s="79" t="s">
        <v>1350</v>
      </c>
      <c r="G179" s="80" t="s">
        <v>222</v>
      </c>
      <c r="H179" s="81" t="s">
        <v>1351</v>
      </c>
      <c r="J179" s="85" t="s">
        <v>1040</v>
      </c>
      <c r="K179" s="85" t="s">
        <v>348</v>
      </c>
      <c r="L179" s="77" t="s">
        <v>1041</v>
      </c>
    </row>
    <row r="180" spans="1:12" ht="14" x14ac:dyDescent="0.15">
      <c r="A180" s="116" t="s">
        <v>1835</v>
      </c>
      <c r="B180" s="2" t="s">
        <v>970</v>
      </c>
      <c r="C180" s="82" t="s">
        <v>971</v>
      </c>
      <c r="D180" s="77" t="s">
        <v>972</v>
      </c>
      <c r="F180" s="82" t="s">
        <v>1036</v>
      </c>
      <c r="G180" s="82"/>
      <c r="H180" s="77" t="s">
        <v>1037</v>
      </c>
      <c r="I180" s="67"/>
      <c r="J180" s="85" t="s">
        <v>301</v>
      </c>
      <c r="K180" s="85" t="s">
        <v>300</v>
      </c>
      <c r="L180" s="77" t="s">
        <v>1579</v>
      </c>
    </row>
    <row r="181" spans="1:12" ht="14" x14ac:dyDescent="0.15">
      <c r="A181" s="116" t="s">
        <v>1832</v>
      </c>
      <c r="B181" s="2" t="s">
        <v>974</v>
      </c>
      <c r="C181" s="82" t="s">
        <v>118</v>
      </c>
      <c r="D181" s="77" t="s">
        <v>975</v>
      </c>
      <c r="F181" s="82" t="s">
        <v>1070</v>
      </c>
      <c r="G181" s="82"/>
      <c r="H181" s="77" t="s">
        <v>1521</v>
      </c>
      <c r="I181" s="67"/>
      <c r="J181" s="85" t="s">
        <v>353</v>
      </c>
      <c r="K181" s="85" t="s">
        <v>352</v>
      </c>
      <c r="L181" s="77" t="s">
        <v>1340</v>
      </c>
    </row>
    <row r="182" spans="1:12" ht="14" x14ac:dyDescent="0.15">
      <c r="A182" s="116" t="s">
        <v>1832</v>
      </c>
      <c r="B182" s="2" t="s">
        <v>976</v>
      </c>
      <c r="C182" s="82" t="s">
        <v>117</v>
      </c>
      <c r="D182" s="77" t="s">
        <v>977</v>
      </c>
      <c r="F182" s="82" t="s">
        <v>1072</v>
      </c>
      <c r="G182" s="82"/>
      <c r="H182" s="77" t="s">
        <v>1522</v>
      </c>
      <c r="I182" s="67"/>
      <c r="J182" s="88" t="s">
        <v>344</v>
      </c>
      <c r="K182" s="88" t="s">
        <v>343</v>
      </c>
      <c r="L182" s="77" t="s">
        <v>1343</v>
      </c>
    </row>
    <row r="183" spans="1:12" ht="14" x14ac:dyDescent="0.15">
      <c r="A183" s="116" t="s">
        <v>1832</v>
      </c>
      <c r="B183" s="2" t="s">
        <v>981</v>
      </c>
      <c r="C183" s="82" t="s">
        <v>651</v>
      </c>
      <c r="D183" s="77" t="s">
        <v>982</v>
      </c>
      <c r="F183" s="82" t="s">
        <v>1635</v>
      </c>
      <c r="G183" s="82"/>
      <c r="H183" s="77" t="s">
        <v>1636</v>
      </c>
      <c r="I183" s="67"/>
      <c r="J183" s="82" t="s">
        <v>727</v>
      </c>
      <c r="K183" s="82" t="s">
        <v>345</v>
      </c>
      <c r="L183" s="82" t="s">
        <v>1593</v>
      </c>
    </row>
    <row r="184" spans="1:12" x14ac:dyDescent="0.15">
      <c r="A184" s="118"/>
      <c r="B184" s="82" t="s">
        <v>985</v>
      </c>
      <c r="C184" s="82" t="s">
        <v>112</v>
      </c>
      <c r="D184" s="77" t="s">
        <v>1565</v>
      </c>
      <c r="F184" s="82" t="s">
        <v>1637</v>
      </c>
      <c r="G184" s="82"/>
      <c r="H184" s="77" t="s">
        <v>1638</v>
      </c>
      <c r="I184" s="67"/>
      <c r="J184" s="88" t="s">
        <v>1587</v>
      </c>
      <c r="K184" s="88" t="s">
        <v>347</v>
      </c>
      <c r="L184" s="77" t="s">
        <v>1588</v>
      </c>
    </row>
    <row r="185" spans="1:12" ht="14" x14ac:dyDescent="0.15">
      <c r="A185" s="118"/>
      <c r="B185" s="82" t="s">
        <v>882</v>
      </c>
      <c r="C185" s="82" t="s">
        <v>113</v>
      </c>
      <c r="D185" s="77" t="s">
        <v>883</v>
      </c>
      <c r="F185" s="82" t="s">
        <v>1651</v>
      </c>
      <c r="G185" s="82"/>
      <c r="H185" s="77" t="s">
        <v>1652</v>
      </c>
      <c r="I185" s="67"/>
      <c r="J185" s="85" t="s">
        <v>1357</v>
      </c>
      <c r="K185" s="85" t="s">
        <v>351</v>
      </c>
      <c r="L185" s="77" t="s">
        <v>1358</v>
      </c>
    </row>
    <row r="186" spans="1:12" ht="14" x14ac:dyDescent="0.15">
      <c r="A186" s="116" t="s">
        <v>1835</v>
      </c>
      <c r="B186" s="2" t="s">
        <v>193</v>
      </c>
      <c r="C186" s="82" t="s">
        <v>192</v>
      </c>
      <c r="D186" s="77" t="s">
        <v>1251</v>
      </c>
      <c r="F186" s="82" t="s">
        <v>1525</v>
      </c>
      <c r="G186" s="82"/>
      <c r="H186" s="77" t="s">
        <v>1526</v>
      </c>
      <c r="I186" s="67"/>
      <c r="J186" s="85" t="s">
        <v>1359</v>
      </c>
      <c r="K186" s="93" t="s">
        <v>98</v>
      </c>
      <c r="L186" s="77" t="s">
        <v>1359</v>
      </c>
    </row>
    <row r="187" spans="1:12" x14ac:dyDescent="0.15">
      <c r="A187" s="118"/>
      <c r="B187" s="82" t="s">
        <v>1073</v>
      </c>
      <c r="C187" s="82" t="s">
        <v>1074</v>
      </c>
      <c r="D187" s="82" t="s">
        <v>1540</v>
      </c>
      <c r="F187" s="82" t="s">
        <v>1531</v>
      </c>
      <c r="G187" s="82"/>
      <c r="H187" s="77" t="s">
        <v>1532</v>
      </c>
      <c r="I187" s="67"/>
      <c r="J187" s="82" t="s">
        <v>1360</v>
      </c>
      <c r="K187" s="82" t="s">
        <v>1361</v>
      </c>
      <c r="L187" s="82" t="s">
        <v>1360</v>
      </c>
    </row>
    <row r="188" spans="1:12" ht="14" x14ac:dyDescent="0.15">
      <c r="A188" s="116" t="s">
        <v>1835</v>
      </c>
      <c r="B188" s="2" t="s">
        <v>1838</v>
      </c>
      <c r="C188" s="82" t="s">
        <v>1839</v>
      </c>
      <c r="D188" s="77" t="s">
        <v>1840</v>
      </c>
      <c r="F188" s="82" t="s">
        <v>1075</v>
      </c>
      <c r="G188" s="82"/>
      <c r="H188" s="77" t="s">
        <v>1523</v>
      </c>
      <c r="I188" s="67"/>
      <c r="J188" s="85" t="s">
        <v>350</v>
      </c>
      <c r="K188" s="85" t="s">
        <v>349</v>
      </c>
      <c r="L188" s="77" t="s">
        <v>1362</v>
      </c>
    </row>
    <row r="189" spans="1:12" ht="14" x14ac:dyDescent="0.15">
      <c r="A189" s="116" t="s">
        <v>1835</v>
      </c>
      <c r="B189" s="2" t="s">
        <v>800</v>
      </c>
      <c r="C189" s="82" t="s">
        <v>387</v>
      </c>
      <c r="D189" s="77" t="s">
        <v>809</v>
      </c>
      <c r="F189" s="82" t="s">
        <v>1076</v>
      </c>
      <c r="G189" s="82"/>
      <c r="H189" s="77" t="s">
        <v>1648</v>
      </c>
      <c r="I189" s="67"/>
      <c r="J189" s="2" t="s">
        <v>781</v>
      </c>
      <c r="K189" s="82" t="s">
        <v>85</v>
      </c>
      <c r="L189" s="77" t="s">
        <v>1363</v>
      </c>
    </row>
    <row r="190" spans="1:12" ht="14" x14ac:dyDescent="0.15">
      <c r="A190" s="116"/>
      <c r="B190" s="2" t="s">
        <v>852</v>
      </c>
      <c r="C190" s="82" t="s">
        <v>11</v>
      </c>
      <c r="D190" s="77" t="s">
        <v>887</v>
      </c>
      <c r="F190" s="82" t="s">
        <v>1082</v>
      </c>
      <c r="G190" s="82"/>
      <c r="H190" s="77" t="s">
        <v>1642</v>
      </c>
      <c r="I190" s="67"/>
      <c r="J190" s="2" t="s">
        <v>1364</v>
      </c>
      <c r="K190" s="82" t="s">
        <v>541</v>
      </c>
      <c r="L190" s="77" t="s">
        <v>1364</v>
      </c>
    </row>
    <row r="191" spans="1:12" ht="14" x14ac:dyDescent="0.15">
      <c r="A191" s="116"/>
      <c r="B191" s="2" t="s">
        <v>853</v>
      </c>
      <c r="C191" s="82" t="s">
        <v>542</v>
      </c>
      <c r="D191" s="77" t="s">
        <v>885</v>
      </c>
      <c r="F191" s="82" t="s">
        <v>1086</v>
      </c>
      <c r="G191" s="82"/>
      <c r="H191" s="77" t="s">
        <v>1631</v>
      </c>
      <c r="I191" s="67"/>
      <c r="J191" s="82" t="s">
        <v>1365</v>
      </c>
      <c r="K191" s="82" t="s">
        <v>1366</v>
      </c>
      <c r="L191" s="82" t="s">
        <v>1597</v>
      </c>
    </row>
    <row r="192" spans="1:12" x14ac:dyDescent="0.15">
      <c r="A192" s="118"/>
      <c r="B192" s="82" t="s">
        <v>733</v>
      </c>
      <c r="C192" s="82" t="s">
        <v>742</v>
      </c>
      <c r="D192" s="82" t="s">
        <v>765</v>
      </c>
      <c r="F192" s="82" t="s">
        <v>1089</v>
      </c>
      <c r="G192" s="82"/>
      <c r="H192" s="77" t="s">
        <v>1653</v>
      </c>
      <c r="I192" s="67"/>
      <c r="J192" s="82" t="s">
        <v>1367</v>
      </c>
      <c r="K192" s="82" t="s">
        <v>1368</v>
      </c>
      <c r="L192" s="82" t="s">
        <v>1369</v>
      </c>
    </row>
    <row r="193" spans="1:12" ht="14" x14ac:dyDescent="0.15">
      <c r="A193" s="116" t="s">
        <v>1835</v>
      </c>
      <c r="B193" s="2" t="s">
        <v>1189</v>
      </c>
      <c r="C193" s="82" t="s">
        <v>1190</v>
      </c>
      <c r="D193" s="77" t="s">
        <v>1191</v>
      </c>
      <c r="F193" s="82" t="s">
        <v>1091</v>
      </c>
      <c r="G193" s="82"/>
      <c r="H193" s="77" t="s">
        <v>1632</v>
      </c>
      <c r="I193" s="67"/>
      <c r="J193" s="88" t="s">
        <v>1370</v>
      </c>
      <c r="K193" s="88" t="s">
        <v>342</v>
      </c>
      <c r="L193" s="77" t="s">
        <v>1548</v>
      </c>
    </row>
    <row r="194" spans="1:12" ht="14" x14ac:dyDescent="0.15">
      <c r="A194" s="116" t="s">
        <v>1835</v>
      </c>
      <c r="B194" s="2" t="s">
        <v>801</v>
      </c>
      <c r="C194" s="82" t="s">
        <v>384</v>
      </c>
      <c r="D194" s="77" t="s">
        <v>810</v>
      </c>
      <c r="F194" s="82" t="s">
        <v>1092</v>
      </c>
      <c r="G194" s="82"/>
      <c r="H194" s="77" t="s">
        <v>1645</v>
      </c>
      <c r="I194" s="67"/>
      <c r="J194" s="82" t="s">
        <v>1371</v>
      </c>
      <c r="K194" s="82" t="s">
        <v>1372</v>
      </c>
      <c r="L194" s="82" t="s">
        <v>1548</v>
      </c>
    </row>
    <row r="195" spans="1:12" x14ac:dyDescent="0.15">
      <c r="A195" s="118"/>
      <c r="B195" s="82" t="s">
        <v>1292</v>
      </c>
      <c r="C195" s="82" t="s">
        <v>1293</v>
      </c>
      <c r="D195" s="82" t="s">
        <v>1294</v>
      </c>
      <c r="F195" s="82" t="s">
        <v>1656</v>
      </c>
      <c r="G195" s="82"/>
      <c r="H195" s="77" t="s">
        <v>1657</v>
      </c>
      <c r="I195" s="67"/>
      <c r="J195" s="88" t="s">
        <v>1373</v>
      </c>
      <c r="K195" s="88" t="s">
        <v>302</v>
      </c>
      <c r="L195" s="77" t="s">
        <v>821</v>
      </c>
    </row>
    <row r="196" spans="1:12" ht="14" x14ac:dyDescent="0.15">
      <c r="A196" s="116" t="s">
        <v>1835</v>
      </c>
      <c r="B196" s="2" t="s">
        <v>301</v>
      </c>
      <c r="C196" s="82" t="s">
        <v>300</v>
      </c>
      <c r="D196" s="77" t="s">
        <v>1579</v>
      </c>
      <c r="F196" s="82" t="s">
        <v>1093</v>
      </c>
      <c r="G196" s="82"/>
      <c r="H196" s="90" t="s">
        <v>1660</v>
      </c>
      <c r="I196" s="67"/>
      <c r="J196" s="82" t="s">
        <v>1374</v>
      </c>
      <c r="K196" s="82" t="s">
        <v>1375</v>
      </c>
      <c r="L196" s="82" t="s">
        <v>1376</v>
      </c>
    </row>
    <row r="197" spans="1:12" ht="14" x14ac:dyDescent="0.15">
      <c r="A197" s="124"/>
      <c r="B197" s="88" t="s">
        <v>1192</v>
      </c>
      <c r="C197" s="88" t="s">
        <v>137</v>
      </c>
      <c r="D197" s="77" t="s">
        <v>1193</v>
      </c>
      <c r="F197" s="82" t="s">
        <v>1096</v>
      </c>
      <c r="G197" s="82"/>
      <c r="H197" s="77" t="s">
        <v>1524</v>
      </c>
      <c r="I197" s="67"/>
      <c r="J197" s="85" t="s">
        <v>778</v>
      </c>
      <c r="K197" s="93" t="s">
        <v>99</v>
      </c>
      <c r="L197" s="77" t="s">
        <v>822</v>
      </c>
    </row>
    <row r="198" spans="1:12" x14ac:dyDescent="0.15">
      <c r="A198" s="124"/>
      <c r="B198" s="88" t="s">
        <v>1196</v>
      </c>
      <c r="C198" s="88" t="s">
        <v>1197</v>
      </c>
      <c r="D198" s="77" t="s">
        <v>1569</v>
      </c>
      <c r="F198" s="82" t="s">
        <v>1098</v>
      </c>
      <c r="G198" s="82"/>
      <c r="H198" s="77" t="s">
        <v>1654</v>
      </c>
      <c r="I198" s="67"/>
      <c r="J198" s="88" t="s">
        <v>1377</v>
      </c>
      <c r="K198" s="88" t="s">
        <v>346</v>
      </c>
      <c r="L198" s="77" t="s">
        <v>1378</v>
      </c>
    </row>
    <row r="199" spans="1:12" x14ac:dyDescent="0.15">
      <c r="A199" s="124"/>
      <c r="B199" s="88" t="s">
        <v>1201</v>
      </c>
      <c r="C199" s="88" t="s">
        <v>643</v>
      </c>
      <c r="D199" s="77" t="s">
        <v>1619</v>
      </c>
      <c r="F199" s="82" t="s">
        <v>1099</v>
      </c>
      <c r="G199" s="82"/>
      <c r="H199" s="77" t="s">
        <v>1100</v>
      </c>
      <c r="I199" s="67"/>
      <c r="J199" s="79" t="s">
        <v>1379</v>
      </c>
      <c r="K199" s="80" t="s">
        <v>222</v>
      </c>
      <c r="L199" s="79"/>
    </row>
    <row r="200" spans="1:12" x14ac:dyDescent="0.15">
      <c r="A200" s="118"/>
      <c r="B200" s="82" t="s">
        <v>1313</v>
      </c>
      <c r="C200" s="82" t="s">
        <v>264</v>
      </c>
      <c r="D200" s="77" t="s">
        <v>1314</v>
      </c>
      <c r="F200" s="82" t="s">
        <v>1658</v>
      </c>
      <c r="G200" s="82"/>
      <c r="H200" s="77" t="s">
        <v>1659</v>
      </c>
      <c r="I200" s="67"/>
      <c r="J200" s="82" t="s">
        <v>489</v>
      </c>
      <c r="K200" s="82" t="s">
        <v>488</v>
      </c>
      <c r="L200" s="82" t="s">
        <v>761</v>
      </c>
    </row>
    <row r="201" spans="1:12" x14ac:dyDescent="0.15">
      <c r="A201" s="118"/>
      <c r="B201" s="82" t="s">
        <v>1318</v>
      </c>
      <c r="C201" s="82" t="s">
        <v>266</v>
      </c>
      <c r="D201" s="77" t="s">
        <v>1319</v>
      </c>
      <c r="F201" s="82" t="s">
        <v>1104</v>
      </c>
      <c r="G201" s="82"/>
      <c r="H201" s="77" t="s">
        <v>1643</v>
      </c>
      <c r="I201" s="67"/>
      <c r="J201" s="82" t="s">
        <v>733</v>
      </c>
      <c r="K201" s="82" t="s">
        <v>742</v>
      </c>
      <c r="L201" s="82" t="s">
        <v>765</v>
      </c>
    </row>
    <row r="202" spans="1:12" x14ac:dyDescent="0.15">
      <c r="A202" s="118"/>
      <c r="B202" s="82" t="s">
        <v>1324</v>
      </c>
      <c r="C202" s="82" t="s">
        <v>265</v>
      </c>
      <c r="D202" s="77" t="s">
        <v>1601</v>
      </c>
      <c r="F202" s="82" t="s">
        <v>1109</v>
      </c>
      <c r="G202" s="82"/>
      <c r="H202" s="77" t="s">
        <v>1647</v>
      </c>
      <c r="I202" s="67"/>
      <c r="J202" s="82" t="s">
        <v>726</v>
      </c>
      <c r="K202" s="82" t="s">
        <v>740</v>
      </c>
      <c r="L202" s="82" t="s">
        <v>1592</v>
      </c>
    </row>
    <row r="203" spans="1:12" x14ac:dyDescent="0.15">
      <c r="A203" s="125"/>
      <c r="B203" s="1" t="s">
        <v>1330</v>
      </c>
      <c r="C203" s="93" t="s">
        <v>555</v>
      </c>
      <c r="D203" s="77" t="s">
        <v>1331</v>
      </c>
      <c r="F203" s="82" t="s">
        <v>1111</v>
      </c>
      <c r="G203" s="82"/>
      <c r="H203" s="77" t="s">
        <v>1527</v>
      </c>
      <c r="I203" s="67"/>
      <c r="J203" s="82" t="s">
        <v>1292</v>
      </c>
      <c r="K203" s="82" t="s">
        <v>1293</v>
      </c>
      <c r="L203" s="82" t="s">
        <v>1294</v>
      </c>
    </row>
    <row r="204" spans="1:12" x14ac:dyDescent="0.15">
      <c r="A204" s="118"/>
      <c r="B204" s="82" t="s">
        <v>583</v>
      </c>
      <c r="C204" s="84"/>
      <c r="D204" s="77" t="s">
        <v>1336</v>
      </c>
      <c r="F204" s="82" t="s">
        <v>1114</v>
      </c>
      <c r="G204" s="82"/>
      <c r="H204" s="77" t="s">
        <v>1639</v>
      </c>
      <c r="I204" s="67"/>
      <c r="J204" s="1" t="s">
        <v>1330</v>
      </c>
      <c r="K204" s="93" t="s">
        <v>555</v>
      </c>
      <c r="L204" s="77" t="s">
        <v>1331</v>
      </c>
    </row>
    <row r="205" spans="1:12" x14ac:dyDescent="0.15">
      <c r="A205" s="118"/>
      <c r="B205" s="82" t="s">
        <v>1077</v>
      </c>
      <c r="C205" s="82" t="s">
        <v>1078</v>
      </c>
      <c r="D205" s="82" t="s">
        <v>1079</v>
      </c>
      <c r="F205" s="82" t="s">
        <v>1117</v>
      </c>
      <c r="G205" s="82"/>
      <c r="H205" s="77" t="s">
        <v>1528</v>
      </c>
      <c r="I205" s="67"/>
      <c r="J205" s="88" t="s">
        <v>1348</v>
      </c>
      <c r="K205" s="88" t="s">
        <v>315</v>
      </c>
      <c r="L205" s="77" t="s">
        <v>1349</v>
      </c>
    </row>
    <row r="206" spans="1:12" ht="14" x14ac:dyDescent="0.15">
      <c r="A206" s="119"/>
      <c r="B206" s="85" t="s">
        <v>353</v>
      </c>
      <c r="C206" s="85" t="s">
        <v>352</v>
      </c>
      <c r="D206" s="77" t="s">
        <v>1340</v>
      </c>
      <c r="F206" s="82" t="s">
        <v>1120</v>
      </c>
      <c r="G206" s="82"/>
      <c r="H206" s="77" t="s">
        <v>1529</v>
      </c>
      <c r="I206" s="67"/>
      <c r="J206" s="82" t="s">
        <v>1352</v>
      </c>
      <c r="K206" s="82" t="s">
        <v>1353</v>
      </c>
      <c r="L206" s="82" t="s">
        <v>1354</v>
      </c>
    </row>
    <row r="207" spans="1:12" ht="14" x14ac:dyDescent="0.15">
      <c r="A207" s="124"/>
      <c r="B207" s="88" t="s">
        <v>344</v>
      </c>
      <c r="C207" s="88" t="s">
        <v>343</v>
      </c>
      <c r="D207" s="77" t="s">
        <v>1343</v>
      </c>
      <c r="F207" s="82" t="s">
        <v>1123</v>
      </c>
      <c r="G207" s="82"/>
      <c r="H207" s="77" t="s">
        <v>1644</v>
      </c>
      <c r="I207" s="67"/>
      <c r="J207" s="85" t="s">
        <v>922</v>
      </c>
      <c r="K207" s="85" t="s">
        <v>72</v>
      </c>
      <c r="L207" s="77" t="s">
        <v>923</v>
      </c>
    </row>
    <row r="208" spans="1:12" ht="14" x14ac:dyDescent="0.15">
      <c r="A208" s="116" t="s">
        <v>1832</v>
      </c>
      <c r="B208" s="2" t="s">
        <v>24</v>
      </c>
      <c r="C208" s="82" t="s">
        <v>23</v>
      </c>
      <c r="D208" s="77" t="s">
        <v>896</v>
      </c>
      <c r="F208" s="82" t="s">
        <v>1125</v>
      </c>
      <c r="G208" s="82"/>
      <c r="H208" s="77" t="s">
        <v>1655</v>
      </c>
      <c r="I208" s="67"/>
      <c r="J208" s="85" t="s">
        <v>1380</v>
      </c>
      <c r="K208" s="85" t="s">
        <v>497</v>
      </c>
      <c r="L208" s="77" t="s">
        <v>1381</v>
      </c>
    </row>
    <row r="209" spans="1:12" ht="14" x14ac:dyDescent="0.15">
      <c r="A209" s="116" t="s">
        <v>1832</v>
      </c>
      <c r="B209" s="2" t="s">
        <v>900</v>
      </c>
      <c r="C209" s="82" t="s">
        <v>35</v>
      </c>
      <c r="D209" s="77" t="s">
        <v>901</v>
      </c>
      <c r="F209" s="82" t="s">
        <v>1128</v>
      </c>
      <c r="G209" s="82"/>
      <c r="H209" s="77" t="s">
        <v>1646</v>
      </c>
      <c r="I209" s="67"/>
      <c r="J209" s="2" t="s">
        <v>602</v>
      </c>
      <c r="K209" s="82" t="s">
        <v>601</v>
      </c>
      <c r="L209" s="77" t="s">
        <v>930</v>
      </c>
    </row>
    <row r="210" spans="1:12" ht="14" x14ac:dyDescent="0.15">
      <c r="A210" s="124"/>
      <c r="B210" s="88" t="s">
        <v>1348</v>
      </c>
      <c r="C210" s="88" t="s">
        <v>315</v>
      </c>
      <c r="D210" s="77" t="s">
        <v>1349</v>
      </c>
      <c r="F210" s="82" t="s">
        <v>1131</v>
      </c>
      <c r="G210" s="82"/>
      <c r="H210" s="77" t="s">
        <v>1530</v>
      </c>
      <c r="I210" s="67"/>
      <c r="J210" s="2" t="s">
        <v>1382</v>
      </c>
      <c r="K210" s="82" t="s">
        <v>410</v>
      </c>
      <c r="L210" s="77" t="s">
        <v>1383</v>
      </c>
    </row>
    <row r="211" spans="1:12" ht="14" x14ac:dyDescent="0.15">
      <c r="A211" s="116" t="s">
        <v>1835</v>
      </c>
      <c r="B211" s="2" t="s">
        <v>1352</v>
      </c>
      <c r="C211" s="82" t="s">
        <v>1353</v>
      </c>
      <c r="D211" s="77" t="s">
        <v>1354</v>
      </c>
      <c r="F211" s="82" t="s">
        <v>1133</v>
      </c>
      <c r="G211" s="82"/>
      <c r="H211" s="77" t="s">
        <v>1641</v>
      </c>
      <c r="I211" s="67"/>
      <c r="J211" s="85" t="s">
        <v>496</v>
      </c>
      <c r="K211" s="85" t="s">
        <v>495</v>
      </c>
      <c r="L211" s="77" t="s">
        <v>1384</v>
      </c>
    </row>
    <row r="212" spans="1:12" ht="14" x14ac:dyDescent="0.15">
      <c r="A212" s="116" t="s">
        <v>1835</v>
      </c>
      <c r="B212" s="2" t="s">
        <v>319</v>
      </c>
      <c r="C212" s="82" t="s">
        <v>318</v>
      </c>
      <c r="D212" s="77" t="s">
        <v>1600</v>
      </c>
      <c r="F212" s="79" t="s">
        <v>1387</v>
      </c>
      <c r="G212" s="80" t="s">
        <v>222</v>
      </c>
      <c r="H212" s="81" t="s">
        <v>1388</v>
      </c>
      <c r="J212" s="82" t="s">
        <v>1385</v>
      </c>
      <c r="K212" s="82" t="s">
        <v>1386</v>
      </c>
      <c r="L212" s="82" t="s">
        <v>1615</v>
      </c>
    </row>
    <row r="213" spans="1:12" ht="14" x14ac:dyDescent="0.15">
      <c r="A213" s="119"/>
      <c r="B213" s="85" t="s">
        <v>1081</v>
      </c>
      <c r="C213" s="85" t="s">
        <v>304</v>
      </c>
      <c r="D213" s="77" t="s">
        <v>1553</v>
      </c>
      <c r="F213" s="82" t="s">
        <v>1649</v>
      </c>
      <c r="G213" s="82"/>
      <c r="H213" s="77" t="s">
        <v>1650</v>
      </c>
      <c r="J213" s="88" t="s">
        <v>511</v>
      </c>
      <c r="K213" s="88" t="s">
        <v>510</v>
      </c>
      <c r="L213" s="77" t="s">
        <v>1611</v>
      </c>
    </row>
    <row r="214" spans="1:12" ht="14" x14ac:dyDescent="0.15">
      <c r="A214" s="116" t="s">
        <v>1832</v>
      </c>
      <c r="B214" s="2" t="s">
        <v>908</v>
      </c>
      <c r="C214" s="82" t="s">
        <v>385</v>
      </c>
      <c r="D214" s="77" t="s">
        <v>909</v>
      </c>
      <c r="F214" s="82" t="s">
        <v>1144</v>
      </c>
      <c r="G214" s="82"/>
      <c r="H214" s="77" t="s">
        <v>1145</v>
      </c>
      <c r="J214" s="82" t="s">
        <v>1389</v>
      </c>
      <c r="K214" s="82" t="s">
        <v>1390</v>
      </c>
      <c r="L214" s="82" t="s">
        <v>1628</v>
      </c>
    </row>
    <row r="215" spans="1:12" ht="14" x14ac:dyDescent="0.15">
      <c r="A215" s="116"/>
      <c r="B215" s="2" t="s">
        <v>1043</v>
      </c>
      <c r="C215" s="82" t="s">
        <v>483</v>
      </c>
      <c r="D215" s="77" t="s">
        <v>1044</v>
      </c>
      <c r="F215" s="82" t="s">
        <v>1146</v>
      </c>
      <c r="G215" s="82"/>
      <c r="H215" s="77" t="s">
        <v>1147</v>
      </c>
      <c r="J215" s="88" t="s">
        <v>74</v>
      </c>
      <c r="K215" s="88" t="s">
        <v>73</v>
      </c>
      <c r="L215" s="77" t="s">
        <v>933</v>
      </c>
    </row>
    <row r="216" spans="1:12" ht="14" x14ac:dyDescent="0.15">
      <c r="A216" s="116"/>
      <c r="B216" s="2" t="s">
        <v>484</v>
      </c>
      <c r="C216" s="82" t="s">
        <v>36</v>
      </c>
      <c r="D216" s="77" t="s">
        <v>888</v>
      </c>
      <c r="F216" s="82" t="s">
        <v>1148</v>
      </c>
      <c r="G216" s="82"/>
      <c r="H216" s="77" t="s">
        <v>1149</v>
      </c>
      <c r="J216" s="85" t="s">
        <v>509</v>
      </c>
      <c r="K216" s="85" t="s">
        <v>498</v>
      </c>
      <c r="L216" s="77" t="s">
        <v>1391</v>
      </c>
    </row>
    <row r="217" spans="1:12" ht="14" x14ac:dyDescent="0.15">
      <c r="A217" s="116"/>
      <c r="B217" s="2" t="s">
        <v>38</v>
      </c>
      <c r="C217" s="82" t="s">
        <v>37</v>
      </c>
      <c r="D217" s="77" t="s">
        <v>914</v>
      </c>
      <c r="F217" s="82" t="s">
        <v>1633</v>
      </c>
      <c r="G217" s="82"/>
      <c r="H217" s="77" t="s">
        <v>1634</v>
      </c>
      <c r="J217" s="88" t="s">
        <v>317</v>
      </c>
      <c r="K217" s="88" t="s">
        <v>316</v>
      </c>
      <c r="L217" s="77" t="s">
        <v>1392</v>
      </c>
    </row>
    <row r="218" spans="1:12" ht="14" x14ac:dyDescent="0.15">
      <c r="A218" s="116" t="s">
        <v>1835</v>
      </c>
      <c r="B218" s="2" t="s">
        <v>802</v>
      </c>
      <c r="C218" s="82" t="s">
        <v>406</v>
      </c>
      <c r="D218" s="77" t="s">
        <v>811</v>
      </c>
      <c r="F218" s="82" t="s">
        <v>1151</v>
      </c>
      <c r="G218" s="82"/>
      <c r="H218" s="77" t="s">
        <v>1152</v>
      </c>
      <c r="J218" s="88" t="s">
        <v>1393</v>
      </c>
      <c r="K218" s="88" t="s">
        <v>592</v>
      </c>
      <c r="L218" s="77" t="s">
        <v>1394</v>
      </c>
    </row>
    <row r="219" spans="1:12" x14ac:dyDescent="0.15">
      <c r="A219" s="124"/>
      <c r="B219" s="88" t="s">
        <v>1202</v>
      </c>
      <c r="C219" s="88" t="s">
        <v>142</v>
      </c>
      <c r="D219" s="77" t="s">
        <v>1203</v>
      </c>
      <c r="F219" s="82" t="s">
        <v>1154</v>
      </c>
      <c r="G219" s="82"/>
      <c r="H219" s="77" t="s">
        <v>1155</v>
      </c>
      <c r="J219" s="82" t="s">
        <v>1395</v>
      </c>
      <c r="K219" s="82" t="s">
        <v>1396</v>
      </c>
      <c r="L219" s="82" t="s">
        <v>1397</v>
      </c>
    </row>
    <row r="220" spans="1:12" x14ac:dyDescent="0.15">
      <c r="A220" s="124"/>
      <c r="B220" s="88" t="s">
        <v>1206</v>
      </c>
      <c r="C220" s="88" t="s">
        <v>145</v>
      </c>
      <c r="D220" s="77" t="s">
        <v>1207</v>
      </c>
      <c r="F220" s="82" t="s">
        <v>1157</v>
      </c>
      <c r="G220" s="82"/>
      <c r="H220" s="77" t="s">
        <v>1533</v>
      </c>
      <c r="J220" s="82" t="s">
        <v>1398</v>
      </c>
      <c r="K220" s="82" t="s">
        <v>1399</v>
      </c>
      <c r="L220" s="82" t="s">
        <v>1400</v>
      </c>
    </row>
    <row r="221" spans="1:12" x14ac:dyDescent="0.15">
      <c r="A221" s="124"/>
      <c r="B221" s="88" t="s">
        <v>1208</v>
      </c>
      <c r="C221" s="88" t="s">
        <v>171</v>
      </c>
      <c r="D221" s="77" t="s">
        <v>1209</v>
      </c>
      <c r="F221" s="82" t="s">
        <v>1158</v>
      </c>
      <c r="G221" s="82"/>
      <c r="H221" s="77" t="s">
        <v>1159</v>
      </c>
      <c r="J221" s="82" t="s">
        <v>1401</v>
      </c>
      <c r="K221" s="82" t="s">
        <v>1402</v>
      </c>
      <c r="L221" s="82" t="s">
        <v>1403</v>
      </c>
    </row>
    <row r="222" spans="1:12" x14ac:dyDescent="0.15">
      <c r="A222" s="124"/>
      <c r="B222" s="88" t="s">
        <v>1210</v>
      </c>
      <c r="C222" s="88" t="s">
        <v>640</v>
      </c>
      <c r="D222" s="77" t="s">
        <v>1575</v>
      </c>
      <c r="F222" s="82" t="s">
        <v>1534</v>
      </c>
      <c r="G222" s="82"/>
      <c r="H222" s="77" t="s">
        <v>1535</v>
      </c>
      <c r="J222" s="82" t="s">
        <v>735</v>
      </c>
      <c r="K222" s="82" t="s">
        <v>743</v>
      </c>
      <c r="L222" s="82" t="s">
        <v>1560</v>
      </c>
    </row>
    <row r="223" spans="1:12" x14ac:dyDescent="0.15">
      <c r="A223" s="124"/>
      <c r="B223" s="88" t="s">
        <v>1212</v>
      </c>
      <c r="C223" s="88" t="s">
        <v>642</v>
      </c>
      <c r="D223" s="77" t="s">
        <v>1213</v>
      </c>
      <c r="F223" s="82" t="s">
        <v>1161</v>
      </c>
      <c r="G223" s="82"/>
      <c r="H223" s="77" t="s">
        <v>1536</v>
      </c>
      <c r="J223" s="88" t="s">
        <v>1404</v>
      </c>
      <c r="K223" s="88" t="s">
        <v>591</v>
      </c>
      <c r="L223" s="77" t="s">
        <v>1618</v>
      </c>
    </row>
    <row r="224" spans="1:12" ht="14" x14ac:dyDescent="0.15">
      <c r="A224" s="116" t="s">
        <v>1835</v>
      </c>
      <c r="B224" s="2" t="s">
        <v>1214</v>
      </c>
      <c r="C224" s="82" t="s">
        <v>646</v>
      </c>
      <c r="D224" s="77" t="s">
        <v>1215</v>
      </c>
      <c r="F224" s="82" t="s">
        <v>1163</v>
      </c>
      <c r="G224" s="82"/>
      <c r="H224" s="77" t="s">
        <v>1537</v>
      </c>
      <c r="J224" s="85" t="s">
        <v>1405</v>
      </c>
      <c r="K224" s="85" t="s">
        <v>75</v>
      </c>
      <c r="L224" s="77" t="s">
        <v>1406</v>
      </c>
    </row>
    <row r="225" spans="1:12" ht="14" x14ac:dyDescent="0.15">
      <c r="A225" s="116" t="s">
        <v>1835</v>
      </c>
      <c r="B225" s="2" t="s">
        <v>103</v>
      </c>
      <c r="C225" s="82" t="s">
        <v>40</v>
      </c>
      <c r="D225" s="77" t="s">
        <v>103</v>
      </c>
      <c r="F225" s="82" t="s">
        <v>1164</v>
      </c>
      <c r="G225" s="82"/>
      <c r="H225" s="77" t="s">
        <v>1165</v>
      </c>
      <c r="J225" s="85" t="s">
        <v>780</v>
      </c>
      <c r="K225" s="85" t="s">
        <v>87</v>
      </c>
      <c r="L225" s="77" t="s">
        <v>1407</v>
      </c>
    </row>
    <row r="226" spans="1:12" ht="14" x14ac:dyDescent="0.15">
      <c r="A226" s="119"/>
      <c r="B226" s="85" t="s">
        <v>1060</v>
      </c>
      <c r="C226" s="85" t="s">
        <v>1061</v>
      </c>
      <c r="D226" s="77" t="s">
        <v>1062</v>
      </c>
      <c r="F226" s="82" t="s">
        <v>1167</v>
      </c>
      <c r="G226" s="82"/>
      <c r="H226" s="77" t="s">
        <v>1168</v>
      </c>
      <c r="J226" s="82" t="s">
        <v>730</v>
      </c>
      <c r="K226" s="77" t="s">
        <v>589</v>
      </c>
      <c r="L226" s="82" t="s">
        <v>1408</v>
      </c>
    </row>
    <row r="227" spans="1:12" ht="14" x14ac:dyDescent="0.15">
      <c r="A227" s="116" t="s">
        <v>1832</v>
      </c>
      <c r="B227" s="2" t="s">
        <v>854</v>
      </c>
      <c r="C227" s="82" t="s">
        <v>88</v>
      </c>
      <c r="D227" s="77" t="s">
        <v>1211</v>
      </c>
      <c r="F227" s="82" t="s">
        <v>1170</v>
      </c>
      <c r="G227" s="82"/>
      <c r="H227" s="77" t="s">
        <v>1171</v>
      </c>
      <c r="J227" s="5" t="s">
        <v>857</v>
      </c>
      <c r="K227" s="85" t="s">
        <v>586</v>
      </c>
      <c r="L227" s="77" t="s">
        <v>1605</v>
      </c>
    </row>
    <row r="228" spans="1:12" x14ac:dyDescent="0.15">
      <c r="A228" s="124"/>
      <c r="B228" s="88" t="s">
        <v>1216</v>
      </c>
      <c r="C228" s="88" t="s">
        <v>48</v>
      </c>
      <c r="D228" s="77" t="s">
        <v>1217</v>
      </c>
      <c r="F228" s="82" t="s">
        <v>1173</v>
      </c>
      <c r="G228" s="82"/>
      <c r="H228" s="77" t="s">
        <v>1538</v>
      </c>
      <c r="J228" s="82" t="s">
        <v>734</v>
      </c>
      <c r="K228" s="82" t="s">
        <v>590</v>
      </c>
      <c r="L228" s="82" t="s">
        <v>1409</v>
      </c>
    </row>
    <row r="229" spans="1:12" ht="14" x14ac:dyDescent="0.15">
      <c r="A229" s="118"/>
      <c r="B229" s="82" t="s">
        <v>890</v>
      </c>
      <c r="C229" s="82" t="s">
        <v>891</v>
      </c>
      <c r="D229" s="82" t="s">
        <v>892</v>
      </c>
      <c r="F229" s="82" t="s">
        <v>1174</v>
      </c>
      <c r="G229" s="82"/>
      <c r="H229" s="77" t="s">
        <v>1175</v>
      </c>
      <c r="J229" s="2" t="s">
        <v>785</v>
      </c>
      <c r="K229" s="82" t="s">
        <v>283</v>
      </c>
      <c r="L229" s="77" t="s">
        <v>1410</v>
      </c>
    </row>
    <row r="230" spans="1:12" ht="14" x14ac:dyDescent="0.15">
      <c r="A230" s="118"/>
      <c r="B230" s="82" t="s">
        <v>890</v>
      </c>
      <c r="C230" s="82" t="s">
        <v>891</v>
      </c>
      <c r="D230" s="82" t="s">
        <v>892</v>
      </c>
      <c r="F230" s="82" t="s">
        <v>1178</v>
      </c>
      <c r="G230" s="82"/>
      <c r="H230" s="77" t="s">
        <v>1179</v>
      </c>
      <c r="J230" s="95" t="s">
        <v>1411</v>
      </c>
      <c r="K230" s="85" t="s">
        <v>588</v>
      </c>
      <c r="L230" s="77" t="s">
        <v>1412</v>
      </c>
    </row>
    <row r="231" spans="1:12" ht="14" x14ac:dyDescent="0.15">
      <c r="A231" s="116"/>
      <c r="B231" s="2" t="s">
        <v>152</v>
      </c>
      <c r="C231" s="82" t="s">
        <v>405</v>
      </c>
      <c r="D231" s="77" t="s">
        <v>894</v>
      </c>
      <c r="J231" s="85" t="s">
        <v>77</v>
      </c>
      <c r="K231" s="85" t="s">
        <v>76</v>
      </c>
      <c r="L231" s="77" t="s">
        <v>1578</v>
      </c>
    </row>
    <row r="232" spans="1:12" ht="14" x14ac:dyDescent="0.15">
      <c r="A232" s="116"/>
      <c r="B232" s="2" t="s">
        <v>156</v>
      </c>
      <c r="C232" s="82" t="s">
        <v>80</v>
      </c>
      <c r="D232" s="77" t="s">
        <v>1139</v>
      </c>
      <c r="F232" s="79" t="s">
        <v>1987</v>
      </c>
      <c r="G232" s="80"/>
      <c r="H232" s="81"/>
      <c r="J232" s="82" t="s">
        <v>423</v>
      </c>
      <c r="K232" s="82" t="s">
        <v>422</v>
      </c>
      <c r="L232" s="82" t="s">
        <v>1413</v>
      </c>
    </row>
    <row r="233" spans="1:12" ht="14" x14ac:dyDescent="0.15">
      <c r="A233" s="116"/>
      <c r="B233" s="2" t="s">
        <v>158</v>
      </c>
      <c r="C233" s="82" t="s">
        <v>234</v>
      </c>
      <c r="D233" s="77" t="s">
        <v>1143</v>
      </c>
      <c r="F233" s="77" t="s">
        <v>1988</v>
      </c>
      <c r="G233" s="77"/>
      <c r="H233" s="77" t="s">
        <v>1989</v>
      </c>
      <c r="J233" s="82" t="s">
        <v>1414</v>
      </c>
      <c r="K233" s="82" t="s">
        <v>1415</v>
      </c>
      <c r="L233" s="82" t="s">
        <v>1414</v>
      </c>
    </row>
    <row r="234" spans="1:12" ht="14" x14ac:dyDescent="0.15">
      <c r="A234" s="116"/>
      <c r="B234" s="2" t="s">
        <v>159</v>
      </c>
      <c r="C234" s="82" t="s">
        <v>235</v>
      </c>
      <c r="D234" s="77" t="s">
        <v>902</v>
      </c>
      <c r="F234" s="77" t="s">
        <v>1990</v>
      </c>
      <c r="G234" s="77"/>
      <c r="H234" s="77" t="s">
        <v>1991</v>
      </c>
      <c r="J234" s="85" t="s">
        <v>493</v>
      </c>
      <c r="K234" s="85" t="s">
        <v>492</v>
      </c>
      <c r="L234" s="77" t="s">
        <v>1416</v>
      </c>
    </row>
    <row r="235" spans="1:12" ht="14" x14ac:dyDescent="0.15">
      <c r="A235" s="116"/>
      <c r="B235" s="2" t="s">
        <v>160</v>
      </c>
      <c r="C235" s="82" t="s">
        <v>42</v>
      </c>
      <c r="D235" s="77" t="s">
        <v>906</v>
      </c>
      <c r="F235" s="77" t="s">
        <v>1992</v>
      </c>
      <c r="G235" s="77"/>
      <c r="H235" s="77" t="s">
        <v>1993</v>
      </c>
      <c r="J235" s="82" t="s">
        <v>491</v>
      </c>
      <c r="K235" s="85" t="s">
        <v>490</v>
      </c>
      <c r="L235" s="82" t="s">
        <v>1417</v>
      </c>
    </row>
    <row r="236" spans="1:12" ht="14" x14ac:dyDescent="0.15">
      <c r="A236" s="116" t="s">
        <v>1835</v>
      </c>
      <c r="B236" s="2" t="s">
        <v>151</v>
      </c>
      <c r="C236" s="82" t="s">
        <v>56</v>
      </c>
      <c r="D236" s="77" t="s">
        <v>1150</v>
      </c>
      <c r="F236" s="77" t="s">
        <v>1994</v>
      </c>
      <c r="G236" s="77"/>
      <c r="H236" s="77" t="s">
        <v>1995</v>
      </c>
      <c r="J236" s="85" t="s">
        <v>1418</v>
      </c>
      <c r="K236" s="85" t="s">
        <v>587</v>
      </c>
      <c r="L236" s="77" t="s">
        <v>1419</v>
      </c>
    </row>
    <row r="237" spans="1:12" ht="14" x14ac:dyDescent="0.15">
      <c r="A237" s="116" t="s">
        <v>1832</v>
      </c>
      <c r="B237" s="2" t="s">
        <v>168</v>
      </c>
      <c r="C237" s="82" t="s">
        <v>81</v>
      </c>
      <c r="D237" s="77" t="s">
        <v>1602</v>
      </c>
      <c r="F237" s="77" t="s">
        <v>1996</v>
      </c>
      <c r="G237" s="77"/>
      <c r="H237" s="77" t="s">
        <v>1997</v>
      </c>
      <c r="J237" s="85" t="s">
        <v>2051</v>
      </c>
      <c r="K237" s="85" t="s">
        <v>1396</v>
      </c>
      <c r="L237" s="85" t="s">
        <v>2051</v>
      </c>
    </row>
    <row r="238" spans="1:12" ht="14" x14ac:dyDescent="0.15">
      <c r="A238" s="116" t="s">
        <v>1835</v>
      </c>
      <c r="B238" s="2" t="s">
        <v>161</v>
      </c>
      <c r="C238" s="82" t="s">
        <v>556</v>
      </c>
      <c r="D238" s="77" t="s">
        <v>1153</v>
      </c>
      <c r="F238" s="77" t="s">
        <v>1998</v>
      </c>
      <c r="G238" s="77"/>
      <c r="H238" s="77" t="s">
        <v>1999</v>
      </c>
      <c r="J238" s="79" t="s">
        <v>1420</v>
      </c>
      <c r="K238" s="80" t="s">
        <v>222</v>
      </c>
      <c r="L238" s="79" t="s">
        <v>1421</v>
      </c>
    </row>
    <row r="239" spans="1:12" ht="14" x14ac:dyDescent="0.15">
      <c r="A239" s="116" t="s">
        <v>1832</v>
      </c>
      <c r="B239" s="2" t="s">
        <v>166</v>
      </c>
      <c r="C239" s="82" t="s">
        <v>136</v>
      </c>
      <c r="D239" s="77" t="s">
        <v>1607</v>
      </c>
      <c r="F239" s="77" t="s">
        <v>2000</v>
      </c>
      <c r="G239" s="77"/>
      <c r="H239" s="77" t="s">
        <v>2001</v>
      </c>
      <c r="J239" s="82" t="s">
        <v>1012</v>
      </c>
      <c r="K239" s="82" t="s">
        <v>1013</v>
      </c>
      <c r="L239" s="82" t="s">
        <v>1014</v>
      </c>
    </row>
    <row r="240" spans="1:12" ht="14" x14ac:dyDescent="0.15">
      <c r="A240" s="116"/>
      <c r="B240" s="2" t="s">
        <v>164</v>
      </c>
      <c r="C240" s="82" t="s">
        <v>82</v>
      </c>
      <c r="D240" s="77" t="s">
        <v>1160</v>
      </c>
      <c r="F240" s="77" t="s">
        <v>2002</v>
      </c>
      <c r="G240" s="77"/>
      <c r="H240" s="77" t="s">
        <v>2003</v>
      </c>
      <c r="J240" s="82" t="s">
        <v>720</v>
      </c>
      <c r="K240" s="82" t="s">
        <v>593</v>
      </c>
      <c r="L240" s="82" t="s">
        <v>1552</v>
      </c>
    </row>
    <row r="241" spans="1:12" ht="14" x14ac:dyDescent="0.15">
      <c r="A241" s="116" t="s">
        <v>1835</v>
      </c>
      <c r="B241" s="2" t="s">
        <v>167</v>
      </c>
      <c r="C241" s="82" t="s">
        <v>557</v>
      </c>
      <c r="D241" s="77" t="s">
        <v>812</v>
      </c>
      <c r="F241" s="77" t="s">
        <v>2004</v>
      </c>
      <c r="G241" s="77"/>
      <c r="H241" s="77" t="s">
        <v>2005</v>
      </c>
      <c r="J241" s="82" t="s">
        <v>190</v>
      </c>
      <c r="K241" s="84" t="s">
        <v>1021</v>
      </c>
      <c r="L241" s="77" t="s">
        <v>1022</v>
      </c>
    </row>
    <row r="242" spans="1:12" x14ac:dyDescent="0.15">
      <c r="A242" s="124"/>
      <c r="B242" s="88" t="s">
        <v>1220</v>
      </c>
      <c r="C242" s="88" t="s">
        <v>647</v>
      </c>
      <c r="D242" s="77" t="s">
        <v>1221</v>
      </c>
      <c r="F242" s="77" t="s">
        <v>2006</v>
      </c>
      <c r="G242" s="77"/>
      <c r="H242" s="77" t="s">
        <v>2007</v>
      </c>
      <c r="J242" s="82" t="s">
        <v>189</v>
      </c>
      <c r="K242" s="84" t="s">
        <v>1024</v>
      </c>
      <c r="L242" s="77" t="s">
        <v>1025</v>
      </c>
    </row>
    <row r="243" spans="1:12" ht="14" x14ac:dyDescent="0.15">
      <c r="A243" s="116" t="s">
        <v>1835</v>
      </c>
      <c r="B243" s="2" t="s">
        <v>512</v>
      </c>
      <c r="C243" s="82" t="s">
        <v>290</v>
      </c>
      <c r="D243" s="77" t="s">
        <v>925</v>
      </c>
      <c r="F243" s="77" t="s">
        <v>2008</v>
      </c>
      <c r="G243" s="77"/>
      <c r="H243" s="77" t="s">
        <v>2009</v>
      </c>
      <c r="J243" s="82" t="s">
        <v>1028</v>
      </c>
      <c r="K243" s="82" t="s">
        <v>1029</v>
      </c>
      <c r="L243" s="82" t="s">
        <v>1030</v>
      </c>
    </row>
    <row r="244" spans="1:12" ht="14" x14ac:dyDescent="0.15">
      <c r="A244" s="116" t="s">
        <v>1832</v>
      </c>
      <c r="B244" s="2" t="s">
        <v>515</v>
      </c>
      <c r="C244" s="82" t="s">
        <v>513</v>
      </c>
      <c r="D244" s="77" t="s">
        <v>929</v>
      </c>
      <c r="F244" s="77" t="s">
        <v>2010</v>
      </c>
      <c r="G244" s="77"/>
      <c r="H244" s="77" t="s">
        <v>2011</v>
      </c>
      <c r="J244" s="82" t="s">
        <v>584</v>
      </c>
      <c r="K244" s="84"/>
      <c r="L244" s="77" t="s">
        <v>1034</v>
      </c>
    </row>
    <row r="245" spans="1:12" ht="14" x14ac:dyDescent="0.15">
      <c r="A245" s="118"/>
      <c r="B245" s="82" t="s">
        <v>162</v>
      </c>
      <c r="C245" s="82" t="s">
        <v>390</v>
      </c>
      <c r="D245" s="82" t="s">
        <v>747</v>
      </c>
      <c r="F245" s="77" t="s">
        <v>2012</v>
      </c>
      <c r="G245" s="77"/>
      <c r="H245" s="77" t="s">
        <v>2013</v>
      </c>
      <c r="J245" s="85" t="s">
        <v>1038</v>
      </c>
      <c r="K245" s="85" t="s">
        <v>2</v>
      </c>
      <c r="L245" s="77" t="s">
        <v>1039</v>
      </c>
    </row>
    <row r="246" spans="1:12" ht="14" x14ac:dyDescent="0.15">
      <c r="A246" s="116" t="s">
        <v>1835</v>
      </c>
      <c r="B246" s="2" t="s">
        <v>154</v>
      </c>
      <c r="C246" s="82" t="s">
        <v>403</v>
      </c>
      <c r="D246" s="77" t="s">
        <v>813</v>
      </c>
      <c r="F246" s="77" t="s">
        <v>2014</v>
      </c>
      <c r="G246" s="77"/>
      <c r="H246" s="77" t="s">
        <v>2015</v>
      </c>
      <c r="J246" s="82" t="s">
        <v>424</v>
      </c>
      <c r="K246" s="84"/>
      <c r="L246" s="82" t="s">
        <v>424</v>
      </c>
    </row>
    <row r="247" spans="1:12" ht="14" x14ac:dyDescent="0.15">
      <c r="A247" s="116" t="s">
        <v>1835</v>
      </c>
      <c r="B247" s="2" t="s">
        <v>805</v>
      </c>
      <c r="C247" s="82" t="s">
        <v>558</v>
      </c>
      <c r="D247" s="77" t="s">
        <v>1166</v>
      </c>
      <c r="F247" s="77" t="s">
        <v>2016</v>
      </c>
      <c r="G247" s="77"/>
      <c r="H247" s="77" t="s">
        <v>2017</v>
      </c>
      <c r="J247" s="5" t="s">
        <v>850</v>
      </c>
      <c r="K247" s="85" t="s">
        <v>414</v>
      </c>
      <c r="L247" s="77" t="s">
        <v>1042</v>
      </c>
    </row>
    <row r="248" spans="1:12" x14ac:dyDescent="0.15">
      <c r="A248" s="124"/>
      <c r="B248" s="88" t="s">
        <v>1230</v>
      </c>
      <c r="C248" s="88" t="s">
        <v>648</v>
      </c>
      <c r="D248" s="77" t="s">
        <v>1606</v>
      </c>
      <c r="F248" s="77" t="s">
        <v>2018</v>
      </c>
      <c r="G248" s="77"/>
      <c r="H248" s="77" t="s">
        <v>2019</v>
      </c>
      <c r="J248" s="82" t="s">
        <v>1057</v>
      </c>
      <c r="K248" s="82" t="s">
        <v>1058</v>
      </c>
      <c r="L248" s="82" t="s">
        <v>1059</v>
      </c>
    </row>
    <row r="249" spans="1:12" ht="14" x14ac:dyDescent="0.15">
      <c r="A249" s="116" t="s">
        <v>1835</v>
      </c>
      <c r="B249" s="2" t="s">
        <v>783</v>
      </c>
      <c r="C249" s="82" t="s">
        <v>100</v>
      </c>
      <c r="D249" s="77" t="s">
        <v>814</v>
      </c>
      <c r="J249" s="82" t="s">
        <v>1063</v>
      </c>
      <c r="K249" s="84"/>
      <c r="L249" s="77" t="s">
        <v>1064</v>
      </c>
    </row>
    <row r="250" spans="1:12" x14ac:dyDescent="0.15">
      <c r="A250" s="118"/>
      <c r="B250" s="82" t="s">
        <v>939</v>
      </c>
      <c r="C250" s="82" t="s">
        <v>940</v>
      </c>
      <c r="D250" s="82" t="s">
        <v>941</v>
      </c>
      <c r="J250" s="82" t="s">
        <v>187</v>
      </c>
      <c r="K250" s="84"/>
      <c r="L250" s="77" t="s">
        <v>1068</v>
      </c>
    </row>
    <row r="251" spans="1:12" ht="14" x14ac:dyDescent="0.15">
      <c r="A251" s="116" t="s">
        <v>1832</v>
      </c>
      <c r="B251" s="2" t="s">
        <v>856</v>
      </c>
      <c r="C251" s="82" t="s">
        <v>105</v>
      </c>
      <c r="D251" s="77" t="s">
        <v>942</v>
      </c>
      <c r="J251" s="82" t="s">
        <v>1136</v>
      </c>
      <c r="K251" s="82" t="s">
        <v>1137</v>
      </c>
      <c r="L251" s="82" t="s">
        <v>1138</v>
      </c>
    </row>
    <row r="252" spans="1:12" ht="14" x14ac:dyDescent="0.15">
      <c r="A252" s="116"/>
      <c r="B252" s="2" t="s">
        <v>855</v>
      </c>
      <c r="C252" s="82" t="s">
        <v>102</v>
      </c>
      <c r="D252" s="77" t="s">
        <v>912</v>
      </c>
      <c r="J252" s="85" t="s">
        <v>1140</v>
      </c>
      <c r="K252" s="85" t="s">
        <v>594</v>
      </c>
      <c r="L252" s="77" t="s">
        <v>1141</v>
      </c>
    </row>
    <row r="253" spans="1:12" ht="14" x14ac:dyDescent="0.15">
      <c r="A253" s="116"/>
      <c r="B253" s="2" t="s">
        <v>945</v>
      </c>
      <c r="C253" s="82" t="s">
        <v>104</v>
      </c>
      <c r="D253" s="77" t="s">
        <v>1541</v>
      </c>
      <c r="J253" s="82" t="s">
        <v>1183</v>
      </c>
      <c r="K253" s="82"/>
      <c r="L253" s="82" t="s">
        <v>1184</v>
      </c>
    </row>
    <row r="254" spans="1:12" x14ac:dyDescent="0.15">
      <c r="A254" s="124"/>
      <c r="B254" s="88" t="s">
        <v>674</v>
      </c>
      <c r="C254" s="88" t="s">
        <v>673</v>
      </c>
      <c r="D254" s="77" t="s">
        <v>1608</v>
      </c>
      <c r="J254" s="82" t="s">
        <v>193</v>
      </c>
      <c r="K254" s="84" t="s">
        <v>192</v>
      </c>
      <c r="L254" s="77" t="s">
        <v>1251</v>
      </c>
    </row>
    <row r="255" spans="1:12" ht="14" x14ac:dyDescent="0.15">
      <c r="A255" s="116" t="s">
        <v>1835</v>
      </c>
      <c r="B255" s="2" t="s">
        <v>806</v>
      </c>
      <c r="C255" s="82" t="s">
        <v>514</v>
      </c>
      <c r="D255" s="77" t="s">
        <v>815</v>
      </c>
      <c r="J255" s="82" t="s">
        <v>583</v>
      </c>
      <c r="K255" s="84"/>
      <c r="L255" s="77" t="s">
        <v>1336</v>
      </c>
    </row>
    <row r="256" spans="1:12" ht="14" x14ac:dyDescent="0.15">
      <c r="A256" s="116"/>
      <c r="B256" s="2" t="s">
        <v>1066</v>
      </c>
      <c r="C256" s="82" t="s">
        <v>20</v>
      </c>
      <c r="D256" s="77" t="s">
        <v>1067</v>
      </c>
      <c r="J256" s="82" t="s">
        <v>1355</v>
      </c>
      <c r="K256" s="82"/>
      <c r="L256" s="82" t="s">
        <v>1356</v>
      </c>
    </row>
    <row r="257" spans="1:12" ht="14" x14ac:dyDescent="0.15">
      <c r="A257" s="116"/>
      <c r="B257" s="2" t="s">
        <v>84</v>
      </c>
      <c r="C257" s="82" t="s">
        <v>606</v>
      </c>
      <c r="D257" s="77" t="s">
        <v>913</v>
      </c>
      <c r="J257" s="82" t="s">
        <v>1422</v>
      </c>
      <c r="K257" s="84"/>
      <c r="L257" s="77" t="s">
        <v>1422</v>
      </c>
    </row>
    <row r="258" spans="1:12" ht="14" x14ac:dyDescent="0.15">
      <c r="A258" s="116" t="s">
        <v>1835</v>
      </c>
      <c r="B258" s="2" t="s">
        <v>408</v>
      </c>
      <c r="C258" s="82" t="s">
        <v>407</v>
      </c>
      <c r="D258" s="77" t="s">
        <v>1621</v>
      </c>
      <c r="J258" s="88" t="s">
        <v>79</v>
      </c>
      <c r="K258" s="88" t="s">
        <v>78</v>
      </c>
      <c r="L258" s="77" t="s">
        <v>1423</v>
      </c>
    </row>
    <row r="259" spans="1:12" ht="14" x14ac:dyDescent="0.15">
      <c r="A259" s="116"/>
      <c r="B259" s="2" t="s">
        <v>804</v>
      </c>
      <c r="C259" s="82" t="s">
        <v>635</v>
      </c>
      <c r="D259" s="77" t="s">
        <v>1625</v>
      </c>
      <c r="J259" s="82" t="s">
        <v>1424</v>
      </c>
      <c r="K259" s="84"/>
      <c r="L259" s="77" t="s">
        <v>1425</v>
      </c>
    </row>
    <row r="260" spans="1:12" ht="14" x14ac:dyDescent="0.15">
      <c r="A260" s="119"/>
      <c r="B260" s="85" t="s">
        <v>551</v>
      </c>
      <c r="C260" s="82" t="s">
        <v>599</v>
      </c>
      <c r="D260" s="77" t="s">
        <v>1555</v>
      </c>
      <c r="J260" s="82" t="s">
        <v>188</v>
      </c>
      <c r="K260" s="84"/>
      <c r="L260" s="77" t="s">
        <v>1426</v>
      </c>
    </row>
    <row r="261" spans="1:12" ht="14" x14ac:dyDescent="0.15">
      <c r="A261" s="119"/>
      <c r="B261" s="85" t="s">
        <v>494</v>
      </c>
      <c r="C261" s="82" t="s">
        <v>535</v>
      </c>
      <c r="D261" s="77" t="s">
        <v>1095</v>
      </c>
      <c r="J261" s="82" t="s">
        <v>186</v>
      </c>
      <c r="K261" s="84" t="s">
        <v>1427</v>
      </c>
      <c r="L261" s="77" t="s">
        <v>1428</v>
      </c>
    </row>
    <row r="262" spans="1:12" ht="14" x14ac:dyDescent="0.15">
      <c r="A262" s="116" t="s">
        <v>1832</v>
      </c>
      <c r="B262" s="2" t="s">
        <v>807</v>
      </c>
      <c r="C262" s="82" t="s">
        <v>530</v>
      </c>
      <c r="D262" s="77" t="s">
        <v>816</v>
      </c>
      <c r="J262" s="82" t="s">
        <v>1429</v>
      </c>
      <c r="K262" s="82"/>
      <c r="L262" s="82" t="s">
        <v>1430</v>
      </c>
    </row>
    <row r="263" spans="1:12" ht="14" x14ac:dyDescent="0.15">
      <c r="A263" s="116"/>
      <c r="B263" s="2" t="s">
        <v>915</v>
      </c>
      <c r="C263" s="82" t="s">
        <v>693</v>
      </c>
      <c r="D263" s="77" t="s">
        <v>916</v>
      </c>
      <c r="J263" s="82" t="s">
        <v>582</v>
      </c>
      <c r="K263" s="84" t="s">
        <v>581</v>
      </c>
      <c r="L263" s="77" t="s">
        <v>1431</v>
      </c>
    </row>
    <row r="264" spans="1:12" ht="14" x14ac:dyDescent="0.15">
      <c r="A264" s="126"/>
      <c r="B264" s="3" t="s">
        <v>253</v>
      </c>
      <c r="C264" s="82" t="s">
        <v>246</v>
      </c>
      <c r="D264" s="77" t="s">
        <v>1169</v>
      </c>
      <c r="J264" s="82" t="s">
        <v>1432</v>
      </c>
      <c r="K264" s="82" t="s">
        <v>1433</v>
      </c>
      <c r="L264" s="82" t="s">
        <v>1434</v>
      </c>
    </row>
    <row r="265" spans="1:12" ht="14" x14ac:dyDescent="0.15">
      <c r="A265" s="116" t="s">
        <v>1835</v>
      </c>
      <c r="B265" s="2" t="s">
        <v>553</v>
      </c>
      <c r="C265" s="82" t="s">
        <v>286</v>
      </c>
      <c r="D265" s="77" t="s">
        <v>1612</v>
      </c>
      <c r="J265" s="82" t="s">
        <v>1435</v>
      </c>
      <c r="K265" s="82" t="s">
        <v>1436</v>
      </c>
      <c r="L265" s="82" t="s">
        <v>1437</v>
      </c>
    </row>
    <row r="266" spans="1:12" ht="14" x14ac:dyDescent="0.15">
      <c r="A266" s="116"/>
      <c r="B266" s="2" t="s">
        <v>918</v>
      </c>
      <c r="C266" s="82" t="s">
        <v>32</v>
      </c>
      <c r="D266" s="77" t="s">
        <v>919</v>
      </c>
      <c r="J266" s="2" t="s">
        <v>1438</v>
      </c>
      <c r="K266" s="82" t="s">
        <v>441</v>
      </c>
      <c r="L266" s="77" t="s">
        <v>1439</v>
      </c>
    </row>
    <row r="267" spans="1:12" ht="14" x14ac:dyDescent="0.15">
      <c r="A267" s="116" t="s">
        <v>1835</v>
      </c>
      <c r="B267" s="2" t="s">
        <v>808</v>
      </c>
      <c r="C267" s="82" t="s">
        <v>1661</v>
      </c>
      <c r="D267" s="77" t="s">
        <v>1085</v>
      </c>
      <c r="J267" s="82" t="s">
        <v>1440</v>
      </c>
      <c r="K267" s="82" t="s">
        <v>1441</v>
      </c>
      <c r="L267" s="82" t="s">
        <v>1554</v>
      </c>
    </row>
    <row r="268" spans="1:12" ht="14" x14ac:dyDescent="0.15">
      <c r="A268" s="116" t="s">
        <v>1835</v>
      </c>
      <c r="B268" s="2" t="s">
        <v>1045</v>
      </c>
      <c r="C268" s="82" t="s">
        <v>287</v>
      </c>
      <c r="D268" s="77" t="s">
        <v>1627</v>
      </c>
      <c r="J268" s="82" t="s">
        <v>1442</v>
      </c>
      <c r="K268" s="82"/>
      <c r="L268" s="82" t="s">
        <v>1443</v>
      </c>
    </row>
    <row r="269" spans="1:12" ht="14" x14ac:dyDescent="0.15">
      <c r="A269" s="116" t="s">
        <v>1832</v>
      </c>
      <c r="B269" s="2" t="s">
        <v>960</v>
      </c>
      <c r="C269" s="82" t="s">
        <v>537</v>
      </c>
      <c r="D269" s="77" t="s">
        <v>961</v>
      </c>
      <c r="J269" s="82" t="s">
        <v>619</v>
      </c>
      <c r="K269" s="82" t="s">
        <v>618</v>
      </c>
      <c r="L269" s="77" t="s">
        <v>949</v>
      </c>
    </row>
    <row r="270" spans="1:12" ht="14" x14ac:dyDescent="0.15">
      <c r="A270" s="119"/>
      <c r="B270" s="85" t="s">
        <v>922</v>
      </c>
      <c r="C270" s="85" t="s">
        <v>72</v>
      </c>
      <c r="D270" s="77" t="s">
        <v>923</v>
      </c>
      <c r="J270" s="82" t="s">
        <v>1444</v>
      </c>
      <c r="K270" s="84"/>
      <c r="L270" s="77" t="s">
        <v>1444</v>
      </c>
    </row>
    <row r="271" spans="1:12" ht="14" x14ac:dyDescent="0.15">
      <c r="A271" s="119"/>
      <c r="B271" s="85" t="s">
        <v>926</v>
      </c>
      <c r="C271" s="85" t="s">
        <v>409</v>
      </c>
      <c r="D271" s="77" t="s">
        <v>927</v>
      </c>
      <c r="J271" s="82" t="s">
        <v>1445</v>
      </c>
      <c r="K271" s="84"/>
      <c r="L271" s="77" t="s">
        <v>1445</v>
      </c>
    </row>
    <row r="272" spans="1:12" x14ac:dyDescent="0.15">
      <c r="A272" s="124"/>
      <c r="B272" s="88" t="s">
        <v>1237</v>
      </c>
      <c r="C272" s="88" t="s">
        <v>46</v>
      </c>
      <c r="D272" s="77" t="s">
        <v>1238</v>
      </c>
      <c r="J272" s="82" t="s">
        <v>1446</v>
      </c>
      <c r="K272" s="82" t="s">
        <v>115</v>
      </c>
      <c r="L272" s="77" t="s">
        <v>1447</v>
      </c>
    </row>
    <row r="273" spans="1:12" x14ac:dyDescent="0.15">
      <c r="A273" s="124"/>
      <c r="B273" s="88" t="s">
        <v>1241</v>
      </c>
      <c r="C273" s="88" t="s">
        <v>138</v>
      </c>
      <c r="D273" s="77" t="s">
        <v>1242</v>
      </c>
      <c r="J273" s="82" t="s">
        <v>1448</v>
      </c>
      <c r="K273" s="82" t="s">
        <v>1449</v>
      </c>
      <c r="L273" s="82" t="s">
        <v>1450</v>
      </c>
    </row>
    <row r="274" spans="1:12" x14ac:dyDescent="0.15">
      <c r="A274" s="124"/>
      <c r="B274" s="88" t="s">
        <v>1245</v>
      </c>
      <c r="C274" s="88" t="s">
        <v>45</v>
      </c>
      <c r="D274" s="77" t="s">
        <v>1246</v>
      </c>
      <c r="J274" s="82" t="s">
        <v>191</v>
      </c>
      <c r="K274" s="84"/>
      <c r="L274" s="77" t="s">
        <v>1451</v>
      </c>
    </row>
    <row r="275" spans="1:12" ht="14" x14ac:dyDescent="0.15">
      <c r="A275" s="116" t="s">
        <v>1835</v>
      </c>
      <c r="B275" s="2" t="s">
        <v>1253</v>
      </c>
      <c r="C275" s="82" t="s">
        <v>675</v>
      </c>
      <c r="D275" s="77" t="s">
        <v>1254</v>
      </c>
      <c r="J275" s="82" t="s">
        <v>1452</v>
      </c>
      <c r="K275" s="84"/>
      <c r="L275" s="77" t="s">
        <v>1453</v>
      </c>
    </row>
    <row r="276" spans="1:12" x14ac:dyDescent="0.15">
      <c r="A276" s="124"/>
      <c r="B276" s="88" t="s">
        <v>1257</v>
      </c>
      <c r="C276" s="88" t="s">
        <v>172</v>
      </c>
      <c r="D276" s="77" t="s">
        <v>1258</v>
      </c>
      <c r="J276" s="82" t="s">
        <v>1454</v>
      </c>
      <c r="K276" s="82"/>
      <c r="L276" s="82" t="s">
        <v>1455</v>
      </c>
    </row>
    <row r="277" spans="1:12" ht="14" x14ac:dyDescent="0.15">
      <c r="A277" s="116" t="s">
        <v>1835</v>
      </c>
      <c r="B277" s="2" t="s">
        <v>1263</v>
      </c>
      <c r="C277" s="82" t="s">
        <v>679</v>
      </c>
      <c r="D277" s="77" t="s">
        <v>1576</v>
      </c>
      <c r="J277" s="82" t="s">
        <v>1456</v>
      </c>
      <c r="K277" s="82"/>
      <c r="L277" s="82" t="s">
        <v>1457</v>
      </c>
    </row>
    <row r="278" spans="1:12" x14ac:dyDescent="0.15">
      <c r="A278" s="124"/>
      <c r="B278" s="88" t="s">
        <v>1584</v>
      </c>
      <c r="C278" s="88" t="s">
        <v>677</v>
      </c>
      <c r="D278" s="77" t="s">
        <v>1585</v>
      </c>
      <c r="J278" s="82" t="s">
        <v>1458</v>
      </c>
      <c r="K278" s="82" t="s">
        <v>1459</v>
      </c>
      <c r="L278" s="82" t="s">
        <v>1610</v>
      </c>
    </row>
    <row r="279" spans="1:12" x14ac:dyDescent="0.15">
      <c r="A279" s="124"/>
      <c r="B279" s="88" t="s">
        <v>1271</v>
      </c>
      <c r="C279" s="88" t="s">
        <v>49</v>
      </c>
      <c r="D279" s="77" t="s">
        <v>1614</v>
      </c>
      <c r="L279" s="21"/>
    </row>
    <row r="280" spans="1:12" x14ac:dyDescent="0.15">
      <c r="A280" s="124"/>
      <c r="B280" s="88" t="s">
        <v>1278</v>
      </c>
      <c r="C280" s="88" t="s">
        <v>44</v>
      </c>
      <c r="D280" s="77" t="s">
        <v>1279</v>
      </c>
      <c r="L280" s="21"/>
    </row>
    <row r="281" spans="1:12" x14ac:dyDescent="0.15">
      <c r="A281" s="124"/>
      <c r="B281" s="88" t="s">
        <v>1282</v>
      </c>
      <c r="C281" s="88" t="s">
        <v>47</v>
      </c>
      <c r="D281" s="77" t="s">
        <v>1283</v>
      </c>
      <c r="L281" s="21"/>
    </row>
    <row r="282" spans="1:12" x14ac:dyDescent="0.15">
      <c r="A282" s="124"/>
      <c r="B282" s="88" t="s">
        <v>1286</v>
      </c>
      <c r="C282" s="88" t="s">
        <v>143</v>
      </c>
      <c r="D282" s="77" t="s">
        <v>1287</v>
      </c>
      <c r="L282" s="21"/>
    </row>
    <row r="283" spans="1:12" x14ac:dyDescent="0.15">
      <c r="A283" s="124"/>
      <c r="B283" s="88" t="s">
        <v>1290</v>
      </c>
      <c r="C283" s="88" t="s">
        <v>644</v>
      </c>
      <c r="D283" s="77" t="s">
        <v>1291</v>
      </c>
      <c r="L283" s="21"/>
    </row>
    <row r="284" spans="1:12" x14ac:dyDescent="0.15">
      <c r="A284" s="124"/>
      <c r="B284" s="88" t="s">
        <v>1300</v>
      </c>
      <c r="C284" s="88" t="s">
        <v>641</v>
      </c>
      <c r="D284" s="77" t="s">
        <v>1617</v>
      </c>
      <c r="L284" s="21"/>
    </row>
    <row r="285" spans="1:12" ht="14" x14ac:dyDescent="0.15">
      <c r="A285" s="116" t="s">
        <v>1835</v>
      </c>
      <c r="B285" s="2" t="s">
        <v>1303</v>
      </c>
      <c r="C285" s="82" t="s">
        <v>678</v>
      </c>
      <c r="D285" s="77" t="s">
        <v>1304</v>
      </c>
      <c r="L285" s="21"/>
    </row>
    <row r="286" spans="1:12" ht="14" x14ac:dyDescent="0.15">
      <c r="A286" s="119"/>
      <c r="B286" s="85" t="s">
        <v>1380</v>
      </c>
      <c r="C286" s="85" t="s">
        <v>497</v>
      </c>
      <c r="D286" s="77" t="s">
        <v>1381</v>
      </c>
      <c r="L286" s="21"/>
    </row>
    <row r="287" spans="1:12" x14ac:dyDescent="0.15">
      <c r="A287" s="124"/>
      <c r="B287" s="88" t="s">
        <v>1307</v>
      </c>
      <c r="C287" s="88" t="s">
        <v>1308</v>
      </c>
      <c r="D287" s="77" t="s">
        <v>1309</v>
      </c>
    </row>
    <row r="288" spans="1:12" ht="14" x14ac:dyDescent="0.15">
      <c r="A288" s="116"/>
      <c r="B288" s="2" t="s">
        <v>602</v>
      </c>
      <c r="C288" s="82" t="s">
        <v>601</v>
      </c>
      <c r="D288" s="77" t="s">
        <v>930</v>
      </c>
    </row>
    <row r="289" spans="1:4" x14ac:dyDescent="0.15">
      <c r="A289" s="124"/>
      <c r="B289" s="88" t="s">
        <v>148</v>
      </c>
      <c r="C289" s="88" t="s">
        <v>147</v>
      </c>
      <c r="D289" s="77" t="s">
        <v>1317</v>
      </c>
    </row>
    <row r="290" spans="1:4" x14ac:dyDescent="0.15">
      <c r="A290" s="124"/>
      <c r="B290" s="88" t="s">
        <v>1327</v>
      </c>
      <c r="C290" s="88" t="s">
        <v>1328</v>
      </c>
      <c r="D290" s="77" t="s">
        <v>1329</v>
      </c>
    </row>
    <row r="291" spans="1:4" ht="14" x14ac:dyDescent="0.15">
      <c r="A291" s="119"/>
      <c r="B291" s="85" t="s">
        <v>1357</v>
      </c>
      <c r="C291" s="85" t="s">
        <v>351</v>
      </c>
      <c r="D291" s="77" t="s">
        <v>1358</v>
      </c>
    </row>
    <row r="292" spans="1:4" ht="14" x14ac:dyDescent="0.15">
      <c r="A292" s="116"/>
      <c r="B292" s="2" t="s">
        <v>1382</v>
      </c>
      <c r="C292" s="82" t="s">
        <v>410</v>
      </c>
      <c r="D292" s="77" t="s">
        <v>1383</v>
      </c>
    </row>
    <row r="293" spans="1:4" ht="14" x14ac:dyDescent="0.15">
      <c r="A293" s="116" t="s">
        <v>1835</v>
      </c>
      <c r="B293" s="2" t="s">
        <v>1359</v>
      </c>
      <c r="C293" s="82" t="s">
        <v>98</v>
      </c>
      <c r="D293" s="77" t="s">
        <v>1359</v>
      </c>
    </row>
    <row r="294" spans="1:4" ht="14" x14ac:dyDescent="0.15">
      <c r="A294" s="119"/>
      <c r="B294" s="85" t="s">
        <v>496</v>
      </c>
      <c r="C294" s="85" t="s">
        <v>495</v>
      </c>
      <c r="D294" s="77" t="s">
        <v>1384</v>
      </c>
    </row>
    <row r="295" spans="1:4" x14ac:dyDescent="0.15">
      <c r="A295" s="118"/>
      <c r="B295" s="82" t="s">
        <v>1385</v>
      </c>
      <c r="C295" s="82" t="s">
        <v>1386</v>
      </c>
      <c r="D295" s="82" t="s">
        <v>1615</v>
      </c>
    </row>
    <row r="296" spans="1:4" x14ac:dyDescent="0.15">
      <c r="A296" s="118"/>
      <c r="B296" s="82" t="s">
        <v>1360</v>
      </c>
      <c r="C296" s="82" t="s">
        <v>1361</v>
      </c>
      <c r="D296" s="82" t="s">
        <v>1360</v>
      </c>
    </row>
    <row r="297" spans="1:4" ht="14" x14ac:dyDescent="0.15">
      <c r="A297" s="116" t="s">
        <v>1832</v>
      </c>
      <c r="B297" s="2" t="s">
        <v>782</v>
      </c>
      <c r="C297" s="82" t="s">
        <v>603</v>
      </c>
      <c r="D297" s="77" t="s">
        <v>782</v>
      </c>
    </row>
    <row r="298" spans="1:4" x14ac:dyDescent="0.15">
      <c r="A298" s="124"/>
      <c r="B298" s="88" t="s">
        <v>511</v>
      </c>
      <c r="C298" s="88" t="s">
        <v>510</v>
      </c>
      <c r="D298" s="77" t="s">
        <v>1611</v>
      </c>
    </row>
    <row r="299" spans="1:4" ht="14" x14ac:dyDescent="0.15">
      <c r="A299" s="116" t="s">
        <v>1835</v>
      </c>
      <c r="B299" s="2" t="s">
        <v>1389</v>
      </c>
      <c r="C299" s="82" t="s">
        <v>1390</v>
      </c>
      <c r="D299" s="77" t="s">
        <v>1628</v>
      </c>
    </row>
    <row r="300" spans="1:4" x14ac:dyDescent="0.15">
      <c r="A300" s="124"/>
      <c r="B300" s="88" t="s">
        <v>74</v>
      </c>
      <c r="C300" s="88" t="s">
        <v>73</v>
      </c>
      <c r="D300" s="77" t="s">
        <v>933</v>
      </c>
    </row>
    <row r="301" spans="1:4" ht="14" x14ac:dyDescent="0.15">
      <c r="A301" s="116" t="s">
        <v>1835</v>
      </c>
      <c r="B301" s="2" t="s">
        <v>585</v>
      </c>
      <c r="C301" s="82" t="s">
        <v>706</v>
      </c>
      <c r="D301" s="77" t="s">
        <v>1580</v>
      </c>
    </row>
    <row r="302" spans="1:4" ht="14" x14ac:dyDescent="0.15">
      <c r="A302" s="119"/>
      <c r="B302" s="85" t="s">
        <v>1087</v>
      </c>
      <c r="C302" s="85" t="s">
        <v>305</v>
      </c>
      <c r="D302" s="77" t="s">
        <v>1088</v>
      </c>
    </row>
    <row r="303" spans="1:4" ht="14" x14ac:dyDescent="0.15">
      <c r="A303" s="116" t="s">
        <v>1832</v>
      </c>
      <c r="B303" s="2" t="s">
        <v>539</v>
      </c>
      <c r="C303" s="82" t="s">
        <v>538</v>
      </c>
      <c r="D303" s="77" t="s">
        <v>1119</v>
      </c>
    </row>
    <row r="304" spans="1:4" ht="14" x14ac:dyDescent="0.15">
      <c r="A304" s="119"/>
      <c r="B304" s="85" t="s">
        <v>350</v>
      </c>
      <c r="C304" s="85" t="s">
        <v>349</v>
      </c>
      <c r="D304" s="77" t="s">
        <v>1362</v>
      </c>
    </row>
    <row r="305" spans="1:4" ht="14" x14ac:dyDescent="0.15">
      <c r="A305" s="116" t="s">
        <v>1835</v>
      </c>
      <c r="B305" s="2" t="s">
        <v>781</v>
      </c>
      <c r="C305" s="82" t="s">
        <v>85</v>
      </c>
      <c r="D305" s="77" t="s">
        <v>1363</v>
      </c>
    </row>
    <row r="306" spans="1:4" ht="14" x14ac:dyDescent="0.15">
      <c r="A306" s="116" t="s">
        <v>1835</v>
      </c>
      <c r="B306" s="2" t="s">
        <v>509</v>
      </c>
      <c r="C306" s="82" t="s">
        <v>498</v>
      </c>
      <c r="D306" s="77" t="s">
        <v>1391</v>
      </c>
    </row>
    <row r="307" spans="1:4" x14ac:dyDescent="0.15">
      <c r="A307" s="118"/>
      <c r="B307" s="82" t="s">
        <v>605</v>
      </c>
      <c r="C307" s="82" t="s">
        <v>604</v>
      </c>
      <c r="D307" s="82" t="s">
        <v>1127</v>
      </c>
    </row>
    <row r="308" spans="1:4" x14ac:dyDescent="0.15">
      <c r="A308" s="124" t="s">
        <v>1832</v>
      </c>
      <c r="B308" s="88" t="s">
        <v>317</v>
      </c>
      <c r="C308" s="88" t="s">
        <v>316</v>
      </c>
      <c r="D308" s="77" t="s">
        <v>1392</v>
      </c>
    </row>
    <row r="309" spans="1:4" x14ac:dyDescent="0.15">
      <c r="A309" s="124"/>
      <c r="B309" s="88" t="s">
        <v>1393</v>
      </c>
      <c r="C309" s="88" t="s">
        <v>592</v>
      </c>
      <c r="D309" s="77" t="s">
        <v>1394</v>
      </c>
    </row>
    <row r="310" spans="1:4" ht="14" x14ac:dyDescent="0.15">
      <c r="A310" s="116" t="s">
        <v>1835</v>
      </c>
      <c r="B310" s="2" t="s">
        <v>997</v>
      </c>
      <c r="C310" s="82" t="s">
        <v>998</v>
      </c>
      <c r="D310" s="77" t="s">
        <v>999</v>
      </c>
    </row>
    <row r="311" spans="1:4" ht="14" x14ac:dyDescent="0.15">
      <c r="A311" s="116" t="s">
        <v>1835</v>
      </c>
      <c r="B311" s="2" t="s">
        <v>1101</v>
      </c>
      <c r="C311" s="82" t="s">
        <v>1102</v>
      </c>
      <c r="D311" s="77" t="s">
        <v>1103</v>
      </c>
    </row>
    <row r="312" spans="1:4" x14ac:dyDescent="0.15">
      <c r="A312" s="118"/>
      <c r="B312" s="82" t="s">
        <v>1422</v>
      </c>
      <c r="C312" s="84"/>
      <c r="D312" s="77" t="s">
        <v>1422</v>
      </c>
    </row>
    <row r="313" spans="1:4" x14ac:dyDescent="0.15">
      <c r="A313" s="124"/>
      <c r="B313" s="88" t="s">
        <v>1334</v>
      </c>
      <c r="C313" s="88" t="s">
        <v>1335</v>
      </c>
      <c r="D313" s="77" t="s">
        <v>1590</v>
      </c>
    </row>
    <row r="314" spans="1:4" ht="14" x14ac:dyDescent="0.15">
      <c r="A314" s="116"/>
      <c r="B314" s="2" t="s">
        <v>1364</v>
      </c>
      <c r="C314" s="82" t="s">
        <v>541</v>
      </c>
      <c r="D314" s="77" t="s">
        <v>1364</v>
      </c>
    </row>
    <row r="315" spans="1:4" x14ac:dyDescent="0.15">
      <c r="A315" s="118"/>
      <c r="B315" s="82" t="s">
        <v>1395</v>
      </c>
      <c r="C315" s="82" t="s">
        <v>1396</v>
      </c>
      <c r="D315" s="82" t="s">
        <v>1397</v>
      </c>
    </row>
    <row r="316" spans="1:4" ht="14" x14ac:dyDescent="0.15">
      <c r="A316" s="116" t="s">
        <v>1832</v>
      </c>
      <c r="B316" s="2" t="s">
        <v>438</v>
      </c>
      <c r="C316" s="82" t="s">
        <v>41</v>
      </c>
      <c r="D316" s="77" t="s">
        <v>973</v>
      </c>
    </row>
    <row r="317" spans="1:4" ht="14" x14ac:dyDescent="0.15">
      <c r="A317" s="116" t="s">
        <v>1835</v>
      </c>
      <c r="B317" s="2" t="s">
        <v>1398</v>
      </c>
      <c r="C317" s="82" t="s">
        <v>1399</v>
      </c>
      <c r="D317" s="77" t="s">
        <v>1400</v>
      </c>
    </row>
    <row r="318" spans="1:4" x14ac:dyDescent="0.15">
      <c r="A318" s="118"/>
      <c r="B318" s="82" t="s">
        <v>1401</v>
      </c>
      <c r="C318" s="82" t="s">
        <v>1402</v>
      </c>
      <c r="D318" s="82" t="s">
        <v>1403</v>
      </c>
    </row>
    <row r="319" spans="1:4" x14ac:dyDescent="0.15">
      <c r="A319" s="124"/>
      <c r="B319" s="88" t="s">
        <v>1404</v>
      </c>
      <c r="C319" s="88" t="s">
        <v>591</v>
      </c>
      <c r="D319" s="77" t="s">
        <v>1618</v>
      </c>
    </row>
    <row r="320" spans="1:4" ht="14" x14ac:dyDescent="0.15">
      <c r="A320" s="116"/>
      <c r="B320" s="2" t="s">
        <v>708</v>
      </c>
      <c r="C320" s="82" t="s">
        <v>707</v>
      </c>
      <c r="D320" s="77" t="s">
        <v>1180</v>
      </c>
    </row>
    <row r="321" spans="1:4" x14ac:dyDescent="0.15">
      <c r="A321" s="118"/>
      <c r="B321" s="82" t="s">
        <v>710</v>
      </c>
      <c r="C321" s="82" t="s">
        <v>709</v>
      </c>
      <c r="D321" s="82" t="s">
        <v>746</v>
      </c>
    </row>
    <row r="322" spans="1:4" ht="14" x14ac:dyDescent="0.15">
      <c r="A322" s="116" t="s">
        <v>1835</v>
      </c>
      <c r="B322" s="2" t="s">
        <v>559</v>
      </c>
      <c r="C322" s="82" t="s">
        <v>291</v>
      </c>
      <c r="D322" s="77" t="s">
        <v>817</v>
      </c>
    </row>
    <row r="323" spans="1:4" ht="14" x14ac:dyDescent="0.15">
      <c r="A323" s="116" t="s">
        <v>1832</v>
      </c>
      <c r="B323" s="2" t="s">
        <v>1187</v>
      </c>
      <c r="C323" s="82" t="s">
        <v>58</v>
      </c>
      <c r="D323" s="77" t="s">
        <v>1188</v>
      </c>
    </row>
    <row r="324" spans="1:4" ht="14" x14ac:dyDescent="0.15">
      <c r="A324" s="116"/>
      <c r="B324" s="2" t="s">
        <v>60</v>
      </c>
      <c r="C324" s="82" t="s">
        <v>59</v>
      </c>
      <c r="D324" s="77" t="s">
        <v>936</v>
      </c>
    </row>
    <row r="325" spans="1:4" ht="14" x14ac:dyDescent="0.15">
      <c r="A325" s="116" t="s">
        <v>1832</v>
      </c>
      <c r="B325" s="2" t="s">
        <v>1194</v>
      </c>
      <c r="C325" s="82" t="s">
        <v>1195</v>
      </c>
      <c r="D325" s="77" t="s">
        <v>1613</v>
      </c>
    </row>
    <row r="326" spans="1:4" x14ac:dyDescent="0.15">
      <c r="A326" s="118"/>
      <c r="B326" s="82" t="s">
        <v>1198</v>
      </c>
      <c r="C326" s="82" t="s">
        <v>1199</v>
      </c>
      <c r="D326" s="82" t="s">
        <v>1200</v>
      </c>
    </row>
    <row r="327" spans="1:4" ht="14" x14ac:dyDescent="0.15">
      <c r="A327" s="116" t="s">
        <v>1835</v>
      </c>
      <c r="B327" s="2" t="s">
        <v>1367</v>
      </c>
      <c r="C327" s="82" t="s">
        <v>1368</v>
      </c>
      <c r="D327" s="77" t="s">
        <v>1369</v>
      </c>
    </row>
    <row r="328" spans="1:4" x14ac:dyDescent="0.15">
      <c r="A328" s="118"/>
      <c r="B328" s="82" t="s">
        <v>1424</v>
      </c>
      <c r="C328" s="84"/>
      <c r="D328" s="77" t="s">
        <v>1425</v>
      </c>
    </row>
    <row r="329" spans="1:4" x14ac:dyDescent="0.15">
      <c r="A329" s="118"/>
      <c r="B329" s="82" t="s">
        <v>268</v>
      </c>
      <c r="C329" s="82" t="s">
        <v>267</v>
      </c>
      <c r="D329" s="77" t="s">
        <v>1347</v>
      </c>
    </row>
    <row r="330" spans="1:4" x14ac:dyDescent="0.15">
      <c r="A330" s="118"/>
      <c r="B330" s="82" t="s">
        <v>738</v>
      </c>
      <c r="C330" s="82" t="s">
        <v>21</v>
      </c>
      <c r="D330" s="82" t="s">
        <v>884</v>
      </c>
    </row>
    <row r="331" spans="1:4" ht="14" x14ac:dyDescent="0.15">
      <c r="A331" s="116" t="s">
        <v>1832</v>
      </c>
      <c r="B331" s="2" t="s">
        <v>617</v>
      </c>
      <c r="C331" s="82" t="s">
        <v>616</v>
      </c>
      <c r="D331" s="77" t="s">
        <v>886</v>
      </c>
    </row>
    <row r="332" spans="1:4" x14ac:dyDescent="0.15">
      <c r="A332" s="121"/>
      <c r="B332" s="83" t="s">
        <v>784</v>
      </c>
      <c r="C332" s="4" t="s">
        <v>547</v>
      </c>
      <c r="D332" s="77" t="s">
        <v>889</v>
      </c>
    </row>
    <row r="333" spans="1:4" ht="14" x14ac:dyDescent="0.15">
      <c r="A333" s="116" t="s">
        <v>1832</v>
      </c>
      <c r="B333" s="2" t="s">
        <v>1405</v>
      </c>
      <c r="C333" s="82" t="s">
        <v>75</v>
      </c>
      <c r="D333" s="77" t="s">
        <v>1406</v>
      </c>
    </row>
    <row r="334" spans="1:4" x14ac:dyDescent="0.15">
      <c r="A334" s="118"/>
      <c r="B334" s="82" t="s">
        <v>188</v>
      </c>
      <c r="C334" s="84"/>
      <c r="D334" s="77" t="s">
        <v>1426</v>
      </c>
    </row>
    <row r="335" spans="1:4" x14ac:dyDescent="0.15">
      <c r="A335" s="118"/>
      <c r="B335" s="82" t="s">
        <v>186</v>
      </c>
      <c r="C335" s="84" t="s">
        <v>1427</v>
      </c>
      <c r="D335" s="77" t="s">
        <v>1428</v>
      </c>
    </row>
    <row r="336" spans="1:4" x14ac:dyDescent="0.15">
      <c r="A336" s="118"/>
      <c r="B336" s="82" t="s">
        <v>1429</v>
      </c>
      <c r="C336" s="82"/>
      <c r="D336" s="82" t="s">
        <v>1430</v>
      </c>
    </row>
    <row r="337" spans="1:4" ht="14" x14ac:dyDescent="0.15">
      <c r="A337" s="116" t="s">
        <v>1835</v>
      </c>
      <c r="B337" s="2" t="s">
        <v>1836</v>
      </c>
      <c r="C337" s="82" t="s">
        <v>487</v>
      </c>
      <c r="D337" s="77" t="s">
        <v>1837</v>
      </c>
    </row>
    <row r="338" spans="1:4" ht="14" x14ac:dyDescent="0.15">
      <c r="A338" s="116" t="s">
        <v>1832</v>
      </c>
      <c r="B338" s="2" t="s">
        <v>978</v>
      </c>
      <c r="C338" s="82" t="s">
        <v>63</v>
      </c>
      <c r="D338" s="77" t="s">
        <v>979</v>
      </c>
    </row>
    <row r="339" spans="1:4" x14ac:dyDescent="0.15">
      <c r="A339" s="118"/>
      <c r="B339" s="82" t="s">
        <v>739</v>
      </c>
      <c r="C339" s="82" t="s">
        <v>893</v>
      </c>
      <c r="D339" s="82" t="s">
        <v>1623</v>
      </c>
    </row>
    <row r="340" spans="1:4" x14ac:dyDescent="0.15">
      <c r="A340" s="121"/>
      <c r="B340" s="83" t="s">
        <v>211</v>
      </c>
      <c r="C340" s="4" t="s">
        <v>210</v>
      </c>
      <c r="D340" s="77" t="s">
        <v>895</v>
      </c>
    </row>
    <row r="341" spans="1:4" x14ac:dyDescent="0.15">
      <c r="A341" s="118"/>
      <c r="B341" s="82" t="s">
        <v>582</v>
      </c>
      <c r="C341" s="84" t="s">
        <v>581</v>
      </c>
      <c r="D341" s="77" t="s">
        <v>1431</v>
      </c>
    </row>
    <row r="342" spans="1:4" ht="14" x14ac:dyDescent="0.15">
      <c r="A342" s="116" t="s">
        <v>1832</v>
      </c>
      <c r="B342" s="2" t="s">
        <v>440</v>
      </c>
      <c r="C342" s="82" t="s">
        <v>439</v>
      </c>
      <c r="D342" s="77" t="s">
        <v>983</v>
      </c>
    </row>
    <row r="343" spans="1:4" x14ac:dyDescent="0.15">
      <c r="A343" s="118"/>
      <c r="B343" s="82" t="s">
        <v>213</v>
      </c>
      <c r="C343" s="82" t="s">
        <v>212</v>
      </c>
      <c r="D343" s="82" t="s">
        <v>899</v>
      </c>
    </row>
    <row r="344" spans="1:4" x14ac:dyDescent="0.15">
      <c r="A344" s="118"/>
      <c r="B344" s="82" t="s">
        <v>580</v>
      </c>
      <c r="C344" s="84" t="s">
        <v>194</v>
      </c>
      <c r="D344" s="77" t="s">
        <v>903</v>
      </c>
    </row>
    <row r="345" spans="1:4" x14ac:dyDescent="0.15">
      <c r="A345" s="118"/>
      <c r="B345" s="82" t="s">
        <v>215</v>
      </c>
      <c r="C345" s="82" t="s">
        <v>214</v>
      </c>
      <c r="D345" s="77" t="s">
        <v>907</v>
      </c>
    </row>
    <row r="346" spans="1:4" ht="14" x14ac:dyDescent="0.15">
      <c r="A346" s="116"/>
      <c r="B346" s="2" t="s">
        <v>986</v>
      </c>
      <c r="C346" s="82" t="s">
        <v>987</v>
      </c>
      <c r="D346" s="77" t="s">
        <v>1542</v>
      </c>
    </row>
    <row r="347" spans="1:4" ht="14" x14ac:dyDescent="0.15">
      <c r="A347" s="128"/>
      <c r="B347" s="100" t="s">
        <v>199</v>
      </c>
      <c r="C347" s="89" t="s">
        <v>357</v>
      </c>
      <c r="D347" s="70" t="s">
        <v>944</v>
      </c>
    </row>
    <row r="348" spans="1:4" ht="14" x14ac:dyDescent="0.15">
      <c r="A348" s="116"/>
      <c r="B348" s="2" t="s">
        <v>201</v>
      </c>
      <c r="C348" s="82" t="s">
        <v>200</v>
      </c>
      <c r="D348" s="77" t="s">
        <v>946</v>
      </c>
    </row>
    <row r="349" spans="1:4" ht="14" x14ac:dyDescent="0.15">
      <c r="A349" s="116"/>
      <c r="B349" s="2" t="s">
        <v>86</v>
      </c>
      <c r="C349" s="82" t="s">
        <v>289</v>
      </c>
      <c r="D349" s="77" t="s">
        <v>995</v>
      </c>
    </row>
    <row r="350" spans="1:4" ht="14" x14ac:dyDescent="0.15">
      <c r="A350" s="116" t="s">
        <v>1832</v>
      </c>
      <c r="B350" s="2" t="s">
        <v>224</v>
      </c>
      <c r="C350" s="82" t="s">
        <v>223</v>
      </c>
      <c r="D350" s="77" t="s">
        <v>1002</v>
      </c>
    </row>
    <row r="351" spans="1:4" ht="14" x14ac:dyDescent="0.15">
      <c r="A351" s="116" t="s">
        <v>1832</v>
      </c>
      <c r="B351" s="2" t="s">
        <v>217</v>
      </c>
      <c r="C351" s="82" t="s">
        <v>216</v>
      </c>
      <c r="D351" s="77" t="s">
        <v>910</v>
      </c>
    </row>
    <row r="352" spans="1:4" ht="14" x14ac:dyDescent="0.15">
      <c r="A352" s="116" t="s">
        <v>1835</v>
      </c>
      <c r="B352" s="2" t="s">
        <v>412</v>
      </c>
      <c r="C352" s="82" t="s">
        <v>411</v>
      </c>
      <c r="D352" s="77" t="s">
        <v>1622</v>
      </c>
    </row>
    <row r="353" spans="1:4" ht="14" x14ac:dyDescent="0.15">
      <c r="A353" s="116" t="s">
        <v>1835</v>
      </c>
      <c r="B353" s="2" t="s">
        <v>780</v>
      </c>
      <c r="C353" s="82" t="s">
        <v>87</v>
      </c>
      <c r="D353" s="77" t="s">
        <v>1407</v>
      </c>
    </row>
    <row r="354" spans="1:4" ht="14" x14ac:dyDescent="0.15">
      <c r="A354" s="120" t="s">
        <v>1832</v>
      </c>
      <c r="B354" s="5" t="s">
        <v>857</v>
      </c>
      <c r="C354" s="85" t="s">
        <v>586</v>
      </c>
      <c r="D354" s="77" t="s">
        <v>1605</v>
      </c>
    </row>
    <row r="355" spans="1:4" ht="14" x14ac:dyDescent="0.15">
      <c r="A355" s="116" t="s">
        <v>1832</v>
      </c>
      <c r="B355" s="2" t="s">
        <v>779</v>
      </c>
      <c r="C355" s="82" t="s">
        <v>185</v>
      </c>
      <c r="D355" s="77" t="s">
        <v>818</v>
      </c>
    </row>
    <row r="356" spans="1:4" ht="14" x14ac:dyDescent="0.15">
      <c r="A356" s="116" t="s">
        <v>1832</v>
      </c>
      <c r="B356" s="2" t="s">
        <v>737</v>
      </c>
      <c r="C356" s="82" t="s">
        <v>745</v>
      </c>
      <c r="D356" s="77" t="s">
        <v>1106</v>
      </c>
    </row>
    <row r="357" spans="1:4" x14ac:dyDescent="0.15">
      <c r="A357" s="118"/>
      <c r="B357" s="82" t="s">
        <v>1432</v>
      </c>
      <c r="C357" s="82" t="s">
        <v>1433</v>
      </c>
      <c r="D357" s="82" t="s">
        <v>1434</v>
      </c>
    </row>
    <row r="358" spans="1:4" ht="14" x14ac:dyDescent="0.15">
      <c r="A358" s="116" t="s">
        <v>1835</v>
      </c>
      <c r="B358" s="2" t="s">
        <v>785</v>
      </c>
      <c r="C358" s="82" t="s">
        <v>283</v>
      </c>
      <c r="D358" s="77" t="s">
        <v>1410</v>
      </c>
    </row>
    <row r="359" spans="1:4" ht="14" x14ac:dyDescent="0.15">
      <c r="A359" s="116" t="s">
        <v>1835</v>
      </c>
      <c r="B359" s="2" t="s">
        <v>183</v>
      </c>
      <c r="C359" s="82" t="s">
        <v>182</v>
      </c>
      <c r="D359" s="77" t="s">
        <v>819</v>
      </c>
    </row>
    <row r="360" spans="1:4" ht="14" x14ac:dyDescent="0.15">
      <c r="A360" s="116" t="s">
        <v>1832</v>
      </c>
      <c r="B360" s="2" t="s">
        <v>786</v>
      </c>
      <c r="C360" s="82" t="s">
        <v>184</v>
      </c>
      <c r="D360" s="77" t="s">
        <v>819</v>
      </c>
    </row>
    <row r="361" spans="1:4" x14ac:dyDescent="0.15">
      <c r="A361" s="118"/>
      <c r="B361" s="82" t="s">
        <v>1435</v>
      </c>
      <c r="C361" s="82" t="s">
        <v>1436</v>
      </c>
      <c r="D361" s="82" t="s">
        <v>1437</v>
      </c>
    </row>
    <row r="362" spans="1:4" ht="14" x14ac:dyDescent="0.15">
      <c r="A362" s="116"/>
      <c r="B362" s="2" t="s">
        <v>1438</v>
      </c>
      <c r="C362" s="82" t="s">
        <v>441</v>
      </c>
      <c r="D362" s="77" t="s">
        <v>1439</v>
      </c>
    </row>
    <row r="363" spans="1:4" ht="14" x14ac:dyDescent="0.15">
      <c r="A363" s="129"/>
      <c r="B363" s="95" t="s">
        <v>1411</v>
      </c>
      <c r="C363" s="85" t="s">
        <v>588</v>
      </c>
      <c r="D363" s="77" t="s">
        <v>1412</v>
      </c>
    </row>
    <row r="364" spans="1:4" x14ac:dyDescent="0.15">
      <c r="A364" s="118"/>
      <c r="B364" s="82" t="s">
        <v>1440</v>
      </c>
      <c r="C364" s="82" t="s">
        <v>1441</v>
      </c>
      <c r="D364" s="82" t="s">
        <v>1554</v>
      </c>
    </row>
    <row r="365" spans="1:4" ht="14" x14ac:dyDescent="0.15">
      <c r="A365" s="116" t="s">
        <v>1832</v>
      </c>
      <c r="B365" s="2" t="s">
        <v>1007</v>
      </c>
      <c r="C365" s="82" t="s">
        <v>205</v>
      </c>
      <c r="D365" s="77" t="s">
        <v>1008</v>
      </c>
    </row>
    <row r="366" spans="1:4" x14ac:dyDescent="0.15">
      <c r="A366" s="118"/>
      <c r="B366" s="82" t="s">
        <v>1442</v>
      </c>
      <c r="C366" s="82"/>
      <c r="D366" s="82" t="s">
        <v>1443</v>
      </c>
    </row>
    <row r="367" spans="1:4" x14ac:dyDescent="0.15">
      <c r="A367" s="118"/>
      <c r="B367" s="82" t="s">
        <v>219</v>
      </c>
      <c r="C367" s="82" t="s">
        <v>218</v>
      </c>
      <c r="D367" s="82" t="s">
        <v>920</v>
      </c>
    </row>
    <row r="368" spans="1:4" x14ac:dyDescent="0.15">
      <c r="A368" s="118"/>
      <c r="B368" s="82" t="s">
        <v>619</v>
      </c>
      <c r="C368" s="82" t="s">
        <v>618</v>
      </c>
      <c r="D368" s="77" t="s">
        <v>949</v>
      </c>
    </row>
    <row r="369" spans="1:4" ht="14" x14ac:dyDescent="0.15">
      <c r="A369" s="116" t="s">
        <v>1832</v>
      </c>
      <c r="B369" s="2" t="s">
        <v>777</v>
      </c>
      <c r="C369" s="82" t="s">
        <v>207</v>
      </c>
      <c r="D369" s="77" t="s">
        <v>924</v>
      </c>
    </row>
    <row r="370" spans="1:4" ht="14" x14ac:dyDescent="0.15">
      <c r="A370" s="116" t="s">
        <v>1835</v>
      </c>
      <c r="B370" s="2" t="s">
        <v>77</v>
      </c>
      <c r="C370" s="82" t="s">
        <v>76</v>
      </c>
      <c r="D370" s="77" t="s">
        <v>1578</v>
      </c>
    </row>
    <row r="371" spans="1:4" ht="14" x14ac:dyDescent="0.15">
      <c r="A371" s="116"/>
      <c r="B371" s="2" t="s">
        <v>1011</v>
      </c>
      <c r="C371" s="82" t="s">
        <v>532</v>
      </c>
      <c r="D371" s="77" t="s">
        <v>1543</v>
      </c>
    </row>
    <row r="372" spans="1:4" x14ac:dyDescent="0.15">
      <c r="A372" s="124"/>
      <c r="B372" s="88" t="s">
        <v>1339</v>
      </c>
      <c r="C372" s="88" t="s">
        <v>144</v>
      </c>
      <c r="D372" s="77" t="s">
        <v>1551</v>
      </c>
    </row>
    <row r="373" spans="1:4" ht="14" x14ac:dyDescent="0.15">
      <c r="A373" s="116" t="s">
        <v>1835</v>
      </c>
      <c r="B373" s="2" t="s">
        <v>1414</v>
      </c>
      <c r="C373" s="82" t="s">
        <v>1415</v>
      </c>
      <c r="D373" s="77" t="s">
        <v>1414</v>
      </c>
    </row>
    <row r="374" spans="1:4" ht="14" x14ac:dyDescent="0.15">
      <c r="A374" s="119"/>
      <c r="B374" s="85" t="s">
        <v>493</v>
      </c>
      <c r="C374" s="85" t="s">
        <v>492</v>
      </c>
      <c r="D374" s="77" t="s">
        <v>1416</v>
      </c>
    </row>
    <row r="375" spans="1:4" ht="14" x14ac:dyDescent="0.15">
      <c r="A375" s="116"/>
      <c r="B375" s="2" t="s">
        <v>787</v>
      </c>
      <c r="C375" s="82" t="s">
        <v>206</v>
      </c>
      <c r="D375" s="77" t="s">
        <v>820</v>
      </c>
    </row>
    <row r="376" spans="1:4" ht="14" x14ac:dyDescent="0.15">
      <c r="A376" s="119"/>
      <c r="B376" s="85" t="s">
        <v>1418</v>
      </c>
      <c r="C376" s="85" t="s">
        <v>587</v>
      </c>
      <c r="D376" s="77" t="s">
        <v>1419</v>
      </c>
    </row>
    <row r="377" spans="1:4" x14ac:dyDescent="0.15">
      <c r="A377" s="124"/>
      <c r="B377" s="88" t="s">
        <v>1370</v>
      </c>
      <c r="C377" s="88" t="s">
        <v>342</v>
      </c>
      <c r="D377" s="77" t="s">
        <v>1548</v>
      </c>
    </row>
    <row r="378" spans="1:4" x14ac:dyDescent="0.15">
      <c r="A378" s="118"/>
      <c r="B378" s="82" t="s">
        <v>1371</v>
      </c>
      <c r="C378" s="82" t="s">
        <v>1372</v>
      </c>
      <c r="D378" s="82" t="s">
        <v>1548</v>
      </c>
    </row>
    <row r="379" spans="1:4" x14ac:dyDescent="0.15">
      <c r="A379" s="118"/>
      <c r="B379" s="82" t="s">
        <v>1444</v>
      </c>
      <c r="C379" s="84"/>
      <c r="D379" s="77" t="s">
        <v>1444</v>
      </c>
    </row>
    <row r="380" spans="1:4" ht="14" x14ac:dyDescent="0.15">
      <c r="A380" s="116" t="s">
        <v>1832</v>
      </c>
      <c r="B380" s="2" t="s">
        <v>1015</v>
      </c>
      <c r="C380" s="82" t="s">
        <v>628</v>
      </c>
      <c r="D380" s="77" t="s">
        <v>1016</v>
      </c>
    </row>
    <row r="381" spans="1:4" x14ac:dyDescent="0.15">
      <c r="A381" s="118"/>
      <c r="B381" s="82" t="s">
        <v>1018</v>
      </c>
      <c r="C381" s="82" t="s">
        <v>1019</v>
      </c>
      <c r="D381" s="82" t="s">
        <v>1020</v>
      </c>
    </row>
    <row r="382" spans="1:4" ht="14" x14ac:dyDescent="0.15">
      <c r="A382" s="116" t="s">
        <v>1832</v>
      </c>
      <c r="B382" s="2" t="s">
        <v>626</v>
      </c>
      <c r="C382" s="82" t="s">
        <v>6</v>
      </c>
      <c r="D382" s="77" t="s">
        <v>1023</v>
      </c>
    </row>
    <row r="383" spans="1:4" x14ac:dyDescent="0.15">
      <c r="A383" s="118"/>
      <c r="B383" s="82" t="s">
        <v>1445</v>
      </c>
      <c r="C383" s="84"/>
      <c r="D383" s="77" t="s">
        <v>1445</v>
      </c>
    </row>
    <row r="384" spans="1:4" ht="14" x14ac:dyDescent="0.15">
      <c r="A384" s="116"/>
      <c r="B384" s="2" t="s">
        <v>1026</v>
      </c>
      <c r="C384" s="82" t="s">
        <v>631</v>
      </c>
      <c r="D384" s="77" t="s">
        <v>1027</v>
      </c>
    </row>
    <row r="385" spans="1:4" ht="14" x14ac:dyDescent="0.15">
      <c r="A385" s="116" t="s">
        <v>1832</v>
      </c>
      <c r="B385" s="2" t="s">
        <v>1033</v>
      </c>
      <c r="C385" s="82" t="s">
        <v>281</v>
      </c>
      <c r="D385" s="77" t="s">
        <v>1604</v>
      </c>
    </row>
    <row r="386" spans="1:4" x14ac:dyDescent="0.15">
      <c r="A386" s="118"/>
      <c r="B386" s="82" t="s">
        <v>621</v>
      </c>
      <c r="C386" s="82" t="s">
        <v>620</v>
      </c>
      <c r="D386" s="77" t="s">
        <v>928</v>
      </c>
    </row>
    <row r="387" spans="1:4" ht="14" x14ac:dyDescent="0.15">
      <c r="A387" s="116"/>
      <c r="B387" s="2" t="s">
        <v>951</v>
      </c>
      <c r="C387" s="82" t="s">
        <v>401</v>
      </c>
      <c r="D387" s="77" t="s">
        <v>1574</v>
      </c>
    </row>
    <row r="388" spans="1:4" ht="14" x14ac:dyDescent="0.15">
      <c r="A388" s="116" t="s">
        <v>1832</v>
      </c>
      <c r="B388" s="2" t="s">
        <v>1446</v>
      </c>
      <c r="C388" s="82" t="s">
        <v>115</v>
      </c>
      <c r="D388" s="77" t="s">
        <v>1447</v>
      </c>
    </row>
    <row r="389" spans="1:4" x14ac:dyDescent="0.15">
      <c r="A389" s="118"/>
      <c r="B389" s="82" t="s">
        <v>1344</v>
      </c>
      <c r="C389" s="8"/>
      <c r="D389" s="82" t="s">
        <v>1345</v>
      </c>
    </row>
    <row r="390" spans="1:4" ht="14" x14ac:dyDescent="0.15">
      <c r="A390" s="116" t="s">
        <v>1835</v>
      </c>
      <c r="B390" s="2" t="s">
        <v>1448</v>
      </c>
      <c r="C390" s="82" t="s">
        <v>1449</v>
      </c>
      <c r="D390" s="77" t="s">
        <v>1450</v>
      </c>
    </row>
    <row r="391" spans="1:4" x14ac:dyDescent="0.15">
      <c r="A391" s="118"/>
      <c r="B391" s="82" t="s">
        <v>1218</v>
      </c>
      <c r="C391" s="82" t="s">
        <v>652</v>
      </c>
      <c r="D391" s="77" t="s">
        <v>1219</v>
      </c>
    </row>
    <row r="392" spans="1:4" x14ac:dyDescent="0.15">
      <c r="A392" s="118"/>
      <c r="B392" s="82" t="s">
        <v>1222</v>
      </c>
      <c r="C392" s="82" t="s">
        <v>653</v>
      </c>
      <c r="D392" s="77" t="s">
        <v>1223</v>
      </c>
    </row>
    <row r="393" spans="1:4" x14ac:dyDescent="0.15">
      <c r="A393" s="118"/>
      <c r="B393" s="82" t="s">
        <v>1225</v>
      </c>
      <c r="C393" s="82" t="s">
        <v>654</v>
      </c>
      <c r="D393" s="77" t="s">
        <v>1226</v>
      </c>
    </row>
    <row r="394" spans="1:4" x14ac:dyDescent="0.15">
      <c r="A394" s="118"/>
      <c r="B394" s="82" t="s">
        <v>1228</v>
      </c>
      <c r="C394" s="82" t="s">
        <v>655</v>
      </c>
      <c r="D394" s="77" t="s">
        <v>1229</v>
      </c>
    </row>
    <row r="395" spans="1:4" x14ac:dyDescent="0.15">
      <c r="A395" s="118"/>
      <c r="B395" s="82" t="s">
        <v>1231</v>
      </c>
      <c r="C395" s="82" t="s">
        <v>656</v>
      </c>
      <c r="D395" s="77" t="s">
        <v>1232</v>
      </c>
    </row>
    <row r="396" spans="1:4" x14ac:dyDescent="0.15">
      <c r="A396" s="118"/>
      <c r="B396" s="82" t="s">
        <v>1235</v>
      </c>
      <c r="C396" s="82" t="s">
        <v>658</v>
      </c>
      <c r="D396" s="77" t="s">
        <v>1236</v>
      </c>
    </row>
    <row r="397" spans="1:4" x14ac:dyDescent="0.15">
      <c r="A397" s="118"/>
      <c r="B397" s="82" t="s">
        <v>1239</v>
      </c>
      <c r="C397" s="82" t="s">
        <v>659</v>
      </c>
      <c r="D397" s="77" t="s">
        <v>1240</v>
      </c>
    </row>
    <row r="398" spans="1:4" x14ac:dyDescent="0.15">
      <c r="A398" s="118"/>
      <c r="B398" s="82" t="s">
        <v>1243</v>
      </c>
      <c r="C398" s="82" t="s">
        <v>660</v>
      </c>
      <c r="D398" s="77" t="s">
        <v>1244</v>
      </c>
    </row>
    <row r="399" spans="1:4" x14ac:dyDescent="0.15">
      <c r="A399" s="118"/>
      <c r="B399" s="82" t="s">
        <v>1252</v>
      </c>
      <c r="C399" s="82" t="s">
        <v>662</v>
      </c>
      <c r="D399" s="77" t="s">
        <v>1629</v>
      </c>
    </row>
    <row r="400" spans="1:4" x14ac:dyDescent="0.15">
      <c r="A400" s="118"/>
      <c r="B400" s="82" t="s">
        <v>1255</v>
      </c>
      <c r="C400" s="82" t="s">
        <v>663</v>
      </c>
      <c r="D400" s="77" t="s">
        <v>1256</v>
      </c>
    </row>
    <row r="401" spans="1:4" ht="14" x14ac:dyDescent="0.15">
      <c r="A401" s="116" t="s">
        <v>1835</v>
      </c>
      <c r="B401" s="2" t="s">
        <v>1259</v>
      </c>
      <c r="C401" s="82" t="s">
        <v>309</v>
      </c>
      <c r="D401" s="77" t="s">
        <v>1260</v>
      </c>
    </row>
    <row r="402" spans="1:4" ht="14" x14ac:dyDescent="0.15">
      <c r="A402" s="116" t="s">
        <v>1835</v>
      </c>
      <c r="B402" s="2" t="s">
        <v>1261</v>
      </c>
      <c r="C402" s="82" t="s">
        <v>664</v>
      </c>
      <c r="D402" s="77" t="s">
        <v>1262</v>
      </c>
    </row>
    <row r="403" spans="1:4" x14ac:dyDescent="0.15">
      <c r="A403" s="118"/>
      <c r="B403" s="82" t="s">
        <v>1264</v>
      </c>
      <c r="C403" s="82" t="s">
        <v>665</v>
      </c>
      <c r="D403" s="77" t="s">
        <v>1265</v>
      </c>
    </row>
    <row r="404" spans="1:4" x14ac:dyDescent="0.15">
      <c r="A404" s="118"/>
      <c r="B404" s="82" t="s">
        <v>1272</v>
      </c>
      <c r="C404" s="82" t="s">
        <v>667</v>
      </c>
      <c r="D404" s="77" t="s">
        <v>1273</v>
      </c>
    </row>
    <row r="405" spans="1:4" x14ac:dyDescent="0.15">
      <c r="A405" s="118"/>
      <c r="B405" s="82" t="s">
        <v>1280</v>
      </c>
      <c r="C405" s="82" t="s">
        <v>669</v>
      </c>
      <c r="D405" s="77" t="s">
        <v>1281</v>
      </c>
    </row>
    <row r="406" spans="1:4" x14ac:dyDescent="0.15">
      <c r="A406" s="118"/>
      <c r="B406" s="82" t="s">
        <v>1284</v>
      </c>
      <c r="C406" s="82" t="s">
        <v>670</v>
      </c>
      <c r="D406" s="77" t="s">
        <v>1285</v>
      </c>
    </row>
    <row r="407" spans="1:4" x14ac:dyDescent="0.15">
      <c r="A407" s="118"/>
      <c r="B407" s="82" t="s">
        <v>1288</v>
      </c>
      <c r="C407" s="82" t="s">
        <v>671</v>
      </c>
      <c r="D407" s="77" t="s">
        <v>1289</v>
      </c>
    </row>
    <row r="408" spans="1:4" x14ac:dyDescent="0.15">
      <c r="A408" s="118"/>
      <c r="B408" s="82" t="s">
        <v>1295</v>
      </c>
      <c r="C408" s="82" t="s">
        <v>672</v>
      </c>
      <c r="D408" s="77" t="s">
        <v>1296</v>
      </c>
    </row>
    <row r="409" spans="1:4" x14ac:dyDescent="0.15">
      <c r="A409" s="118"/>
      <c r="B409" s="82" t="s">
        <v>1298</v>
      </c>
      <c r="C409" s="82" t="s">
        <v>150</v>
      </c>
      <c r="D409" s="77" t="s">
        <v>1299</v>
      </c>
    </row>
    <row r="410" spans="1:4" x14ac:dyDescent="0.15">
      <c r="A410" s="118"/>
      <c r="B410" s="82" t="s">
        <v>1301</v>
      </c>
      <c r="C410" s="82" t="s">
        <v>306</v>
      </c>
      <c r="D410" s="77" t="s">
        <v>1302</v>
      </c>
    </row>
    <row r="411" spans="1:4" x14ac:dyDescent="0.15">
      <c r="A411" s="118"/>
      <c r="B411" s="82" t="s">
        <v>1305</v>
      </c>
      <c r="C411" s="82" t="s">
        <v>307</v>
      </c>
      <c r="D411" s="77" t="s">
        <v>1306</v>
      </c>
    </row>
    <row r="412" spans="1:4" x14ac:dyDescent="0.15">
      <c r="A412" s="118"/>
      <c r="B412" s="82" t="s">
        <v>1310</v>
      </c>
      <c r="C412" s="82" t="s">
        <v>308</v>
      </c>
      <c r="D412" s="77" t="s">
        <v>1311</v>
      </c>
    </row>
    <row r="413" spans="1:4" x14ac:dyDescent="0.15">
      <c r="A413" s="118"/>
      <c r="B413" s="82" t="s">
        <v>1315</v>
      </c>
      <c r="C413" s="82" t="s">
        <v>310</v>
      </c>
      <c r="D413" s="77" t="s">
        <v>1316</v>
      </c>
    </row>
    <row r="414" spans="1:4" x14ac:dyDescent="0.15">
      <c r="A414" s="118"/>
      <c r="B414" s="82" t="s">
        <v>1320</v>
      </c>
      <c r="C414" s="82" t="s">
        <v>311</v>
      </c>
      <c r="D414" s="77" t="s">
        <v>1321</v>
      </c>
    </row>
    <row r="415" spans="1:4" ht="14" x14ac:dyDescent="0.15">
      <c r="A415" s="116" t="s">
        <v>1835</v>
      </c>
      <c r="B415" s="2" t="s">
        <v>1332</v>
      </c>
      <c r="C415" s="82" t="s">
        <v>313</v>
      </c>
      <c r="D415" s="77" t="s">
        <v>1333</v>
      </c>
    </row>
    <row r="416" spans="1:4" ht="14" x14ac:dyDescent="0.15">
      <c r="A416" s="116" t="s">
        <v>1835</v>
      </c>
      <c r="B416" s="2" t="s">
        <v>1373</v>
      </c>
      <c r="C416" s="82" t="s">
        <v>302</v>
      </c>
      <c r="D416" s="77" t="s">
        <v>821</v>
      </c>
    </row>
    <row r="417" spans="1:4" ht="14" x14ac:dyDescent="0.15">
      <c r="A417" s="116" t="s">
        <v>1835</v>
      </c>
      <c r="B417" s="2" t="s">
        <v>191</v>
      </c>
      <c r="C417" s="82"/>
      <c r="D417" s="77" t="s">
        <v>1451</v>
      </c>
    </row>
    <row r="418" spans="1:4" ht="14" x14ac:dyDescent="0.15">
      <c r="A418" s="116" t="s">
        <v>1832</v>
      </c>
      <c r="B418" s="2" t="s">
        <v>2052</v>
      </c>
      <c r="C418" s="82" t="s">
        <v>2053</v>
      </c>
      <c r="D418" s="2" t="s">
        <v>2054</v>
      </c>
    </row>
    <row r="419" spans="1:4" x14ac:dyDescent="0.15">
      <c r="A419" s="118"/>
      <c r="B419" s="82" t="s">
        <v>1452</v>
      </c>
      <c r="C419" s="84"/>
      <c r="D419" s="77" t="s">
        <v>1453</v>
      </c>
    </row>
    <row r="420" spans="1:4" ht="14" x14ac:dyDescent="0.15">
      <c r="A420" s="116"/>
      <c r="B420" s="2" t="s">
        <v>1108</v>
      </c>
      <c r="C420" s="82" t="s">
        <v>288</v>
      </c>
      <c r="D420" s="77" t="s">
        <v>1108</v>
      </c>
    </row>
    <row r="421" spans="1:4" ht="14" x14ac:dyDescent="0.15">
      <c r="A421" s="116"/>
      <c r="B421" s="2" t="s">
        <v>788</v>
      </c>
      <c r="C421" s="82" t="s">
        <v>386</v>
      </c>
      <c r="D421" s="77" t="s">
        <v>788</v>
      </c>
    </row>
    <row r="422" spans="1:4" ht="14" x14ac:dyDescent="0.15">
      <c r="A422" s="116"/>
      <c r="B422" s="2" t="s">
        <v>1113</v>
      </c>
      <c r="C422" s="82" t="s">
        <v>204</v>
      </c>
      <c r="D422" s="77" t="s">
        <v>1113</v>
      </c>
    </row>
    <row r="423" spans="1:4" ht="14" x14ac:dyDescent="0.15">
      <c r="A423" s="116" t="s">
        <v>1835</v>
      </c>
      <c r="B423" s="2" t="s">
        <v>778</v>
      </c>
      <c r="C423" s="82" t="s">
        <v>99</v>
      </c>
      <c r="D423" s="77" t="s">
        <v>822</v>
      </c>
    </row>
    <row r="424" spans="1:4" ht="14" x14ac:dyDescent="0.15">
      <c r="A424" s="116"/>
      <c r="B424" s="2" t="s">
        <v>254</v>
      </c>
      <c r="C424" s="2" t="s">
        <v>649</v>
      </c>
      <c r="D424" s="77" t="s">
        <v>1006</v>
      </c>
    </row>
    <row r="425" spans="1:4" ht="14" x14ac:dyDescent="0.15">
      <c r="A425" s="116"/>
      <c r="B425" s="2" t="s">
        <v>255</v>
      </c>
      <c r="C425" s="84" t="s">
        <v>716</v>
      </c>
      <c r="D425" s="77" t="s">
        <v>1010</v>
      </c>
    </row>
    <row r="426" spans="1:4" ht="14" x14ac:dyDescent="0.15">
      <c r="A426" s="116"/>
      <c r="B426" s="2" t="s">
        <v>256</v>
      </c>
      <c r="C426" s="84" t="s">
        <v>717</v>
      </c>
      <c r="D426" s="77" t="s">
        <v>954</v>
      </c>
    </row>
    <row r="427" spans="1:4" ht="14" x14ac:dyDescent="0.15">
      <c r="A427" s="116"/>
      <c r="B427" s="2" t="s">
        <v>1470</v>
      </c>
      <c r="C427" s="82" t="s">
        <v>0</v>
      </c>
      <c r="D427" s="90" t="s">
        <v>1471</v>
      </c>
    </row>
    <row r="428" spans="1:4" ht="14" x14ac:dyDescent="0.15">
      <c r="A428" s="116" t="s">
        <v>1835</v>
      </c>
      <c r="B428" s="2" t="s">
        <v>257</v>
      </c>
      <c r="C428" s="82" t="s">
        <v>1</v>
      </c>
      <c r="D428" s="77" t="s">
        <v>823</v>
      </c>
    </row>
    <row r="429" spans="1:4" ht="14" x14ac:dyDescent="0.15">
      <c r="A429" s="116"/>
      <c r="B429" s="2" t="s">
        <v>258</v>
      </c>
      <c r="C429" s="82" t="s">
        <v>3</v>
      </c>
      <c r="D429" s="77" t="s">
        <v>1544</v>
      </c>
    </row>
    <row r="430" spans="1:4" ht="14" x14ac:dyDescent="0.15">
      <c r="A430" s="116"/>
      <c r="B430" s="2" t="s">
        <v>362</v>
      </c>
      <c r="C430" s="82" t="s">
        <v>413</v>
      </c>
      <c r="D430" s="77" t="s">
        <v>957</v>
      </c>
    </row>
    <row r="431" spans="1:4" x14ac:dyDescent="0.15">
      <c r="A431" s="118"/>
      <c r="B431" s="82" t="s">
        <v>1031</v>
      </c>
      <c r="C431" s="82" t="s">
        <v>1032</v>
      </c>
      <c r="D431" s="82" t="s">
        <v>775</v>
      </c>
    </row>
    <row r="432" spans="1:4" x14ac:dyDescent="0.15">
      <c r="A432" s="118"/>
      <c r="B432" s="82" t="s">
        <v>363</v>
      </c>
      <c r="C432" s="82" t="s">
        <v>415</v>
      </c>
      <c r="D432" s="82" t="s">
        <v>749</v>
      </c>
    </row>
    <row r="433" spans="1:4" ht="14" x14ac:dyDescent="0.15">
      <c r="A433" s="116"/>
      <c r="B433" s="2" t="s">
        <v>170</v>
      </c>
      <c r="C433" s="82" t="s">
        <v>416</v>
      </c>
      <c r="D433" s="77" t="s">
        <v>962</v>
      </c>
    </row>
    <row r="434" spans="1:4" ht="14" x14ac:dyDescent="0.15">
      <c r="A434" s="116"/>
      <c r="B434" s="2" t="s">
        <v>364</v>
      </c>
      <c r="C434" s="82" t="s">
        <v>417</v>
      </c>
      <c r="D434" s="77" t="s">
        <v>965</v>
      </c>
    </row>
    <row r="435" spans="1:4" ht="14" x14ac:dyDescent="0.15">
      <c r="A435" s="116"/>
      <c r="B435" s="2" t="s">
        <v>365</v>
      </c>
      <c r="C435" s="82" t="s">
        <v>418</v>
      </c>
      <c r="D435" s="77" t="s">
        <v>969</v>
      </c>
    </row>
    <row r="436" spans="1:4" ht="14" x14ac:dyDescent="0.15">
      <c r="A436" s="116" t="s">
        <v>1835</v>
      </c>
      <c r="B436" s="2" t="s">
        <v>789</v>
      </c>
      <c r="C436" s="82" t="s">
        <v>419</v>
      </c>
      <c r="D436" s="77" t="s">
        <v>824</v>
      </c>
    </row>
    <row r="437" spans="1:4" ht="14" x14ac:dyDescent="0.15">
      <c r="A437" s="116"/>
      <c r="B437" s="2" t="s">
        <v>367</v>
      </c>
      <c r="C437" s="82" t="s">
        <v>360</v>
      </c>
      <c r="D437" s="77" t="s">
        <v>1545</v>
      </c>
    </row>
    <row r="438" spans="1:4" ht="14" x14ac:dyDescent="0.15">
      <c r="A438" s="116"/>
      <c r="B438" s="2" t="s">
        <v>368</v>
      </c>
      <c r="C438" s="82" t="s">
        <v>361</v>
      </c>
      <c r="D438" s="77" t="s">
        <v>980</v>
      </c>
    </row>
    <row r="439" spans="1:4" ht="14" x14ac:dyDescent="0.15">
      <c r="A439" s="116" t="s">
        <v>1835</v>
      </c>
      <c r="B439" s="2" t="s">
        <v>369</v>
      </c>
      <c r="C439" s="82" t="s">
        <v>540</v>
      </c>
      <c r="D439" s="77" t="s">
        <v>825</v>
      </c>
    </row>
    <row r="440" spans="1:4" x14ac:dyDescent="0.15">
      <c r="A440" s="123"/>
      <c r="B440" s="8" t="s">
        <v>1472</v>
      </c>
      <c r="C440" s="8" t="s">
        <v>1473</v>
      </c>
      <c r="D440" s="9" t="s">
        <v>1474</v>
      </c>
    </row>
    <row r="441" spans="1:4" ht="14" x14ac:dyDescent="0.15">
      <c r="A441" s="116" t="s">
        <v>1835</v>
      </c>
      <c r="B441" s="2" t="s">
        <v>370</v>
      </c>
      <c r="C441" s="82" t="s">
        <v>544</v>
      </c>
      <c r="D441" s="77" t="s">
        <v>826</v>
      </c>
    </row>
    <row r="442" spans="1:4" ht="14" x14ac:dyDescent="0.15">
      <c r="A442" s="116"/>
      <c r="B442" s="2" t="s">
        <v>93</v>
      </c>
      <c r="C442" s="82" t="s">
        <v>545</v>
      </c>
      <c r="D442" s="77" t="s">
        <v>1065</v>
      </c>
    </row>
    <row r="443" spans="1:4" ht="14" x14ac:dyDescent="0.15">
      <c r="A443" s="116"/>
      <c r="B443" s="2" t="s">
        <v>94</v>
      </c>
      <c r="C443" s="82" t="s">
        <v>546</v>
      </c>
      <c r="D443" s="77" t="s">
        <v>984</v>
      </c>
    </row>
    <row r="444" spans="1:4" ht="14" x14ac:dyDescent="0.15">
      <c r="A444" s="116"/>
      <c r="B444" s="2" t="s">
        <v>95</v>
      </c>
      <c r="C444" s="82" t="s">
        <v>225</v>
      </c>
      <c r="D444" s="77" t="s">
        <v>988</v>
      </c>
    </row>
    <row r="445" spans="1:4" ht="14" x14ac:dyDescent="0.15">
      <c r="A445" s="116" t="s">
        <v>1835</v>
      </c>
      <c r="B445" s="2" t="s">
        <v>790</v>
      </c>
      <c r="C445" s="82" t="s">
        <v>226</v>
      </c>
      <c r="D445" s="77" t="s">
        <v>1582</v>
      </c>
    </row>
    <row r="446" spans="1:4" ht="14" x14ac:dyDescent="0.15">
      <c r="A446" s="116" t="s">
        <v>1835</v>
      </c>
      <c r="B446" s="2" t="s">
        <v>791</v>
      </c>
      <c r="C446" s="82" t="s">
        <v>227</v>
      </c>
      <c r="D446" s="77" t="s">
        <v>827</v>
      </c>
    </row>
    <row r="447" spans="1:4" ht="14" x14ac:dyDescent="0.15">
      <c r="A447" s="116" t="s">
        <v>1835</v>
      </c>
      <c r="B447" s="2" t="s">
        <v>792</v>
      </c>
      <c r="C447" s="82" t="s">
        <v>228</v>
      </c>
      <c r="D447" s="77" t="s">
        <v>1583</v>
      </c>
    </row>
    <row r="448" spans="1:4" ht="14" x14ac:dyDescent="0.15">
      <c r="A448" s="116"/>
      <c r="B448" s="2" t="s">
        <v>96</v>
      </c>
      <c r="C448" s="82" t="s">
        <v>229</v>
      </c>
      <c r="D448" s="77" t="s">
        <v>1080</v>
      </c>
    </row>
    <row r="449" spans="1:4" ht="14" x14ac:dyDescent="0.15">
      <c r="A449" s="116" t="s">
        <v>1835</v>
      </c>
      <c r="B449" s="2" t="s">
        <v>793</v>
      </c>
      <c r="C449" s="82" t="s">
        <v>230</v>
      </c>
      <c r="D449" s="77" t="s">
        <v>1083</v>
      </c>
    </row>
    <row r="450" spans="1:4" ht="14" x14ac:dyDescent="0.15">
      <c r="A450" s="116"/>
      <c r="B450" s="2" t="s">
        <v>650</v>
      </c>
      <c r="C450" s="85" t="s">
        <v>375</v>
      </c>
      <c r="D450" s="77" t="s">
        <v>1084</v>
      </c>
    </row>
    <row r="451" spans="1:4" ht="14" x14ac:dyDescent="0.15">
      <c r="A451" s="116" t="s">
        <v>1835</v>
      </c>
      <c r="B451" s="2" t="s">
        <v>796</v>
      </c>
      <c r="C451" s="82" t="s">
        <v>571</v>
      </c>
      <c r="D451" s="77" t="s">
        <v>828</v>
      </c>
    </row>
    <row r="452" spans="1:4" ht="14" x14ac:dyDescent="0.15">
      <c r="A452" s="116"/>
      <c r="B452" s="2" t="s">
        <v>374</v>
      </c>
      <c r="C452" s="82" t="s">
        <v>627</v>
      </c>
      <c r="D452" s="77" t="s">
        <v>1094</v>
      </c>
    </row>
    <row r="453" spans="1:4" ht="14" x14ac:dyDescent="0.15">
      <c r="A453" s="116"/>
      <c r="B453" s="2" t="s">
        <v>376</v>
      </c>
      <c r="C453" s="82" t="s">
        <v>629</v>
      </c>
      <c r="D453" s="77" t="s">
        <v>990</v>
      </c>
    </row>
    <row r="454" spans="1:4" ht="14" x14ac:dyDescent="0.15">
      <c r="A454" s="116"/>
      <c r="B454" s="2" t="s">
        <v>446</v>
      </c>
      <c r="C454" s="82" t="s">
        <v>630</v>
      </c>
      <c r="D454" s="77" t="s">
        <v>1097</v>
      </c>
    </row>
    <row r="455" spans="1:4" ht="14" x14ac:dyDescent="0.15">
      <c r="A455" s="116"/>
      <c r="B455" s="2" t="s">
        <v>991</v>
      </c>
      <c r="C455" s="82" t="s">
        <v>632</v>
      </c>
      <c r="D455" s="77" t="s">
        <v>992</v>
      </c>
    </row>
    <row r="456" spans="1:4" ht="14" x14ac:dyDescent="0.15">
      <c r="A456" s="116"/>
      <c r="B456" s="2" t="s">
        <v>448</v>
      </c>
      <c r="C456" s="82" t="s">
        <v>282</v>
      </c>
      <c r="D456" s="77" t="s">
        <v>1105</v>
      </c>
    </row>
    <row r="457" spans="1:4" ht="14" x14ac:dyDescent="0.15">
      <c r="A457" s="116" t="s">
        <v>1832</v>
      </c>
      <c r="B457" s="2" t="s">
        <v>767</v>
      </c>
      <c r="C457" s="82" t="s">
        <v>284</v>
      </c>
      <c r="D457" s="77" t="s">
        <v>1107</v>
      </c>
    </row>
    <row r="458" spans="1:4" ht="14" x14ac:dyDescent="0.15">
      <c r="A458" s="116" t="s">
        <v>1835</v>
      </c>
      <c r="B458" s="2" t="s">
        <v>467</v>
      </c>
      <c r="C458" s="82" t="s">
        <v>285</v>
      </c>
      <c r="D458" s="77" t="s">
        <v>1110</v>
      </c>
    </row>
    <row r="459" spans="1:4" ht="14" x14ac:dyDescent="0.15">
      <c r="A459" s="116" t="s">
        <v>1835</v>
      </c>
      <c r="B459" s="2" t="s">
        <v>797</v>
      </c>
      <c r="C459" s="82" t="s">
        <v>694</v>
      </c>
      <c r="D459" s="77" t="s">
        <v>1112</v>
      </c>
    </row>
    <row r="460" spans="1:4" ht="14" x14ac:dyDescent="0.15">
      <c r="A460" s="116" t="s">
        <v>1835</v>
      </c>
      <c r="B460" s="2" t="s">
        <v>795</v>
      </c>
      <c r="C460" s="82" t="s">
        <v>695</v>
      </c>
      <c r="D460" s="77" t="s">
        <v>830</v>
      </c>
    </row>
    <row r="461" spans="1:4" ht="14" x14ac:dyDescent="0.15">
      <c r="A461" s="116" t="s">
        <v>1832</v>
      </c>
      <c r="B461" s="2" t="s">
        <v>468</v>
      </c>
      <c r="C461" s="82" t="s">
        <v>696</v>
      </c>
      <c r="D461" s="77" t="s">
        <v>1624</v>
      </c>
    </row>
    <row r="462" spans="1:4" ht="14" x14ac:dyDescent="0.15">
      <c r="A462" s="116" t="s">
        <v>1832</v>
      </c>
      <c r="B462" s="2" t="s">
        <v>768</v>
      </c>
      <c r="C462" s="82" t="s">
        <v>697</v>
      </c>
      <c r="D462" s="77" t="s">
        <v>1118</v>
      </c>
    </row>
    <row r="463" spans="1:4" ht="14" x14ac:dyDescent="0.15">
      <c r="A463" s="116" t="s">
        <v>1832</v>
      </c>
      <c r="B463" s="2" t="s">
        <v>769</v>
      </c>
      <c r="C463" s="82" t="s">
        <v>698</v>
      </c>
      <c r="D463" s="77" t="s">
        <v>1121</v>
      </c>
    </row>
    <row r="464" spans="1:4" ht="14" x14ac:dyDescent="0.15">
      <c r="A464" s="116" t="s">
        <v>1832</v>
      </c>
      <c r="B464" s="2" t="s">
        <v>770</v>
      </c>
      <c r="C464" s="82" t="s">
        <v>699</v>
      </c>
      <c r="D464" s="77" t="s">
        <v>1124</v>
      </c>
    </row>
    <row r="465" spans="1:4" ht="14" x14ac:dyDescent="0.15">
      <c r="A465" s="116" t="s">
        <v>1832</v>
      </c>
      <c r="B465" s="2" t="s">
        <v>771</v>
      </c>
      <c r="C465" s="82" t="s">
        <v>700</v>
      </c>
      <c r="D465" s="77" t="s">
        <v>1126</v>
      </c>
    </row>
    <row r="466" spans="1:4" ht="14" x14ac:dyDescent="0.15">
      <c r="A466" s="116" t="s">
        <v>1832</v>
      </c>
      <c r="B466" s="2" t="s">
        <v>772</v>
      </c>
      <c r="C466" s="82" t="s">
        <v>701</v>
      </c>
      <c r="D466" s="77" t="s">
        <v>1129</v>
      </c>
    </row>
    <row r="467" spans="1:4" ht="14" x14ac:dyDescent="0.15">
      <c r="A467" s="116" t="s">
        <v>1832</v>
      </c>
      <c r="B467" s="2" t="s">
        <v>773</v>
      </c>
      <c r="C467" s="82" t="s">
        <v>702</v>
      </c>
      <c r="D467" s="77" t="s">
        <v>1132</v>
      </c>
    </row>
    <row r="468" spans="1:4" ht="14" x14ac:dyDescent="0.15">
      <c r="A468" s="116" t="s">
        <v>1835</v>
      </c>
      <c r="B468" s="2" t="s">
        <v>774</v>
      </c>
      <c r="C468" s="82" t="s">
        <v>703</v>
      </c>
      <c r="D468" s="77" t="s">
        <v>1134</v>
      </c>
    </row>
    <row r="469" spans="1:4" ht="14" x14ac:dyDescent="0.15">
      <c r="A469" s="116" t="s">
        <v>1832</v>
      </c>
      <c r="B469" s="2" t="s">
        <v>469</v>
      </c>
      <c r="C469" s="82" t="s">
        <v>704</v>
      </c>
      <c r="D469" s="77" t="s">
        <v>1135</v>
      </c>
    </row>
    <row r="470" spans="1:4" x14ac:dyDescent="0.15">
      <c r="A470" s="118"/>
      <c r="B470" s="82" t="s">
        <v>470</v>
      </c>
      <c r="C470" s="82" t="s">
        <v>89</v>
      </c>
      <c r="D470" s="82" t="s">
        <v>750</v>
      </c>
    </row>
    <row r="471" spans="1:4" ht="14" x14ac:dyDescent="0.15">
      <c r="A471" s="116"/>
      <c r="B471" s="2" t="s">
        <v>471</v>
      </c>
      <c r="C471" s="82" t="s">
        <v>519</v>
      </c>
      <c r="D471" s="77" t="s">
        <v>1142</v>
      </c>
    </row>
    <row r="472" spans="1:4" ht="14" x14ac:dyDescent="0.15">
      <c r="A472" s="116" t="s">
        <v>2057</v>
      </c>
      <c r="B472" s="2" t="s">
        <v>1630</v>
      </c>
      <c r="C472" s="82" t="s">
        <v>520</v>
      </c>
      <c r="D472" s="77" t="s">
        <v>994</v>
      </c>
    </row>
    <row r="473" spans="1:4" ht="14" x14ac:dyDescent="0.15">
      <c r="A473" s="116"/>
      <c r="B473" s="2" t="s">
        <v>472</v>
      </c>
      <c r="C473" s="82" t="s">
        <v>521</v>
      </c>
      <c r="D473" s="77" t="s">
        <v>1546</v>
      </c>
    </row>
    <row r="474" spans="1:4" ht="14" x14ac:dyDescent="0.15">
      <c r="A474" s="116"/>
      <c r="B474" s="2" t="s">
        <v>473</v>
      </c>
      <c r="C474" s="82" t="s">
        <v>523</v>
      </c>
      <c r="D474" s="77" t="s">
        <v>996</v>
      </c>
    </row>
    <row r="475" spans="1:4" ht="14" x14ac:dyDescent="0.15">
      <c r="A475" s="116"/>
      <c r="B475" s="2" t="s">
        <v>474</v>
      </c>
      <c r="C475" s="82" t="s">
        <v>524</v>
      </c>
      <c r="D475" s="77" t="s">
        <v>1000</v>
      </c>
    </row>
    <row r="476" spans="1:4" ht="14" x14ac:dyDescent="0.15">
      <c r="A476" s="116"/>
      <c r="B476" s="2" t="s">
        <v>475</v>
      </c>
      <c r="C476" s="82" t="s">
        <v>525</v>
      </c>
      <c r="D476" s="77" t="s">
        <v>1003</v>
      </c>
    </row>
    <row r="477" spans="1:4" x14ac:dyDescent="0.15">
      <c r="A477" s="118"/>
      <c r="B477" s="82" t="s">
        <v>1454</v>
      </c>
      <c r="C477" s="82"/>
      <c r="D477" s="82" t="s">
        <v>1455</v>
      </c>
    </row>
    <row r="478" spans="1:4" ht="14" x14ac:dyDescent="0.15">
      <c r="A478" s="116"/>
      <c r="B478" s="2" t="s">
        <v>476</v>
      </c>
      <c r="C478" s="82" t="s">
        <v>402</v>
      </c>
      <c r="D478" s="77" t="s">
        <v>1156</v>
      </c>
    </row>
    <row r="479" spans="1:4" ht="14" x14ac:dyDescent="0.15">
      <c r="A479" s="116"/>
      <c r="B479" s="2" t="s">
        <v>477</v>
      </c>
      <c r="C479" s="82" t="s">
        <v>195</v>
      </c>
      <c r="D479" s="77" t="s">
        <v>1547</v>
      </c>
    </row>
    <row r="480" spans="1:4" ht="14" x14ac:dyDescent="0.15">
      <c r="A480" s="116"/>
      <c r="B480" s="2" t="s">
        <v>481</v>
      </c>
      <c r="C480" s="82" t="s">
        <v>516</v>
      </c>
      <c r="D480" s="77" t="s">
        <v>1162</v>
      </c>
    </row>
    <row r="481" spans="1:4" ht="14" x14ac:dyDescent="0.15">
      <c r="A481" s="116" t="s">
        <v>1835</v>
      </c>
      <c r="B481" s="2" t="s">
        <v>799</v>
      </c>
      <c r="C481" s="82" t="s">
        <v>92</v>
      </c>
      <c r="D481" s="77" t="s">
        <v>1581</v>
      </c>
    </row>
    <row r="482" spans="1:4" ht="14" x14ac:dyDescent="0.15">
      <c r="A482" s="116" t="s">
        <v>1835</v>
      </c>
      <c r="B482" s="2" t="s">
        <v>550</v>
      </c>
      <c r="C482" s="82" t="s">
        <v>522</v>
      </c>
      <c r="D482" s="77" t="s">
        <v>832</v>
      </c>
    </row>
    <row r="483" spans="1:4" x14ac:dyDescent="0.15">
      <c r="A483" s="118"/>
      <c r="B483" s="82" t="s">
        <v>1456</v>
      </c>
      <c r="C483" s="82"/>
      <c r="D483" s="82" t="s">
        <v>1457</v>
      </c>
    </row>
    <row r="484" spans="1:4" x14ac:dyDescent="0.15">
      <c r="A484" s="118"/>
      <c r="B484" s="82" t="s">
        <v>1458</v>
      </c>
      <c r="C484" s="82" t="s">
        <v>1459</v>
      </c>
      <c r="D484" s="82" t="s">
        <v>1610</v>
      </c>
    </row>
    <row r="485" spans="1:4" ht="14" x14ac:dyDescent="0.15">
      <c r="A485" s="116"/>
      <c r="B485" s="2" t="s">
        <v>1005</v>
      </c>
      <c r="C485" s="82" t="s">
        <v>91</v>
      </c>
      <c r="D485" s="77" t="s">
        <v>1620</v>
      </c>
    </row>
    <row r="486" spans="1:4" ht="14" x14ac:dyDescent="0.15">
      <c r="A486" s="116"/>
      <c r="B486" s="2" t="s">
        <v>607</v>
      </c>
      <c r="C486" s="82" t="s">
        <v>517</v>
      </c>
      <c r="D486" s="77" t="s">
        <v>1172</v>
      </c>
    </row>
    <row r="487" spans="1:4" ht="14" x14ac:dyDescent="0.15">
      <c r="A487" s="116"/>
      <c r="B487" s="2" t="s">
        <v>608</v>
      </c>
      <c r="C487" s="82" t="s">
        <v>90</v>
      </c>
      <c r="D487" s="77" t="s">
        <v>1009</v>
      </c>
    </row>
    <row r="488" spans="1:4" ht="14" x14ac:dyDescent="0.15">
      <c r="A488" s="116" t="s">
        <v>1835</v>
      </c>
      <c r="B488" s="2" t="s">
        <v>2051</v>
      </c>
      <c r="C488" s="82" t="s">
        <v>1399</v>
      </c>
      <c r="D488" s="2" t="s">
        <v>2051</v>
      </c>
    </row>
    <row r="494" spans="1:4" x14ac:dyDescent="0.15">
      <c r="A494"/>
    </row>
    <row r="495" spans="1:4" x14ac:dyDescent="0.15">
      <c r="A495" s="106" t="s">
        <v>2085</v>
      </c>
    </row>
    <row r="496" spans="1:4" x14ac:dyDescent="0.15">
      <c r="A496" s="106" t="s">
        <v>2086</v>
      </c>
    </row>
    <row r="497" spans="1:1" x14ac:dyDescent="0.15">
      <c r="A497" s="106" t="s">
        <v>2087</v>
      </c>
    </row>
    <row r="498" spans="1:1" x14ac:dyDescent="0.15">
      <c r="A498" s="106" t="s">
        <v>2088</v>
      </c>
    </row>
    <row r="499" spans="1:1" x14ac:dyDescent="0.15">
      <c r="A499" s="106" t="s">
        <v>2089</v>
      </c>
    </row>
    <row r="500" spans="1:1" x14ac:dyDescent="0.15">
      <c r="A500" s="106" t="s">
        <v>2090</v>
      </c>
    </row>
    <row r="501" spans="1:1" x14ac:dyDescent="0.15">
      <c r="A501" s="106" t="s">
        <v>2091</v>
      </c>
    </row>
    <row r="502" spans="1:1" x14ac:dyDescent="0.15">
      <c r="A502" s="106" t="s">
        <v>2092</v>
      </c>
    </row>
    <row r="503" spans="1:1" x14ac:dyDescent="0.15">
      <c r="A503" s="106" t="s">
        <v>2093</v>
      </c>
    </row>
    <row r="504" spans="1:1" x14ac:dyDescent="0.15">
      <c r="A504" s="106" t="s">
        <v>2094</v>
      </c>
    </row>
    <row r="505" spans="1:1" x14ac:dyDescent="0.15">
      <c r="A505" s="106" t="s">
        <v>2095</v>
      </c>
    </row>
    <row r="506" spans="1:1" x14ac:dyDescent="0.15">
      <c r="A506" s="106" t="s">
        <v>2096</v>
      </c>
    </row>
    <row r="507" spans="1:1" x14ac:dyDescent="0.15">
      <c r="A507" s="106" t="s">
        <v>2097</v>
      </c>
    </row>
    <row r="508" spans="1:1" x14ac:dyDescent="0.15">
      <c r="A508" s="106" t="s">
        <v>2098</v>
      </c>
    </row>
    <row r="509" spans="1:1" x14ac:dyDescent="0.15">
      <c r="A509" s="106" t="s">
        <v>2102</v>
      </c>
    </row>
    <row r="510" spans="1:1" x14ac:dyDescent="0.15">
      <c r="A510" s="106" t="s">
        <v>2099</v>
      </c>
    </row>
    <row r="511" spans="1:1" x14ac:dyDescent="0.15">
      <c r="A511" s="106" t="s">
        <v>2100</v>
      </c>
    </row>
    <row r="512" spans="1:1" x14ac:dyDescent="0.15">
      <c r="A512" s="106" t="s">
        <v>2101</v>
      </c>
    </row>
  </sheetData>
  <sheetProtection password="C90B" sheet="1" objects="1" scenarios="1"/>
  <autoFilter ref="A3:D488" xr:uid="{00000000-0009-0000-0000-00000A000000}"/>
  <sortState xmlns:xlrd2="http://schemas.microsoft.com/office/spreadsheetml/2017/richdata2" ref="A95:D489">
    <sortCondition ref="B95:B489"/>
  </sortState>
  <customSheetViews>
    <customSheetView guid="{16E30FE5-CA9F-4336-8D1A-21719AC9AE43}" scale="150" fitToPage="1" printArea="1" showAutoFilter="1" topLeftCell="A67">
      <selection activeCell="A78" sqref="A78:D78"/>
      <pageMargins left="0.27559055118110237" right="0.27559055118110237" top="0.39370078740157483" bottom="0.39370078740157483" header="0.19685039370078741" footer="0.19685039370078741"/>
      <printOptions horizontalCentered="1" verticalCentered="1"/>
      <pageSetup paperSize="9" scale="54" orientation="portrait"/>
      <headerFooter alignWithMargins="0">
        <oddHeader>&amp;R&amp;"Trebuchet MS,Normal"&amp;8Données du prochain contrat</oddHeader>
        <oddFooter>&amp;L&amp;"Trebuchet MS,Italique"&amp;8Vague E : campagne d'évaluation 2018 - 2019
Novembre 2017&amp;C&amp;"Trebuchet MS,Normal"&amp;8Page &amp;P/&amp;N&amp;R&amp;"Trebuchet MS,Normal"&amp;8&amp;A</oddFooter>
      </headerFooter>
      <autoFilter ref="B3:D486" xr:uid="{00000000-0000-0000-0000-000000000000}"/>
    </customSheetView>
    <customSheetView guid="{D5B14F2C-2005-4A46-8CC9-D91764B00F08}" fitToPage="1" hiddenColumns="1" topLeftCell="B444">
      <selection activeCell="H247" sqref="H247"/>
      <pageMargins left="0.27559055118110237" right="0.27559055118110237" top="0.39370078740157483" bottom="0.39370078740157483" header="0.19685039370078741" footer="0.19685039370078741"/>
      <printOptions horizontalCentered="1" verticalCentered="1"/>
      <pageSetup paperSize="9" scale="54" orientation="portrait"/>
      <headerFooter alignWithMargins="0">
        <oddHeader>&amp;R&amp;"Trebuchet MS,Normal"&amp;8Données du prochain contrat</oddHeader>
        <oddFooter>&amp;L&amp;"Trebuchet MS,Italique"&amp;8Vague E : campagne d'évaluation 2018 - 2019
Novembre 2017&amp;C&amp;"Trebuchet MS,Normal"&amp;8Page &amp;P/&amp;N&amp;R&amp;"Trebuchet MS,Normal"&amp;8&amp;A</oddFooter>
      </headerFooter>
    </customSheetView>
  </customSheetViews>
  <printOptions horizontalCentered="1" verticalCentered="1"/>
  <pageMargins left="0.27559055118110237" right="0.27559055118110237" top="0.39370078740157483" bottom="0.39370078740157483" header="0.19685039370078741" footer="0.19685039370078741"/>
  <pageSetup paperSize="9" scale="49" orientation="portrait" r:id="rId1"/>
  <headerFooter alignWithMargins="0">
    <oddHeader>&amp;R&amp;"Trebuchet MS,Normal"&amp;8Données du prochain contrat</oddHeader>
    <oddFooter>&amp;L&amp;"Trebuchet MS,Italique"&amp;8Vague E : campagne d'évaluation 2018 - 2019
Novembre 2017&amp;C&amp;"Trebuchet MS,Normal"&amp;8Page &amp;P/&amp;N&amp;R&amp;"Trebuchet MS,Normal"&amp;8&amp;A</oddFooter>
  </headerFooter>
  <drawing r:id="rId2"/>
  <legacyDrawing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tabColor theme="3" tint="0.59999389629810485"/>
    <pageSetUpPr fitToPage="1"/>
  </sheetPr>
  <dimension ref="A1:O75"/>
  <sheetViews>
    <sheetView zoomScale="86" zoomScaleNormal="70" workbookViewId="0">
      <selection activeCell="B1" sqref="B1:B1048576"/>
    </sheetView>
  </sheetViews>
  <sheetFormatPr baseColWidth="10" defaultColWidth="11.5" defaultRowHeight="13" x14ac:dyDescent="0.15"/>
  <cols>
    <col min="1" max="1" width="34.5" style="294" customWidth="1"/>
    <col min="2" max="2" width="53.1640625" style="294" customWidth="1"/>
    <col min="3" max="3" width="34.33203125" style="294" customWidth="1"/>
    <col min="4" max="4" width="40" style="294" customWidth="1"/>
    <col min="5" max="5" width="21.5" style="294" customWidth="1"/>
    <col min="6" max="6" width="24.5" style="294" customWidth="1"/>
    <col min="7" max="7" width="27.1640625" style="294" customWidth="1"/>
    <col min="8" max="8" width="17.1640625" style="300" customWidth="1"/>
    <col min="9" max="9" width="19.83203125" style="294" customWidth="1"/>
    <col min="10" max="10" width="17.6640625" style="294" customWidth="1"/>
    <col min="11" max="11" width="15.33203125" style="294" customWidth="1"/>
    <col min="12" max="12" width="10" style="294" customWidth="1"/>
    <col min="13" max="13" width="36.33203125" style="294" customWidth="1"/>
    <col min="14" max="16384" width="11.5" style="294"/>
  </cols>
  <sheetData>
    <row r="1" spans="1:7" ht="13.5" customHeight="1" x14ac:dyDescent="0.15">
      <c r="A1" s="293"/>
      <c r="B1" s="293"/>
      <c r="C1" s="293"/>
      <c r="D1" s="293"/>
      <c r="E1" s="293"/>
      <c r="F1" s="293"/>
      <c r="G1" s="293"/>
    </row>
    <row r="2" spans="1:7" ht="13.5" customHeight="1" x14ac:dyDescent="0.15">
      <c r="A2" s="293"/>
      <c r="B2" s="293"/>
      <c r="C2" s="293"/>
      <c r="D2" s="293"/>
      <c r="E2" s="293"/>
      <c r="F2" s="293"/>
      <c r="G2" s="293"/>
    </row>
    <row r="3" spans="1:7" s="303" customFormat="1" ht="13.5" customHeight="1" x14ac:dyDescent="0.15">
      <c r="A3" s="301"/>
      <c r="B3" s="302"/>
      <c r="C3" s="302"/>
      <c r="D3" s="302"/>
      <c r="E3" s="302"/>
      <c r="F3" s="302"/>
      <c r="G3" s="302"/>
    </row>
    <row r="4" spans="1:7" s="303" customFormat="1" ht="13.5" customHeight="1" x14ac:dyDescent="0.15">
      <c r="A4" s="301"/>
      <c r="B4" s="302"/>
      <c r="C4" s="302"/>
      <c r="D4" s="302"/>
      <c r="E4" s="302"/>
      <c r="F4" s="302"/>
      <c r="G4" s="302"/>
    </row>
    <row r="5" spans="1:7" s="303" customFormat="1" ht="13.5" customHeight="1" x14ac:dyDescent="0.15">
      <c r="A5" s="301"/>
      <c r="B5" s="302"/>
      <c r="C5" s="302"/>
      <c r="D5" s="302"/>
      <c r="E5" s="302"/>
      <c r="F5" s="302"/>
      <c r="G5" s="302"/>
    </row>
    <row r="6" spans="1:7" s="303" customFormat="1" ht="13.5" customHeight="1" x14ac:dyDescent="0.15">
      <c r="A6" s="301"/>
      <c r="B6" s="302"/>
      <c r="C6" s="302"/>
      <c r="D6" s="302"/>
      <c r="E6" s="302"/>
      <c r="F6" s="302"/>
      <c r="G6" s="302"/>
    </row>
    <row r="7" spans="1:7" s="303" customFormat="1" ht="13.5" customHeight="1" x14ac:dyDescent="0.15">
      <c r="A7" s="301"/>
      <c r="B7" s="302"/>
      <c r="C7" s="302"/>
      <c r="D7" s="302"/>
      <c r="E7" s="302"/>
      <c r="F7" s="302"/>
      <c r="G7" s="302"/>
    </row>
    <row r="8" spans="1:7" s="303" customFormat="1" ht="13.5" customHeight="1" x14ac:dyDescent="0.15">
      <c r="A8" s="301"/>
      <c r="B8" s="302"/>
      <c r="C8" s="302"/>
      <c r="D8" s="302"/>
      <c r="E8" s="302"/>
      <c r="F8" s="302"/>
      <c r="G8" s="302"/>
    </row>
    <row r="9" spans="1:7" s="303" customFormat="1" ht="13.5" customHeight="1" x14ac:dyDescent="0.15">
      <c r="A9" s="301"/>
      <c r="B9" s="302"/>
      <c r="C9" s="302"/>
      <c r="D9" s="302"/>
      <c r="E9" s="302"/>
      <c r="F9" s="302"/>
      <c r="G9" s="302"/>
    </row>
    <row r="10" spans="1:7" s="303" customFormat="1" ht="18" x14ac:dyDescent="0.15">
      <c r="A10" s="301"/>
      <c r="B10" s="302"/>
      <c r="C10" s="302"/>
      <c r="D10" s="302"/>
      <c r="E10" s="302"/>
      <c r="F10" s="302"/>
      <c r="G10" s="302"/>
    </row>
    <row r="11" spans="1:7" s="303" customFormat="1" ht="18" x14ac:dyDescent="0.15">
      <c r="A11" s="555" t="s">
        <v>2352</v>
      </c>
      <c r="B11" s="554"/>
      <c r="C11" s="302"/>
      <c r="D11" s="302"/>
      <c r="E11" s="302"/>
      <c r="F11" s="302"/>
      <c r="G11" s="302"/>
    </row>
    <row r="12" spans="1:7" ht="18" customHeight="1" x14ac:dyDescent="0.15">
      <c r="A12" s="293"/>
      <c r="B12" s="293"/>
      <c r="C12" s="293"/>
      <c r="D12" s="293"/>
      <c r="E12" s="293"/>
      <c r="F12" s="293"/>
      <c r="G12" s="293"/>
    </row>
    <row r="13" spans="1:7" ht="20.25" customHeight="1" x14ac:dyDescent="0.15">
      <c r="A13" s="304" t="s">
        <v>320</v>
      </c>
      <c r="B13" s="305"/>
      <c r="C13" s="305"/>
      <c r="D13" s="306"/>
      <c r="E13" s="305"/>
      <c r="F13" s="305"/>
      <c r="G13" s="307"/>
    </row>
    <row r="14" spans="1:7" ht="24" customHeight="1" x14ac:dyDescent="0.15">
      <c r="A14" s="308" t="s">
        <v>292</v>
      </c>
      <c r="B14" s="543" t="s">
        <v>2359</v>
      </c>
      <c r="C14" s="541"/>
      <c r="D14" s="541"/>
      <c r="E14" s="451" t="s">
        <v>2230</v>
      </c>
      <c r="F14" s="542" t="s">
        <v>2361</v>
      </c>
      <c r="G14" s="311"/>
    </row>
    <row r="15" spans="1:7" ht="24" customHeight="1" x14ac:dyDescent="0.15">
      <c r="A15" s="308" t="s">
        <v>173</v>
      </c>
      <c r="B15" s="540" t="s">
        <v>2360</v>
      </c>
      <c r="C15" s="309"/>
      <c r="D15" s="309"/>
      <c r="E15" s="309"/>
      <c r="F15" s="309"/>
      <c r="G15" s="311"/>
    </row>
    <row r="16" spans="1:7" ht="10.5" customHeight="1" x14ac:dyDescent="0.15">
      <c r="A16" s="312"/>
      <c r="B16" s="293"/>
      <c r="C16" s="293"/>
      <c r="D16" s="293"/>
      <c r="E16" s="293"/>
      <c r="F16" s="293"/>
      <c r="G16" s="311"/>
    </row>
    <row r="17" spans="1:15" x14ac:dyDescent="0.15">
      <c r="A17" s="313" t="s">
        <v>2058</v>
      </c>
      <c r="B17" s="305"/>
      <c r="C17" s="305"/>
      <c r="D17" s="305"/>
      <c r="E17" s="305"/>
      <c r="F17" s="305"/>
      <c r="G17" s="307"/>
    </row>
    <row r="18" spans="1:15" s="315" customFormat="1" ht="12" x14ac:dyDescent="0.15">
      <c r="A18" s="654" t="s">
        <v>1666</v>
      </c>
      <c r="B18" s="656" t="s">
        <v>7</v>
      </c>
      <c r="C18" s="656" t="s">
        <v>8</v>
      </c>
      <c r="D18" s="658" t="s">
        <v>66</v>
      </c>
      <c r="E18" s="651" t="s">
        <v>2192</v>
      </c>
      <c r="F18" s="652"/>
      <c r="G18" s="653"/>
      <c r="H18" s="314"/>
    </row>
    <row r="19" spans="1:15" s="315" customFormat="1" ht="12" x14ac:dyDescent="0.15">
      <c r="A19" s="655"/>
      <c r="B19" s="657"/>
      <c r="C19" s="657"/>
      <c r="D19" s="659"/>
      <c r="E19" s="316" t="s">
        <v>833</v>
      </c>
      <c r="F19" s="477"/>
      <c r="G19" s="317"/>
      <c r="H19" s="314"/>
    </row>
    <row r="20" spans="1:15" s="315" customFormat="1" ht="24" customHeight="1" x14ac:dyDescent="0.15">
      <c r="A20" s="544" t="s">
        <v>2350</v>
      </c>
      <c r="B20" s="545" t="s">
        <v>2363</v>
      </c>
      <c r="C20" s="545" t="s">
        <v>2364</v>
      </c>
      <c r="D20" s="546" t="s">
        <v>270</v>
      </c>
      <c r="E20" s="547" t="s">
        <v>2351</v>
      </c>
      <c r="F20" s="478"/>
      <c r="G20" s="318"/>
      <c r="H20" s="319"/>
    </row>
    <row r="21" spans="1:15" x14ac:dyDescent="0.15">
      <c r="A21" s="320"/>
      <c r="B21" s="321"/>
      <c r="C21" s="322"/>
      <c r="D21" s="322"/>
      <c r="E21" s="323"/>
      <c r="F21" s="323"/>
      <c r="G21" s="324"/>
      <c r="H21" s="325"/>
      <c r="M21" s="326"/>
      <c r="N21" s="300"/>
    </row>
    <row r="22" spans="1:15" s="315" customFormat="1" ht="12" x14ac:dyDescent="0.15">
      <c r="A22" s="327"/>
      <c r="B22" s="328"/>
      <c r="C22" s="328"/>
      <c r="D22" s="328"/>
      <c r="E22" s="328"/>
      <c r="F22" s="328"/>
      <c r="G22" s="329"/>
      <c r="H22" s="319"/>
    </row>
    <row r="23" spans="1:15" x14ac:dyDescent="0.15">
      <c r="A23" s="330" t="s">
        <v>324</v>
      </c>
      <c r="B23" s="305"/>
      <c r="C23" s="305"/>
      <c r="D23" s="305"/>
      <c r="E23" s="305"/>
      <c r="F23" s="305"/>
      <c r="G23" s="307"/>
    </row>
    <row r="24" spans="1:15" ht="14" x14ac:dyDescent="0.15">
      <c r="A24" s="548" t="s">
        <v>2362</v>
      </c>
      <c r="B24" s="309"/>
      <c r="C24" s="309"/>
      <c r="D24" s="309"/>
      <c r="E24" s="309"/>
      <c r="F24" s="309"/>
      <c r="G24" s="311"/>
    </row>
    <row r="25" spans="1:15" ht="12.75" customHeight="1" x14ac:dyDescent="0.15">
      <c r="A25" s="332"/>
      <c r="B25" s="309"/>
      <c r="C25" s="309"/>
      <c r="D25" s="309"/>
      <c r="E25" s="309"/>
      <c r="F25" s="309"/>
      <c r="G25" s="311"/>
    </row>
    <row r="26" spans="1:15" x14ac:dyDescent="0.15">
      <c r="A26" s="330" t="s">
        <v>2077</v>
      </c>
      <c r="B26" s="305"/>
      <c r="C26" s="305"/>
      <c r="D26" s="305"/>
      <c r="E26" s="305"/>
      <c r="F26" s="305"/>
      <c r="G26" s="307"/>
    </row>
    <row r="27" spans="1:15" ht="15.75" customHeight="1" x14ac:dyDescent="0.15">
      <c r="A27" s="648" t="s">
        <v>293</v>
      </c>
      <c r="B27" s="649"/>
      <c r="C27" s="649"/>
      <c r="D27" s="649"/>
      <c r="E27" s="649"/>
      <c r="F27" s="649"/>
      <c r="G27" s="650"/>
    </row>
    <row r="28" spans="1:15" ht="14" x14ac:dyDescent="0.15">
      <c r="A28" s="333"/>
      <c r="B28" s="309"/>
      <c r="C28" s="309"/>
      <c r="D28" s="309"/>
      <c r="E28" s="309"/>
      <c r="F28" s="309"/>
      <c r="G28" s="311"/>
    </row>
    <row r="29" spans="1:15" ht="14.25" customHeight="1" x14ac:dyDescent="0.15">
      <c r="A29" s="334" t="s">
        <v>26</v>
      </c>
      <c r="B29" s="309"/>
      <c r="C29" s="479" t="s">
        <v>28</v>
      </c>
      <c r="D29" s="335"/>
      <c r="E29" s="309"/>
      <c r="F29" s="309"/>
      <c r="G29" s="311"/>
    </row>
    <row r="30" spans="1:15" x14ac:dyDescent="0.15">
      <c r="A30" s="336" t="s">
        <v>833</v>
      </c>
      <c r="B30" s="359"/>
      <c r="C30" s="647" t="s">
        <v>834</v>
      </c>
      <c r="D30" s="647"/>
      <c r="E30" s="337"/>
      <c r="F30" s="337"/>
      <c r="G30" s="338"/>
      <c r="H30" s="339"/>
    </row>
    <row r="31" spans="1:15" ht="17.25" customHeight="1" x14ac:dyDescent="0.15">
      <c r="A31" s="340" t="s">
        <v>325</v>
      </c>
      <c r="B31" s="373"/>
      <c r="C31" s="322" t="s">
        <v>27</v>
      </c>
      <c r="D31" s="373"/>
      <c r="E31" s="341" t="s">
        <v>2254</v>
      </c>
      <c r="F31" s="369"/>
      <c r="G31" s="452" t="s">
        <v>31</v>
      </c>
    </row>
    <row r="32" spans="1:15" s="345" customFormat="1" ht="17.25" customHeight="1" x14ac:dyDescent="0.15">
      <c r="A32" s="342"/>
      <c r="B32" s="373"/>
      <c r="C32" s="343"/>
      <c r="D32" s="373"/>
      <c r="E32" s="343"/>
      <c r="F32" s="343"/>
      <c r="G32" s="344"/>
      <c r="K32" s="294"/>
      <c r="L32" s="294"/>
      <c r="O32" s="346"/>
    </row>
    <row r="33" spans="1:8" ht="17.25" customHeight="1" x14ac:dyDescent="0.15">
      <c r="A33" s="239"/>
      <c r="B33" s="374"/>
      <c r="C33" s="347"/>
      <c r="D33" s="374"/>
      <c r="E33" s="293"/>
      <c r="F33" s="293"/>
      <c r="G33" s="311"/>
    </row>
    <row r="34" spans="1:8" ht="17.25" customHeight="1" x14ac:dyDescent="0.15">
      <c r="A34" s="239"/>
      <c r="B34" s="374"/>
      <c r="C34" s="347"/>
      <c r="D34" s="374"/>
      <c r="E34" s="293"/>
      <c r="F34" s="293"/>
      <c r="G34" s="311"/>
    </row>
    <row r="35" spans="1:8" ht="17.25" customHeight="1" x14ac:dyDescent="0.15">
      <c r="A35" s="239"/>
      <c r="B35" s="374"/>
      <c r="C35" s="347"/>
      <c r="D35" s="374"/>
      <c r="E35" s="293"/>
      <c r="F35" s="293"/>
      <c r="G35" s="311"/>
    </row>
    <row r="36" spans="1:8" ht="12.75" customHeight="1" x14ac:dyDescent="0.15">
      <c r="A36" s="239"/>
      <c r="B36" s="293"/>
      <c r="C36" s="347"/>
      <c r="D36" s="347"/>
      <c r="E36" s="293"/>
      <c r="F36" s="293"/>
      <c r="G36" s="311"/>
    </row>
    <row r="37" spans="1:8" s="351" customFormat="1" ht="17.25" customHeight="1" x14ac:dyDescent="0.15">
      <c r="A37" s="348" t="s">
        <v>2084</v>
      </c>
      <c r="B37" s="349"/>
      <c r="C37" s="553" t="s">
        <v>2351</v>
      </c>
      <c r="D37" s="321"/>
      <c r="E37" s="293"/>
      <c r="F37" s="293"/>
      <c r="G37" s="311"/>
      <c r="H37" s="350"/>
    </row>
    <row r="38" spans="1:8" s="351" customFormat="1" x14ac:dyDescent="0.15">
      <c r="A38" s="352"/>
      <c r="B38" s="349"/>
      <c r="C38" s="321"/>
      <c r="D38" s="321"/>
      <c r="E38" s="293"/>
      <c r="F38" s="293"/>
      <c r="G38" s="311"/>
      <c r="H38" s="350"/>
    </row>
    <row r="39" spans="1:8" x14ac:dyDescent="0.15">
      <c r="A39" s="348"/>
      <c r="B39" s="353"/>
      <c r="C39" s="321"/>
      <c r="D39" s="321"/>
      <c r="E39" s="293"/>
      <c r="F39" s="293"/>
      <c r="G39" s="311"/>
    </row>
    <row r="40" spans="1:8" ht="17.25" customHeight="1" x14ac:dyDescent="0.15">
      <c r="A40" s="348" t="s">
        <v>279</v>
      </c>
      <c r="B40" s="353"/>
      <c r="C40" s="374"/>
      <c r="D40" s="321"/>
      <c r="E40" s="293"/>
      <c r="F40" s="293"/>
      <c r="G40" s="311"/>
    </row>
    <row r="41" spans="1:8" ht="12.75" customHeight="1" x14ac:dyDescent="0.15">
      <c r="A41" s="331"/>
      <c r="B41" s="353"/>
      <c r="C41" s="354"/>
      <c r="D41" s="354"/>
      <c r="E41" s="293"/>
      <c r="F41" s="293"/>
      <c r="G41" s="311"/>
    </row>
    <row r="42" spans="1:8" ht="16" x14ac:dyDescent="0.15">
      <c r="A42" s="330" t="s">
        <v>326</v>
      </c>
      <c r="B42" s="355"/>
      <c r="C42" s="356"/>
      <c r="D42" s="356"/>
      <c r="E42" s="305"/>
      <c r="F42" s="305"/>
      <c r="G42" s="307"/>
    </row>
    <row r="43" spans="1:8" ht="15.75" customHeight="1" x14ac:dyDescent="0.15">
      <c r="A43" s="357" t="s">
        <v>835</v>
      </c>
      <c r="B43" s="353"/>
      <c r="C43" s="358"/>
      <c r="D43" s="358"/>
      <c r="E43" s="359"/>
      <c r="F43" s="309"/>
      <c r="G43" s="311"/>
    </row>
    <row r="44" spans="1:8" ht="17.25" customHeight="1" x14ac:dyDescent="0.15">
      <c r="A44" s="239"/>
      <c r="B44" s="240" t="s">
        <v>625</v>
      </c>
      <c r="C44" s="374"/>
      <c r="D44" s="374"/>
      <c r="E44" s="374"/>
      <c r="F44" s="474"/>
      <c r="G44" s="311"/>
    </row>
    <row r="45" spans="1:8" ht="17.25" customHeight="1" x14ac:dyDescent="0.15">
      <c r="A45" s="239"/>
      <c r="B45" s="240" t="s">
        <v>383</v>
      </c>
      <c r="C45" s="374"/>
      <c r="D45" s="374"/>
      <c r="E45" s="374"/>
      <c r="F45" s="474"/>
      <c r="G45" s="311"/>
    </row>
    <row r="46" spans="1:8" ht="24.75" customHeight="1" x14ac:dyDescent="0.15">
      <c r="A46" s="239"/>
      <c r="B46" s="241" t="s">
        <v>22</v>
      </c>
      <c r="C46" s="375" t="s">
        <v>31</v>
      </c>
      <c r="D46" s="360"/>
      <c r="E46" s="293"/>
      <c r="F46" s="293"/>
      <c r="G46" s="311"/>
    </row>
    <row r="47" spans="1:8" ht="24.75" customHeight="1" x14ac:dyDescent="0.15">
      <c r="A47" s="331"/>
      <c r="B47" s="241" t="s">
        <v>633</v>
      </c>
      <c r="C47" s="375" t="s">
        <v>31</v>
      </c>
      <c r="D47" s="360"/>
      <c r="E47" s="360"/>
      <c r="F47" s="360"/>
      <c r="G47" s="311"/>
    </row>
    <row r="48" spans="1:8" x14ac:dyDescent="0.15">
      <c r="A48" s="308"/>
      <c r="B48" s="360"/>
      <c r="C48" s="361"/>
      <c r="D48" s="361"/>
      <c r="E48" s="360"/>
      <c r="F48" s="360"/>
      <c r="G48" s="311"/>
    </row>
    <row r="49" spans="1:8" s="351" customFormat="1" x14ac:dyDescent="0.15">
      <c r="A49" s="362" t="s">
        <v>2335</v>
      </c>
      <c r="B49" s="305"/>
      <c r="C49" s="305"/>
      <c r="D49" s="305"/>
      <c r="E49" s="305"/>
      <c r="F49" s="305"/>
      <c r="G49" s="307"/>
      <c r="H49" s="350"/>
    </row>
    <row r="50" spans="1:8" s="351" customFormat="1" ht="24" customHeight="1" x14ac:dyDescent="0.15">
      <c r="A50" s="569" t="s">
        <v>2367</v>
      </c>
      <c r="B50" s="474"/>
      <c r="C50" s="474"/>
      <c r="D50" s="474"/>
      <c r="E50" s="474"/>
      <c r="F50" s="309"/>
      <c r="G50" s="311"/>
      <c r="H50" s="350"/>
    </row>
    <row r="51" spans="1:8" s="351" customFormat="1" ht="24" customHeight="1" x14ac:dyDescent="0.15">
      <c r="A51" s="472"/>
      <c r="B51" s="474"/>
      <c r="C51" s="474"/>
      <c r="D51" s="474"/>
      <c r="E51" s="474"/>
      <c r="F51" s="309"/>
      <c r="G51" s="311"/>
      <c r="H51" s="350"/>
    </row>
    <row r="52" spans="1:8" s="351" customFormat="1" ht="24" customHeight="1" x14ac:dyDescent="0.15">
      <c r="A52" s="472"/>
      <c r="B52" s="474"/>
      <c r="C52" s="474"/>
      <c r="D52" s="474"/>
      <c r="E52" s="474"/>
      <c r="F52" s="309"/>
      <c r="G52" s="311"/>
      <c r="H52" s="350"/>
    </row>
    <row r="53" spans="1:8" s="351" customFormat="1" ht="24" customHeight="1" x14ac:dyDescent="0.15">
      <c r="A53" s="472"/>
      <c r="B53" s="474"/>
      <c r="C53" s="474"/>
      <c r="D53" s="474"/>
      <c r="E53" s="474"/>
      <c r="F53" s="309"/>
      <c r="G53" s="311"/>
      <c r="H53" s="350"/>
    </row>
    <row r="54" spans="1:8" s="453" customFormat="1" ht="24" customHeight="1" x14ac:dyDescent="0.15">
      <c r="A54" s="549"/>
      <c r="B54" s="113"/>
      <c r="C54" s="113"/>
      <c r="D54" s="113"/>
      <c r="E54" s="113"/>
      <c r="F54" s="113"/>
      <c r="G54" s="470"/>
      <c r="H54" s="471"/>
    </row>
    <row r="55" spans="1:8" x14ac:dyDescent="0.15">
      <c r="A55" s="473"/>
      <c r="B55" s="113"/>
      <c r="C55" s="113"/>
      <c r="D55" s="113"/>
      <c r="E55" s="113"/>
      <c r="F55" s="293"/>
      <c r="G55" s="311"/>
    </row>
    <row r="56" spans="1:8" s="351" customFormat="1" x14ac:dyDescent="0.15">
      <c r="A56" s="362" t="s">
        <v>2334</v>
      </c>
      <c r="B56" s="305"/>
      <c r="C56" s="305"/>
      <c r="D56" s="305"/>
      <c r="E56" s="305"/>
      <c r="F56" s="305"/>
      <c r="G56" s="307"/>
      <c r="H56" s="350"/>
    </row>
    <row r="57" spans="1:8" s="476" customFormat="1" ht="24" customHeight="1" x14ac:dyDescent="0.15">
      <c r="A57" s="376" t="s">
        <v>2366</v>
      </c>
      <c r="B57" s="474"/>
      <c r="C57" s="474"/>
      <c r="D57" s="474"/>
      <c r="E57" s="474"/>
      <c r="F57" s="474"/>
      <c r="G57" s="470"/>
      <c r="H57" s="475"/>
    </row>
    <row r="58" spans="1:8" ht="24" customHeight="1" x14ac:dyDescent="0.15">
      <c r="A58" s="376"/>
      <c r="B58" s="474"/>
      <c r="C58" s="474"/>
      <c r="D58" s="474"/>
      <c r="E58" s="474"/>
      <c r="F58" s="309"/>
      <c r="G58" s="311"/>
    </row>
    <row r="59" spans="1:8" ht="16" x14ac:dyDescent="0.15">
      <c r="A59" s="498"/>
      <c r="B59" s="499"/>
      <c r="C59" s="500"/>
      <c r="D59" s="500"/>
      <c r="E59" s="501"/>
      <c r="F59" s="359"/>
      <c r="G59" s="363"/>
    </row>
    <row r="60" spans="1:8" x14ac:dyDescent="0.15">
      <c r="A60" s="362" t="s">
        <v>1676</v>
      </c>
      <c r="B60" s="357" t="s">
        <v>327</v>
      </c>
      <c r="C60" s="305"/>
      <c r="D60" s="305"/>
      <c r="E60" s="305"/>
      <c r="F60" s="305"/>
      <c r="G60" s="307"/>
    </row>
    <row r="61" spans="1:8" x14ac:dyDescent="0.15">
      <c r="A61" s="364" t="s">
        <v>2078</v>
      </c>
      <c r="B61" s="365"/>
      <c r="C61" s="310"/>
      <c r="D61" s="309"/>
      <c r="E61" s="309"/>
      <c r="F61" s="309"/>
      <c r="G61" s="311"/>
    </row>
    <row r="62" spans="1:8" x14ac:dyDescent="0.15">
      <c r="A62" s="366"/>
      <c r="B62" s="310"/>
      <c r="C62" s="310"/>
      <c r="D62" s="309"/>
      <c r="E62" s="309"/>
      <c r="F62" s="309"/>
      <c r="G62" s="311"/>
    </row>
    <row r="63" spans="1:8" x14ac:dyDescent="0.15">
      <c r="A63" s="348"/>
      <c r="B63" s="343" t="s">
        <v>1689</v>
      </c>
      <c r="C63" s="343" t="s">
        <v>1690</v>
      </c>
      <c r="D63" s="343" t="s">
        <v>1691</v>
      </c>
      <c r="E63" s="309"/>
      <c r="F63" s="309"/>
      <c r="G63" s="311"/>
    </row>
    <row r="64" spans="1:8" ht="20.25" customHeight="1" x14ac:dyDescent="0.15">
      <c r="A64" s="367" t="s">
        <v>2075</v>
      </c>
      <c r="B64" s="552" t="s">
        <v>1679</v>
      </c>
      <c r="C64" s="552"/>
      <c r="D64" s="552"/>
      <c r="E64" s="309"/>
      <c r="F64" s="309"/>
      <c r="G64" s="311"/>
    </row>
    <row r="65" spans="1:14" x14ac:dyDescent="0.15">
      <c r="A65" s="348"/>
      <c r="B65" s="309"/>
      <c r="C65" s="309"/>
      <c r="D65" s="309"/>
      <c r="E65" s="309"/>
      <c r="F65" s="309"/>
      <c r="G65" s="311"/>
    </row>
    <row r="66" spans="1:14" x14ac:dyDescent="0.15">
      <c r="A66" s="348" t="s">
        <v>705</v>
      </c>
      <c r="B66" s="309"/>
      <c r="C66" s="309"/>
      <c r="D66" s="309"/>
      <c r="E66" s="309"/>
      <c r="F66" s="309"/>
      <c r="G66" s="311"/>
    </row>
    <row r="67" spans="1:14" ht="15.75" customHeight="1" x14ac:dyDescent="0.15">
      <c r="A67" s="340" t="s">
        <v>1804</v>
      </c>
      <c r="B67" s="551" t="s">
        <v>2368</v>
      </c>
      <c r="C67" s="469"/>
      <c r="D67" s="469"/>
      <c r="E67" s="293"/>
      <c r="F67" s="293"/>
      <c r="G67" s="311"/>
      <c r="H67" s="294"/>
    </row>
    <row r="68" spans="1:14" ht="15.75" customHeight="1" x14ac:dyDescent="0.15">
      <c r="A68" s="239"/>
      <c r="B68" s="113"/>
      <c r="C68" s="113"/>
      <c r="D68" s="113"/>
      <c r="E68" s="293"/>
      <c r="F68" s="293"/>
      <c r="G68" s="311"/>
      <c r="H68" s="294"/>
    </row>
    <row r="69" spans="1:14" s="315" customFormat="1" ht="12" x14ac:dyDescent="0.15">
      <c r="A69" s="368"/>
      <c r="B69" s="502"/>
      <c r="C69" s="502"/>
      <c r="D69" s="502"/>
      <c r="E69" s="369"/>
      <c r="F69" s="369"/>
      <c r="G69" s="341"/>
      <c r="H69" s="370"/>
    </row>
    <row r="70" spans="1:14" ht="12" customHeight="1" x14ac:dyDescent="0.15">
      <c r="A70" s="362" t="s">
        <v>328</v>
      </c>
      <c r="B70" s="305"/>
      <c r="C70" s="305"/>
      <c r="D70" s="305"/>
      <c r="E70" s="305"/>
      <c r="F70" s="305"/>
      <c r="G70" s="307"/>
      <c r="I70" s="315"/>
    </row>
    <row r="71" spans="1:14" ht="19.5" customHeight="1" x14ac:dyDescent="0.15">
      <c r="A71" s="340" t="s">
        <v>174</v>
      </c>
      <c r="B71" s="646" t="s">
        <v>2369</v>
      </c>
      <c r="C71" s="474"/>
      <c r="D71" s="309"/>
      <c r="E71" s="371" t="s">
        <v>2080</v>
      </c>
      <c r="F71" s="536"/>
      <c r="G71" s="311"/>
      <c r="I71" s="315"/>
      <c r="M71" s="326"/>
      <c r="N71" s="300"/>
    </row>
    <row r="72" spans="1:14" ht="19.5" customHeight="1" x14ac:dyDescent="0.15">
      <c r="A72" s="340" t="s">
        <v>175</v>
      </c>
      <c r="B72" s="646"/>
      <c r="C72" s="474"/>
      <c r="D72" s="309"/>
      <c r="E72" s="322" t="s">
        <v>176</v>
      </c>
      <c r="F72" s="550" t="s">
        <v>31</v>
      </c>
      <c r="G72" s="480"/>
      <c r="I72" s="315"/>
      <c r="M72" s="326"/>
      <c r="N72" s="300"/>
    </row>
    <row r="73" spans="1:14" ht="19.5" customHeight="1" x14ac:dyDescent="0.15">
      <c r="A73" s="340" t="s">
        <v>177</v>
      </c>
      <c r="B73" s="646"/>
      <c r="C73" s="474"/>
      <c r="D73" s="309"/>
      <c r="E73" s="322" t="s">
        <v>178</v>
      </c>
      <c r="F73" s="550" t="s">
        <v>2365</v>
      </c>
      <c r="G73" s="480"/>
      <c r="M73" s="326"/>
      <c r="N73" s="300"/>
    </row>
    <row r="74" spans="1:14" ht="19.5" customHeight="1" x14ac:dyDescent="0.15">
      <c r="A74" s="340" t="s">
        <v>179</v>
      </c>
      <c r="B74" s="646"/>
      <c r="C74" s="474"/>
      <c r="D74" s="309"/>
      <c r="E74" s="309"/>
      <c r="F74" s="474"/>
      <c r="G74" s="311"/>
      <c r="M74" s="326"/>
      <c r="N74" s="300"/>
    </row>
    <row r="75" spans="1:14" x14ac:dyDescent="0.15">
      <c r="A75" s="372"/>
      <c r="B75" s="501"/>
      <c r="C75" s="501"/>
      <c r="D75" s="359"/>
      <c r="E75" s="359"/>
      <c r="F75" s="359"/>
      <c r="G75" s="363"/>
    </row>
  </sheetData>
  <sheetProtection formatCells="0" formatColumns="0" formatRows="0"/>
  <customSheetViews>
    <customSheetView guid="{16E30FE5-CA9F-4336-8D1A-21719AC9AE43}" showPageBreaks="1" fitToPage="1" printArea="1">
      <selection activeCell="A10" sqref="A10"/>
      <pageMargins left="0.19685039370078741" right="0.19685039370078741" top="0.39370078740157483" bottom="0.59055118110236227" header="0.19685039370078741" footer="0.19685039370078741"/>
      <printOptions horizontalCentered="1" verticalCentered="1"/>
      <pageSetup paperSize="8" scale="75" orientation="landscape" r:id="rId1"/>
      <headerFooter>
        <oddHeader>&amp;R&amp;"Trebuchet MS,Italique"&amp;8&amp;K000000Département d'évaluation de la recherche</oddHeader>
        <oddFooter>&amp;L&amp;"Trebuchet MS,Italique"&amp;8&amp;K000000Vague E : campagne d’évaluation 2018 – 2019
Novembre 2017&amp;C&amp;"Trebuchet MS,Italique"&amp;8&amp;K000000Page &amp;P/&amp;N&amp;R&amp;"Trebuchet MS,Italique"&amp;8&amp;K000000&amp;F
&amp;A</oddFooter>
      </headerFooter>
    </customSheetView>
    <customSheetView guid="{D5B14F2C-2005-4A46-8CC9-D91764B00F08}" showPageBreaks="1" fitToPage="1" printArea="1">
      <selection activeCell="A10" sqref="A10"/>
      <pageMargins left="0.19685039370078741" right="0.19685039370078741" top="0.39370078740157483" bottom="0.59055118110236227" header="0.19685039370078741" footer="0.19685039370078741"/>
      <printOptions horizontalCentered="1" verticalCentered="1"/>
      <pageSetup paperSize="8" scale="75" orientation="landscape" r:id="rId2"/>
      <headerFooter>
        <oddHeader>&amp;R&amp;"Trebuchet MS,Italique"&amp;8&amp;K000000Département d'évaluation de la recherche</oddHeader>
        <oddFooter>&amp;L&amp;"Trebuchet MS,Italique"&amp;8&amp;K000000Vague E : campagne d’évaluation 2018 – 2019
Novembre 2017&amp;C&amp;"Trebuchet MS,Italique"&amp;8&amp;K000000Page &amp;P/&amp;N&amp;R&amp;"Trebuchet MS,Italique"&amp;8&amp;K000000&amp;F
&amp;A</oddFooter>
      </headerFooter>
    </customSheetView>
  </customSheetViews>
  <mergeCells count="8">
    <mergeCell ref="B71:B74"/>
    <mergeCell ref="C30:D30"/>
    <mergeCell ref="A27:G27"/>
    <mergeCell ref="E18:G18"/>
    <mergeCell ref="A18:A19"/>
    <mergeCell ref="B18:B19"/>
    <mergeCell ref="C18:C19"/>
    <mergeCell ref="D18:D19"/>
  </mergeCells>
  <phoneticPr fontId="0" type="noConversion"/>
  <dataValidations count="4">
    <dataValidation type="list" allowBlank="1" showInputMessage="1" showErrorMessage="1" errorTitle="Information non valide" error="Merci d'effacer votre saisie et de sélectionner une modalité dans la liste." sqref="B64:D64" xr:uid="{00000000-0002-0000-0100-000000000000}">
      <formula1>dom_scient_hceres</formula1>
    </dataValidation>
    <dataValidation type="list" allowBlank="1" sqref="C40 B31:B35 C44:E44 F44:F45" xr:uid="{00000000-0002-0000-0100-000001000000}">
      <formula1>etorg</formula1>
    </dataValidation>
    <dataValidation type="list" allowBlank="1" sqref="D31:D35 C45:E45" xr:uid="{00000000-0002-0000-0100-000002000000}">
      <formula1>Liste_organismes</formula1>
    </dataValidation>
    <dataValidation type="list" allowBlank="1" showInputMessage="1" showErrorMessage="1" sqref="E20:F20 C37" xr:uid="{00000000-0002-0000-0100-000003000000}">
      <formula1>etorg</formula1>
    </dataValidation>
  </dataValidations>
  <printOptions horizontalCentered="1" verticalCentered="1"/>
  <pageMargins left="0.19685039370078741" right="0.19685039370078741" top="0.39370078740157483" bottom="0.59055118110236227" header="0.19685039370078741" footer="0.19685039370078741"/>
  <pageSetup paperSize="8" scale="64" orientation="landscape" r:id="rId3"/>
  <headerFooter>
    <oddHeader>&amp;R&amp;"Trebuchet MS,Italique"&amp;9&amp;K000000Département d'évaluation de la recherche</oddHeader>
    <oddFooter>&amp;L&amp;"Trebuchet MS,Italique"&amp;9Vague B : campagne d’évaluation 2020-2021 - novembre 2019&amp;CPage &amp;P&amp;R&amp;"Trebuchet MS,Italique"&amp;9VAGUE_B_RECH_UR_donnees_du_contrat_en_cours_12nov2019_.xlsx</oddFooter>
  </headerFooter>
  <drawing r:id="rId4"/>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12">
    <tabColor theme="3" tint="0.59999389629810485"/>
    <pageSetUpPr fitToPage="1"/>
  </sheetPr>
  <dimension ref="A1:Q56"/>
  <sheetViews>
    <sheetView topLeftCell="A3" workbookViewId="0"/>
  </sheetViews>
  <sheetFormatPr baseColWidth="10" defaultColWidth="11.5" defaultRowHeight="13" x14ac:dyDescent="0.15"/>
  <cols>
    <col min="1" max="1" width="7" style="345" customWidth="1"/>
    <col min="2" max="2" width="43.6640625" style="345" customWidth="1"/>
    <col min="3" max="3" width="13.5" style="345" customWidth="1"/>
    <col min="4" max="9" width="15.6640625" style="345" customWidth="1"/>
    <col min="10" max="10" width="15" style="345" customWidth="1"/>
    <col min="11" max="11" width="15.6640625" style="345" customWidth="1"/>
    <col min="12" max="12" width="15" style="345" customWidth="1"/>
    <col min="13" max="13" width="15.6640625" style="345" customWidth="1"/>
    <col min="14" max="16384" width="11.5" style="345"/>
  </cols>
  <sheetData>
    <row r="1" spans="1:17" s="294" customFormat="1" ht="13.5" customHeight="1" x14ac:dyDescent="0.15">
      <c r="A1" s="293"/>
      <c r="B1" s="293"/>
      <c r="C1" s="293"/>
      <c r="D1" s="293"/>
      <c r="E1" s="293"/>
      <c r="F1" s="293"/>
      <c r="G1" s="293"/>
      <c r="H1" s="293"/>
      <c r="I1" s="293"/>
      <c r="J1" s="293"/>
      <c r="K1" s="293"/>
      <c r="L1" s="293"/>
      <c r="M1" s="309"/>
    </row>
    <row r="2" spans="1:17" s="294" customFormat="1" ht="13.5" customHeight="1" x14ac:dyDescent="0.15">
      <c r="A2" s="293"/>
      <c r="B2" s="293"/>
      <c r="C2" s="293"/>
      <c r="D2" s="293"/>
      <c r="E2" s="293"/>
      <c r="F2" s="293"/>
      <c r="G2" s="293"/>
      <c r="H2" s="293"/>
      <c r="I2" s="293"/>
      <c r="J2" s="293"/>
      <c r="K2" s="293"/>
      <c r="L2" s="293"/>
      <c r="M2" s="309"/>
    </row>
    <row r="3" spans="1:17" s="294" customFormat="1" ht="13.5" customHeight="1" x14ac:dyDescent="0.15">
      <c r="A3" s="293"/>
      <c r="B3" s="293"/>
      <c r="C3" s="293"/>
      <c r="D3" s="293"/>
      <c r="E3" s="293"/>
      <c r="F3" s="293"/>
      <c r="G3" s="293"/>
      <c r="H3" s="293"/>
      <c r="I3" s="293"/>
      <c r="J3" s="293"/>
      <c r="K3" s="293"/>
      <c r="L3" s="293"/>
      <c r="M3" s="309"/>
    </row>
    <row r="4" spans="1:17" s="294" customFormat="1" ht="13.5" customHeight="1" x14ac:dyDescent="0.15">
      <c r="A4" s="293"/>
      <c r="B4" s="293"/>
      <c r="C4" s="293"/>
      <c r="D4" s="293"/>
      <c r="E4" s="293"/>
      <c r="F4" s="293"/>
      <c r="G4" s="293"/>
      <c r="H4" s="293"/>
      <c r="I4" s="293"/>
      <c r="J4" s="293"/>
      <c r="K4" s="293"/>
      <c r="L4" s="293"/>
      <c r="M4" s="309"/>
    </row>
    <row r="5" spans="1:17" s="294" customFormat="1" ht="13.5" customHeight="1" x14ac:dyDescent="0.15">
      <c r="A5" s="293"/>
      <c r="B5" s="293"/>
      <c r="C5" s="293"/>
      <c r="D5" s="293"/>
      <c r="E5" s="293"/>
      <c r="F5" s="293"/>
      <c r="G5" s="293"/>
      <c r="H5" s="293"/>
      <c r="I5" s="293"/>
      <c r="J5" s="293"/>
      <c r="K5" s="293"/>
      <c r="L5" s="293"/>
      <c r="M5" s="309"/>
    </row>
    <row r="6" spans="1:17" s="294" customFormat="1" ht="13.5" customHeight="1" x14ac:dyDescent="0.15">
      <c r="A6" s="293"/>
      <c r="B6" s="293"/>
      <c r="C6" s="293"/>
      <c r="D6" s="293"/>
      <c r="E6" s="293"/>
      <c r="F6" s="293"/>
      <c r="G6" s="293"/>
      <c r="H6" s="293"/>
      <c r="I6" s="293"/>
      <c r="J6" s="293"/>
      <c r="K6" s="293"/>
      <c r="L6" s="293"/>
      <c r="M6" s="309"/>
    </row>
    <row r="7" spans="1:17" s="294" customFormat="1" ht="13.5" customHeight="1" x14ac:dyDescent="0.15">
      <c r="A7" s="293"/>
      <c r="B7" s="293"/>
      <c r="C7" s="293"/>
      <c r="D7" s="293"/>
      <c r="E7" s="293"/>
      <c r="F7" s="293"/>
      <c r="G7" s="293"/>
      <c r="H7" s="293"/>
      <c r="I7" s="293"/>
      <c r="J7" s="293"/>
      <c r="K7" s="293"/>
      <c r="L7" s="293"/>
      <c r="M7" s="309"/>
    </row>
    <row r="8" spans="1:17" s="294" customFormat="1" ht="13.5" customHeight="1" x14ac:dyDescent="0.15">
      <c r="A8" s="293"/>
      <c r="B8" s="293"/>
      <c r="C8" s="293"/>
      <c r="D8" s="293"/>
      <c r="E8" s="293"/>
      <c r="F8" s="293"/>
      <c r="G8" s="293"/>
      <c r="H8" s="293"/>
      <c r="I8" s="293"/>
      <c r="J8" s="293"/>
      <c r="K8" s="293"/>
      <c r="L8" s="293"/>
      <c r="M8" s="309"/>
    </row>
    <row r="9" spans="1:17" s="294" customFormat="1" ht="13.5" customHeight="1" x14ac:dyDescent="0.15">
      <c r="A9" s="293"/>
      <c r="B9" s="293"/>
      <c r="C9" s="293"/>
      <c r="D9" s="293"/>
      <c r="E9" s="293"/>
      <c r="F9" s="293"/>
      <c r="G9" s="293"/>
      <c r="H9" s="293"/>
      <c r="I9" s="293"/>
      <c r="J9" s="293"/>
      <c r="K9" s="293"/>
      <c r="L9" s="293"/>
      <c r="M9" s="309"/>
    </row>
    <row r="10" spans="1:17" s="294" customFormat="1" ht="18" customHeight="1" x14ac:dyDescent="0.15">
      <c r="A10" s="293"/>
      <c r="B10" s="293"/>
      <c r="C10" s="293"/>
      <c r="D10" s="293"/>
      <c r="E10" s="293"/>
      <c r="F10" s="293"/>
      <c r="G10" s="293"/>
      <c r="H10" s="293"/>
      <c r="I10" s="293"/>
      <c r="J10" s="293"/>
      <c r="K10" s="293"/>
      <c r="L10" s="293"/>
      <c r="M10" s="309"/>
    </row>
    <row r="11" spans="1:17" s="382" customFormat="1" ht="18" x14ac:dyDescent="0.15">
      <c r="A11" s="555" t="s">
        <v>2336</v>
      </c>
      <c r="B11" s="377"/>
      <c r="C11" s="378"/>
      <c r="D11" s="378"/>
      <c r="E11" s="378"/>
      <c r="F11" s="378"/>
      <c r="G11" s="378"/>
      <c r="H11" s="378"/>
      <c r="I11" s="379"/>
      <c r="J11" s="378"/>
      <c r="K11" s="378"/>
      <c r="L11" s="378"/>
      <c r="M11" s="378"/>
      <c r="N11" s="380"/>
      <c r="O11" s="380"/>
      <c r="P11" s="381"/>
      <c r="Q11" s="381"/>
    </row>
    <row r="12" spans="1:17" ht="18" customHeight="1" x14ac:dyDescent="0.15">
      <c r="A12" s="383"/>
      <c r="B12" s="383"/>
      <c r="C12" s="383"/>
      <c r="D12" s="383"/>
      <c r="E12" s="378"/>
      <c r="F12" s="378"/>
      <c r="G12" s="378"/>
      <c r="H12" s="378"/>
      <c r="I12" s="379"/>
      <c r="J12" s="383"/>
      <c r="K12" s="383"/>
      <c r="L12" s="383"/>
      <c r="M12" s="383"/>
    </row>
    <row r="13" spans="1:17" s="389" customFormat="1" ht="98" x14ac:dyDescent="0.15">
      <c r="A13" s="384" t="s">
        <v>432</v>
      </c>
      <c r="B13" s="385" t="s">
        <v>1805</v>
      </c>
      <c r="C13" s="386" t="s">
        <v>692</v>
      </c>
      <c r="D13" s="387" t="s">
        <v>2140</v>
      </c>
      <c r="E13" s="388" t="s">
        <v>1806</v>
      </c>
      <c r="F13" s="388" t="s">
        <v>1807</v>
      </c>
      <c r="G13" s="388" t="s">
        <v>1808</v>
      </c>
      <c r="H13" s="388" t="s">
        <v>1809</v>
      </c>
      <c r="I13" s="388" t="s">
        <v>1810</v>
      </c>
      <c r="J13" s="386" t="s">
        <v>2294</v>
      </c>
      <c r="K13" s="386" t="s">
        <v>2274</v>
      </c>
      <c r="L13" s="386" t="s">
        <v>1819</v>
      </c>
      <c r="M13" s="386" t="s">
        <v>2275</v>
      </c>
    </row>
    <row r="14" spans="1:17" s="394" customFormat="1" ht="9.75" customHeight="1" x14ac:dyDescent="0.15">
      <c r="A14" s="390"/>
      <c r="B14" s="391"/>
      <c r="C14" s="391"/>
      <c r="D14" s="392"/>
      <c r="E14" s="393"/>
      <c r="F14" s="393"/>
      <c r="G14" s="393"/>
      <c r="H14" s="393"/>
      <c r="I14" s="393"/>
      <c r="J14" s="391"/>
      <c r="K14" s="391"/>
      <c r="L14" s="391"/>
      <c r="M14" s="391"/>
    </row>
    <row r="15" spans="1:17" s="346" customFormat="1" ht="46" customHeight="1" x14ac:dyDescent="0.15">
      <c r="A15" s="660" t="s">
        <v>2235</v>
      </c>
      <c r="B15" s="661"/>
      <c r="C15" s="395"/>
      <c r="D15" s="107"/>
      <c r="E15" s="107"/>
      <c r="F15" s="107"/>
      <c r="G15" s="107"/>
      <c r="H15" s="107"/>
      <c r="I15" s="107"/>
      <c r="J15" s="456"/>
      <c r="K15" s="456"/>
      <c r="L15" s="456"/>
      <c r="M15" s="456"/>
    </row>
    <row r="16" spans="1:17" s="394" customFormat="1" ht="9.75" customHeight="1" x14ac:dyDescent="0.15">
      <c r="A16" s="396"/>
      <c r="B16" s="396"/>
      <c r="C16" s="397"/>
      <c r="D16" s="397"/>
      <c r="E16" s="397"/>
      <c r="F16" s="397"/>
      <c r="G16" s="397"/>
      <c r="H16" s="397"/>
      <c r="I16" s="398"/>
      <c r="J16" s="399"/>
      <c r="K16" s="399"/>
      <c r="L16" s="399"/>
      <c r="M16" s="399"/>
    </row>
    <row r="17" spans="1:13" s="394" customFormat="1" ht="50.25" customHeight="1" x14ac:dyDescent="0.15">
      <c r="A17" s="660" t="s">
        <v>2237</v>
      </c>
      <c r="B17" s="661"/>
      <c r="C17" s="395"/>
      <c r="D17" s="400" t="s">
        <v>1811</v>
      </c>
      <c r="E17" s="400" t="s">
        <v>1812</v>
      </c>
      <c r="F17" s="400" t="s">
        <v>1813</v>
      </c>
      <c r="G17" s="400" t="s">
        <v>1814</v>
      </c>
      <c r="H17" s="400" t="s">
        <v>1815</v>
      </c>
      <c r="I17" s="400" t="s">
        <v>1816</v>
      </c>
      <c r="J17" s="245"/>
      <c r="K17" s="245"/>
      <c r="L17" s="245"/>
      <c r="M17" s="245"/>
    </row>
    <row r="18" spans="1:13" s="346" customFormat="1" ht="27" customHeight="1" x14ac:dyDescent="0.15">
      <c r="A18" s="459" t="s">
        <v>433</v>
      </c>
      <c r="B18" s="512"/>
      <c r="C18" s="108"/>
      <c r="D18" s="107"/>
      <c r="E18" s="107"/>
      <c r="F18" s="107"/>
      <c r="G18" s="107"/>
      <c r="H18" s="107"/>
      <c r="I18" s="107"/>
      <c r="J18" s="456"/>
      <c r="K18" s="456"/>
      <c r="L18" s="456"/>
      <c r="M18" s="456"/>
    </row>
    <row r="19" spans="1:13" s="346" customFormat="1" ht="27" customHeight="1" x14ac:dyDescent="0.15">
      <c r="A19" s="459" t="s">
        <v>434</v>
      </c>
      <c r="B19" s="512"/>
      <c r="C19" s="108"/>
      <c r="D19" s="107"/>
      <c r="E19" s="107"/>
      <c r="F19" s="107"/>
      <c r="G19" s="107"/>
      <c r="H19" s="107"/>
      <c r="I19" s="107"/>
      <c r="J19" s="456"/>
      <c r="K19" s="456"/>
      <c r="L19" s="456"/>
      <c r="M19" s="456"/>
    </row>
    <row r="20" spans="1:13" s="346" customFormat="1" ht="27" customHeight="1" x14ac:dyDescent="0.15">
      <c r="A20" s="459" t="s">
        <v>435</v>
      </c>
      <c r="B20" s="512"/>
      <c r="C20" s="108"/>
      <c r="D20" s="107"/>
      <c r="E20" s="107"/>
      <c r="F20" s="107"/>
      <c r="G20" s="107"/>
      <c r="H20" s="107"/>
      <c r="I20" s="107"/>
      <c r="J20" s="456"/>
      <c r="K20" s="456"/>
      <c r="L20" s="456"/>
      <c r="M20" s="456"/>
    </row>
    <row r="21" spans="1:13" s="346" customFormat="1" ht="27" customHeight="1" x14ac:dyDescent="0.15">
      <c r="A21" s="459" t="s">
        <v>436</v>
      </c>
      <c r="B21" s="513"/>
      <c r="C21" s="207"/>
      <c r="D21" s="107"/>
      <c r="E21" s="107"/>
      <c r="F21" s="107"/>
      <c r="G21" s="107"/>
      <c r="H21" s="107"/>
      <c r="I21" s="107"/>
      <c r="J21" s="456"/>
      <c r="K21" s="456"/>
      <c r="L21" s="456"/>
      <c r="M21" s="456"/>
    </row>
    <row r="22" spans="1:13" s="346" customFormat="1" ht="27" customHeight="1" x14ac:dyDescent="0.15">
      <c r="A22" s="459" t="s">
        <v>437</v>
      </c>
      <c r="B22" s="513"/>
      <c r="C22" s="207"/>
      <c r="D22" s="107"/>
      <c r="E22" s="107"/>
      <c r="F22" s="107"/>
      <c r="G22" s="107"/>
      <c r="H22" s="107"/>
      <c r="I22" s="107"/>
      <c r="J22" s="456"/>
      <c r="K22" s="456"/>
      <c r="L22" s="456"/>
      <c r="M22" s="456"/>
    </row>
    <row r="23" spans="1:13" s="346" customFormat="1" ht="27" customHeight="1" x14ac:dyDescent="0.15">
      <c r="A23" s="459" t="s">
        <v>1963</v>
      </c>
      <c r="B23" s="513"/>
      <c r="C23" s="207"/>
      <c r="D23" s="107"/>
      <c r="E23" s="107"/>
      <c r="F23" s="107"/>
      <c r="G23" s="107"/>
      <c r="H23" s="107"/>
      <c r="I23" s="107"/>
      <c r="J23" s="456"/>
      <c r="K23" s="456"/>
      <c r="L23" s="456"/>
      <c r="M23" s="456"/>
    </row>
    <row r="24" spans="1:13" s="346" customFormat="1" ht="27" customHeight="1" x14ac:dyDescent="0.15">
      <c r="A24" s="459" t="s">
        <v>2238</v>
      </c>
      <c r="B24" s="513"/>
      <c r="C24" s="207"/>
      <c r="D24" s="107"/>
      <c r="E24" s="107"/>
      <c r="F24" s="107"/>
      <c r="G24" s="107"/>
      <c r="H24" s="107"/>
      <c r="I24" s="107"/>
      <c r="J24" s="456"/>
      <c r="K24" s="456"/>
      <c r="L24" s="456"/>
      <c r="M24" s="456"/>
    </row>
    <row r="25" spans="1:13" s="346" customFormat="1" ht="27" customHeight="1" x14ac:dyDescent="0.15">
      <c r="A25" s="459" t="s">
        <v>2236</v>
      </c>
      <c r="B25" s="513"/>
      <c r="C25" s="207"/>
      <c r="D25" s="107"/>
      <c r="E25" s="107"/>
      <c r="F25" s="107"/>
      <c r="G25" s="107"/>
      <c r="H25" s="107"/>
      <c r="I25" s="107"/>
      <c r="J25" s="456"/>
      <c r="K25" s="456"/>
      <c r="L25" s="456"/>
      <c r="M25" s="456"/>
    </row>
    <row r="26" spans="1:13" s="346" customFormat="1" ht="27" customHeight="1" x14ac:dyDescent="0.15">
      <c r="A26" s="459" t="s">
        <v>2239</v>
      </c>
      <c r="B26" s="513"/>
      <c r="C26" s="207"/>
      <c r="D26" s="107"/>
      <c r="E26" s="107"/>
      <c r="F26" s="107"/>
      <c r="G26" s="107"/>
      <c r="H26" s="107"/>
      <c r="I26" s="107"/>
      <c r="J26" s="456"/>
      <c r="K26" s="456"/>
      <c r="L26" s="456"/>
      <c r="M26" s="456"/>
    </row>
    <row r="27" spans="1:13" s="346" customFormat="1" ht="27" customHeight="1" x14ac:dyDescent="0.15">
      <c r="A27" s="459" t="s">
        <v>2240</v>
      </c>
      <c r="B27" s="513"/>
      <c r="C27" s="207"/>
      <c r="D27" s="107"/>
      <c r="E27" s="107"/>
      <c r="F27" s="107"/>
      <c r="G27" s="107"/>
      <c r="H27" s="107"/>
      <c r="I27" s="107"/>
      <c r="J27" s="456"/>
      <c r="K27" s="456"/>
      <c r="L27" s="456"/>
      <c r="M27" s="456"/>
    </row>
    <row r="28" spans="1:13" s="346" customFormat="1" ht="27" customHeight="1" x14ac:dyDescent="0.15">
      <c r="A28" s="459" t="s">
        <v>2241</v>
      </c>
      <c r="B28" s="513"/>
      <c r="C28" s="207"/>
      <c r="D28" s="107"/>
      <c r="E28" s="107"/>
      <c r="F28" s="107"/>
      <c r="G28" s="107"/>
      <c r="H28" s="107"/>
      <c r="I28" s="107"/>
      <c r="J28" s="456"/>
      <c r="K28" s="456"/>
      <c r="L28" s="456"/>
      <c r="M28" s="456"/>
    </row>
    <row r="29" spans="1:13" s="346" customFormat="1" ht="27" customHeight="1" x14ac:dyDescent="0.15">
      <c r="A29" s="459" t="s">
        <v>2242</v>
      </c>
      <c r="B29" s="513"/>
      <c r="C29" s="207"/>
      <c r="D29" s="107"/>
      <c r="E29" s="107"/>
      <c r="F29" s="107"/>
      <c r="G29" s="107"/>
      <c r="H29" s="107"/>
      <c r="I29" s="107"/>
      <c r="J29" s="456"/>
      <c r="K29" s="456"/>
      <c r="L29" s="456"/>
      <c r="M29" s="456"/>
    </row>
    <row r="30" spans="1:13" s="346" customFormat="1" ht="27" customHeight="1" x14ac:dyDescent="0.15">
      <c r="A30" s="459" t="s">
        <v>2243</v>
      </c>
      <c r="B30" s="513"/>
      <c r="C30" s="207"/>
      <c r="D30" s="107"/>
      <c r="E30" s="107"/>
      <c r="F30" s="107"/>
      <c r="G30" s="107"/>
      <c r="H30" s="107"/>
      <c r="I30" s="107"/>
      <c r="J30" s="456"/>
      <c r="K30" s="456"/>
      <c r="L30" s="456"/>
      <c r="M30" s="456"/>
    </row>
    <row r="31" spans="1:13" s="346" customFormat="1" ht="27" customHeight="1" x14ac:dyDescent="0.15">
      <c r="A31" s="459" t="s">
        <v>2244</v>
      </c>
      <c r="B31" s="513"/>
      <c r="C31" s="207"/>
      <c r="D31" s="107"/>
      <c r="E31" s="107"/>
      <c r="F31" s="107"/>
      <c r="G31" s="107"/>
      <c r="H31" s="107"/>
      <c r="I31" s="107"/>
      <c r="J31" s="456"/>
      <c r="K31" s="456"/>
      <c r="L31" s="456"/>
      <c r="M31" s="456"/>
    </row>
    <row r="32" spans="1:13" s="346" customFormat="1" ht="27" customHeight="1" x14ac:dyDescent="0.15">
      <c r="A32" s="459" t="s">
        <v>2245</v>
      </c>
      <c r="B32" s="513"/>
      <c r="C32" s="207"/>
      <c r="D32" s="107"/>
      <c r="E32" s="107"/>
      <c r="F32" s="107"/>
      <c r="G32" s="107"/>
      <c r="H32" s="107"/>
      <c r="I32" s="107"/>
      <c r="J32" s="456"/>
      <c r="K32" s="456"/>
      <c r="L32" s="456"/>
      <c r="M32" s="456"/>
    </row>
    <row r="33" spans="1:13" s="346" customFormat="1" ht="27" customHeight="1" x14ac:dyDescent="0.15">
      <c r="A33" s="459" t="s">
        <v>2249</v>
      </c>
      <c r="B33" s="513"/>
      <c r="C33" s="207"/>
      <c r="D33" s="107"/>
      <c r="E33" s="107"/>
      <c r="F33" s="107"/>
      <c r="G33" s="107"/>
      <c r="H33" s="107"/>
      <c r="I33" s="107"/>
      <c r="J33" s="456"/>
      <c r="K33" s="456"/>
      <c r="L33" s="456"/>
      <c r="M33" s="456"/>
    </row>
    <row r="34" spans="1:13" s="346" customFormat="1" ht="27" customHeight="1" x14ac:dyDescent="0.15">
      <c r="A34" s="459" t="s">
        <v>2250</v>
      </c>
      <c r="B34" s="513"/>
      <c r="C34" s="207"/>
      <c r="D34" s="107"/>
      <c r="E34" s="107"/>
      <c r="F34" s="107"/>
      <c r="G34" s="107"/>
      <c r="H34" s="107"/>
      <c r="I34" s="107"/>
      <c r="J34" s="456"/>
      <c r="K34" s="456"/>
      <c r="L34" s="456"/>
      <c r="M34" s="456"/>
    </row>
    <row r="35" spans="1:13" s="346" customFormat="1" ht="27" customHeight="1" x14ac:dyDescent="0.15">
      <c r="A35" s="459" t="s">
        <v>2251</v>
      </c>
      <c r="B35" s="513"/>
      <c r="C35" s="207"/>
      <c r="D35" s="107"/>
      <c r="E35" s="107"/>
      <c r="F35" s="107"/>
      <c r="G35" s="107"/>
      <c r="H35" s="107"/>
      <c r="I35" s="107"/>
      <c r="J35" s="456"/>
      <c r="K35" s="456"/>
      <c r="L35" s="456"/>
      <c r="M35" s="456"/>
    </row>
    <row r="36" spans="1:13" s="346" customFormat="1" ht="27" customHeight="1" x14ac:dyDescent="0.15">
      <c r="A36" s="459" t="s">
        <v>2252</v>
      </c>
      <c r="B36" s="513"/>
      <c r="C36" s="207"/>
      <c r="D36" s="107"/>
      <c r="E36" s="107"/>
      <c r="F36" s="107"/>
      <c r="G36" s="107"/>
      <c r="H36" s="107"/>
      <c r="I36" s="107"/>
      <c r="J36" s="456"/>
      <c r="K36" s="456"/>
      <c r="L36" s="456"/>
      <c r="M36" s="456"/>
    </row>
    <row r="37" spans="1:13" s="346" customFormat="1" ht="27" customHeight="1" x14ac:dyDescent="0.15">
      <c r="A37" s="459" t="s">
        <v>2253</v>
      </c>
      <c r="B37" s="513"/>
      <c r="C37" s="207"/>
      <c r="D37" s="107"/>
      <c r="E37" s="107"/>
      <c r="F37" s="107"/>
      <c r="G37" s="107"/>
      <c r="H37" s="107"/>
      <c r="I37" s="107"/>
      <c r="J37" s="456"/>
      <c r="K37" s="456"/>
      <c r="L37" s="456"/>
      <c r="M37" s="456"/>
    </row>
    <row r="38" spans="1:13" s="346" customFormat="1" ht="27" customHeight="1" x14ac:dyDescent="0.15">
      <c r="A38" s="457" t="s">
        <v>1964</v>
      </c>
      <c r="B38" s="513"/>
      <c r="C38" s="207"/>
      <c r="D38" s="107"/>
      <c r="E38" s="107"/>
      <c r="F38" s="107"/>
      <c r="G38" s="107"/>
      <c r="H38" s="107"/>
      <c r="I38" s="107"/>
      <c r="J38" s="456"/>
      <c r="K38" s="456"/>
      <c r="L38" s="456"/>
      <c r="M38" s="456"/>
    </row>
    <row r="39" spans="1:13" s="346" customFormat="1" ht="27" customHeight="1" x14ac:dyDescent="0.15">
      <c r="A39" s="457" t="s">
        <v>1965</v>
      </c>
      <c r="B39" s="513"/>
      <c r="C39" s="207"/>
      <c r="D39" s="107"/>
      <c r="E39" s="107"/>
      <c r="F39" s="107"/>
      <c r="G39" s="107"/>
      <c r="H39" s="107"/>
      <c r="I39" s="107"/>
      <c r="J39" s="456"/>
      <c r="K39" s="456"/>
      <c r="L39" s="456"/>
      <c r="M39" s="456"/>
    </row>
    <row r="40" spans="1:13" s="346" customFormat="1" ht="27" customHeight="1" x14ac:dyDescent="0.15">
      <c r="A40" s="457" t="s">
        <v>1966</v>
      </c>
      <c r="B40" s="513"/>
      <c r="C40" s="207"/>
      <c r="D40" s="107"/>
      <c r="E40" s="107"/>
      <c r="F40" s="107"/>
      <c r="G40" s="107"/>
      <c r="H40" s="107"/>
      <c r="I40" s="107"/>
      <c r="J40" s="456"/>
      <c r="K40" s="456"/>
      <c r="L40" s="456"/>
      <c r="M40" s="456"/>
    </row>
    <row r="41" spans="1:13" s="346" customFormat="1" ht="27" customHeight="1" x14ac:dyDescent="0.15">
      <c r="A41" s="457" t="s">
        <v>1967</v>
      </c>
      <c r="B41" s="513"/>
      <c r="C41" s="207"/>
      <c r="D41" s="107"/>
      <c r="E41" s="107"/>
      <c r="F41" s="107"/>
      <c r="G41" s="107"/>
      <c r="H41" s="107"/>
      <c r="I41" s="107"/>
      <c r="J41" s="503"/>
      <c r="K41" s="503"/>
      <c r="L41" s="503"/>
      <c r="M41" s="503"/>
    </row>
    <row r="42" spans="1:13" s="346" customFormat="1" ht="27" customHeight="1" x14ac:dyDescent="0.15">
      <c r="A42" s="457" t="s">
        <v>1968</v>
      </c>
      <c r="B42" s="513"/>
      <c r="C42" s="207"/>
      <c r="D42" s="107"/>
      <c r="E42" s="107"/>
      <c r="F42" s="107"/>
      <c r="G42" s="107"/>
      <c r="H42" s="107"/>
      <c r="I42" s="107"/>
      <c r="J42" s="503"/>
      <c r="K42" s="503"/>
      <c r="L42" s="503"/>
      <c r="M42" s="503"/>
    </row>
    <row r="43" spans="1:13" s="346" customFormat="1" ht="27" customHeight="1" x14ac:dyDescent="0.15">
      <c r="A43" s="457" t="s">
        <v>1969</v>
      </c>
      <c r="B43" s="513"/>
      <c r="C43" s="207"/>
      <c r="D43" s="107"/>
      <c r="E43" s="107"/>
      <c r="F43" s="107"/>
      <c r="G43" s="107"/>
      <c r="H43" s="107"/>
      <c r="I43" s="107"/>
      <c r="J43" s="503"/>
      <c r="K43" s="503"/>
      <c r="L43" s="503"/>
      <c r="M43" s="503"/>
    </row>
    <row r="44" spans="1:13" s="346" customFormat="1" ht="27" customHeight="1" x14ac:dyDescent="0.15">
      <c r="A44" s="457" t="s">
        <v>2246</v>
      </c>
      <c r="B44" s="513"/>
      <c r="C44" s="207"/>
      <c r="D44" s="107"/>
      <c r="E44" s="107"/>
      <c r="F44" s="107"/>
      <c r="G44" s="107"/>
      <c r="H44" s="107"/>
      <c r="I44" s="107"/>
      <c r="J44" s="503"/>
      <c r="K44" s="503"/>
      <c r="L44" s="503"/>
      <c r="M44" s="503"/>
    </row>
    <row r="45" spans="1:13" s="346" customFormat="1" ht="30" customHeight="1" x14ac:dyDescent="0.15">
      <c r="A45" s="401" t="s">
        <v>428</v>
      </c>
      <c r="B45" s="402" t="s">
        <v>2079</v>
      </c>
      <c r="C45" s="207"/>
      <c r="D45" s="245"/>
      <c r="E45" s="246"/>
      <c r="F45" s="246"/>
      <c r="G45" s="246"/>
      <c r="H45" s="246"/>
      <c r="I45" s="246"/>
      <c r="J45" s="503"/>
      <c r="K45" s="503"/>
      <c r="L45" s="503"/>
      <c r="M45" s="503"/>
    </row>
    <row r="46" spans="1:13" ht="40.5" customHeight="1" x14ac:dyDescent="0.15">
      <c r="A46" s="556" t="s">
        <v>2258</v>
      </c>
      <c r="B46" s="403"/>
      <c r="C46" s="404"/>
      <c r="D46" s="383"/>
      <c r="E46" s="403"/>
      <c r="F46" s="404"/>
      <c r="G46" s="404"/>
      <c r="H46" s="383"/>
      <c r="I46" s="383"/>
      <c r="J46" s="405">
        <f>SUM(J18:J45)</f>
        <v>0</v>
      </c>
      <c r="K46" s="405">
        <f>SUM(K18:K45)</f>
        <v>0</v>
      </c>
      <c r="L46" s="405">
        <f>SUM(L18:L45)</f>
        <v>0</v>
      </c>
      <c r="M46" s="405">
        <f>SUM(M18:M45)</f>
        <v>0</v>
      </c>
    </row>
    <row r="47" spans="1:13" ht="15" customHeight="1" x14ac:dyDescent="0.15">
      <c r="A47" s="383" t="s">
        <v>1817</v>
      </c>
      <c r="B47" s="406"/>
      <c r="C47" s="406"/>
      <c r="D47" s="383"/>
      <c r="E47" s="383"/>
      <c r="F47" s="383"/>
      <c r="G47" s="383"/>
      <c r="H47" s="383"/>
      <c r="I47" s="383"/>
      <c r="J47" s="383"/>
      <c r="K47" s="383"/>
      <c r="L47" s="383"/>
      <c r="M47" s="383"/>
    </row>
    <row r="48" spans="1:13" ht="15" customHeight="1" x14ac:dyDescent="0.15">
      <c r="A48" s="383" t="s">
        <v>1818</v>
      </c>
      <c r="B48" s="406"/>
      <c r="C48" s="406"/>
      <c r="D48" s="383"/>
      <c r="E48" s="383"/>
      <c r="F48" s="383"/>
      <c r="G48" s="383"/>
      <c r="H48" s="383"/>
      <c r="I48" s="383"/>
      <c r="J48" s="383"/>
      <c r="K48" s="383"/>
      <c r="L48" s="383"/>
      <c r="M48" s="383"/>
    </row>
    <row r="49" spans="1:13" ht="15" customHeight="1" x14ac:dyDescent="0.15">
      <c r="A49" s="383" t="s">
        <v>2324</v>
      </c>
      <c r="B49" s="406"/>
      <c r="C49" s="406"/>
      <c r="D49" s="383"/>
      <c r="E49" s="383"/>
      <c r="F49" s="383"/>
      <c r="G49" s="383"/>
      <c r="H49" s="383"/>
      <c r="I49" s="383"/>
      <c r="J49" s="383"/>
      <c r="K49" s="383"/>
      <c r="L49" s="383"/>
      <c r="M49" s="383"/>
    </row>
    <row r="50" spans="1:13" ht="15" customHeight="1" x14ac:dyDescent="0.15">
      <c r="A50" s="383" t="s">
        <v>1947</v>
      </c>
      <c r="B50" s="383"/>
      <c r="C50" s="383"/>
      <c r="D50" s="383"/>
      <c r="E50" s="383"/>
      <c r="F50" s="383"/>
      <c r="G50" s="383"/>
      <c r="H50" s="383"/>
      <c r="I50" s="383"/>
      <c r="J50" s="383"/>
      <c r="K50" s="383"/>
      <c r="L50" s="383"/>
      <c r="M50" s="383"/>
    </row>
    <row r="51" spans="1:13" ht="15" customHeight="1" x14ac:dyDescent="0.15">
      <c r="A51" s="383" t="s">
        <v>2197</v>
      </c>
      <c r="B51" s="383"/>
      <c r="C51" s="383"/>
      <c r="D51" s="383"/>
      <c r="E51" s="383"/>
      <c r="F51" s="383"/>
      <c r="G51" s="383"/>
      <c r="H51" s="383"/>
      <c r="I51" s="383"/>
      <c r="J51" s="383"/>
      <c r="K51" s="383"/>
      <c r="L51" s="383"/>
      <c r="M51" s="383"/>
    </row>
    <row r="52" spans="1:13" ht="15" customHeight="1" x14ac:dyDescent="0.15">
      <c r="A52" s="383" t="s">
        <v>715</v>
      </c>
      <c r="B52" s="383"/>
      <c r="C52" s="383"/>
      <c r="D52" s="383"/>
      <c r="E52" s="383"/>
      <c r="F52" s="383"/>
      <c r="G52" s="383"/>
      <c r="H52" s="383"/>
      <c r="I52" s="383"/>
      <c r="J52" s="383"/>
      <c r="K52" s="383"/>
      <c r="L52" s="383"/>
      <c r="M52" s="383"/>
    </row>
    <row r="53" spans="1:13" ht="15" customHeight="1" x14ac:dyDescent="0.15">
      <c r="A53" s="383" t="s">
        <v>1854</v>
      </c>
      <c r="B53" s="406"/>
      <c r="C53" s="406"/>
      <c r="D53" s="383"/>
      <c r="E53" s="383"/>
      <c r="F53" s="383"/>
      <c r="G53" s="383"/>
      <c r="H53" s="383"/>
      <c r="I53" s="383"/>
      <c r="J53" s="383"/>
      <c r="K53" s="383"/>
      <c r="L53" s="383"/>
      <c r="M53" s="383"/>
    </row>
    <row r="54" spans="1:13" ht="15" customHeight="1" x14ac:dyDescent="0.15">
      <c r="A54" s="383" t="s">
        <v>1855</v>
      </c>
      <c r="B54" s="406"/>
      <c r="C54" s="406"/>
      <c r="D54" s="383"/>
      <c r="E54" s="383"/>
      <c r="F54" s="383"/>
      <c r="G54" s="383"/>
      <c r="H54" s="383"/>
      <c r="I54" s="383"/>
      <c r="J54" s="383"/>
      <c r="K54" s="383"/>
      <c r="L54" s="383"/>
      <c r="M54" s="383"/>
    </row>
    <row r="56" spans="1:13" x14ac:dyDescent="0.15">
      <c r="B56" s="407"/>
    </row>
  </sheetData>
  <sheetProtection formatCells="0" formatColumns="0" formatRows="0"/>
  <customSheetViews>
    <customSheetView guid="{16E30FE5-CA9F-4336-8D1A-21719AC9AE43}" scale="90" showPageBreaks="1" fitToPage="1" printArea="1" topLeftCell="A28">
      <selection activeCell="F24" sqref="F24"/>
      <pageMargins left="0.19685039370078741" right="0.19685039370078741" top="0.39370078740157483" bottom="0.59055118110236227" header="0.19685039370078741" footer="0.19685039370078741"/>
      <printOptions horizontalCentered="1" verticalCentered="1"/>
      <pageSetup paperSize="8" scale="80" orientation="landscape" r:id="rId1"/>
      <headerFooter>
        <oddHeader>&amp;R&amp;"Trebuchet MS,Italique"&amp;8Département d'évaluation de la recherche</oddHeader>
        <oddFooter>&amp;L&amp;"Trebuchet MS Italic,Italique"&amp;8&amp;K000000Vague E : campagne d’évaluation 2018 – 2019
Novembre 2017&amp;C&amp;"Trebuchet MS,Italique"&amp;8&amp;K000000Page &amp;P/&amp;N&amp;R&amp;"Trebuchet MS,Italique"&amp;8&amp;K000000&amp;F
&amp;A</oddFooter>
      </headerFooter>
    </customSheetView>
    <customSheetView guid="{D5B14F2C-2005-4A46-8CC9-D91764B00F08}" scale="90" showPageBreaks="1" fitToPage="1" printArea="1" topLeftCell="A28">
      <selection activeCell="F24" sqref="F24"/>
      <pageMargins left="0.19685039370078741" right="0.19685039370078741" top="0.39370078740157483" bottom="0.59055118110236227" header="0.19685039370078741" footer="0.19685039370078741"/>
      <printOptions horizontalCentered="1" verticalCentered="1"/>
      <pageSetup paperSize="8" scale="80" orientation="landscape" r:id="rId2"/>
      <headerFooter>
        <oddHeader>&amp;R&amp;"Trebuchet MS,Italique"&amp;8Département d'évaluation de la recherche</oddHeader>
        <oddFooter>&amp;L&amp;"Trebuchet MS Italic,Italique"&amp;8&amp;K000000Vague E : campagne d’évaluation 2018 – 2019
Novembre 2017&amp;C&amp;"Trebuchet MS,Italique"&amp;8&amp;K000000Page &amp;P/&amp;N&amp;R&amp;"Trebuchet MS,Italique"&amp;8&amp;K000000&amp;F
&amp;A</oddFooter>
      </headerFooter>
    </customSheetView>
  </customSheetViews>
  <mergeCells count="2">
    <mergeCell ref="A15:B15"/>
    <mergeCell ref="A17:B17"/>
  </mergeCells>
  <phoneticPr fontId="0" type="noConversion"/>
  <dataValidations count="3">
    <dataValidation type="list" allowBlank="1" showInputMessage="1" showErrorMessage="1" errorTitle="Information non valide" error="Merci d'effacer votre saisie et de sélectionner une modalité dans la liste." sqref="D14:I14" xr:uid="{00000000-0002-0000-0200-000000000000}">
      <formula1>dom_scient_hceres</formula1>
    </dataValidation>
    <dataValidation type="list" allowBlank="1" showInputMessage="1" showErrorMessage="1" errorTitle="Information non valide" error="Merci d'effacer votre saisie et de sélectionner une modalité dans la liste." sqref="D15:I15" xr:uid="{00000000-0002-0000-0200-000001000000}">
      <formula1>Ss_dom_scient</formula1>
    </dataValidation>
    <dataValidation type="list" allowBlank="1" showInputMessage="1" showErrorMessage="1" errorTitle="Information non valide" error="Merci d'effacer votre saisie et de sélectionner une modalité dans la liste." sqref="D18:I44" xr:uid="{00000000-0002-0000-0200-000002000000}">
      <formula1>Dom_discipl</formula1>
    </dataValidation>
  </dataValidations>
  <printOptions horizontalCentered="1" verticalCentered="1"/>
  <pageMargins left="0.19685039370078741" right="0.19685039370078741" top="0.39370078740157483" bottom="0.59055118110236227" header="0.19685039370078741" footer="0.19685039370078741"/>
  <pageSetup paperSize="8" scale="59" orientation="landscape" r:id="rId3"/>
  <headerFooter>
    <oddHeader>&amp;R&amp;"Trebuchet MS,Italique"&amp;9Département d'Évaluation de la Recherche</oddHeader>
    <oddFooter>&amp;L&amp;"Trebuchet MS Italic,Italique"&amp;9&amp;K000000Vague B : campagne d’évaluation 2020-2021 - novembre 2019&amp;C&amp;"Trebuchet MS,Italique"&amp;8&amp;K000000Page &amp;P/&amp;N&amp;R&amp;"Trebuchet MS,Italique"&amp;9&amp;K000000&amp;F
&amp;A</oddFooter>
  </headerFooter>
  <drawing r:id="rId4"/>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2">
    <tabColor theme="3" tint="0.79998168889431442"/>
    <pageSetUpPr fitToPage="1"/>
  </sheetPr>
  <dimension ref="A1:N103"/>
  <sheetViews>
    <sheetView tabSelected="1" topLeftCell="A30" zoomScale="132" workbookViewId="0">
      <selection activeCell="G38" sqref="G38"/>
    </sheetView>
  </sheetViews>
  <sheetFormatPr baseColWidth="10" defaultColWidth="11.5" defaultRowHeight="13" x14ac:dyDescent="0.15"/>
  <cols>
    <col min="1" max="1" width="25.6640625" style="345" customWidth="1"/>
    <col min="2" max="2" width="20.83203125" style="345" customWidth="1"/>
    <col min="3" max="3" width="8.83203125" style="345" customWidth="1"/>
    <col min="4" max="7" width="15.33203125" style="345" customWidth="1"/>
    <col min="8" max="8" width="55.1640625" style="345" bestFit="1" customWidth="1"/>
    <col min="9" max="9" width="7.5" style="345" customWidth="1"/>
    <col min="10" max="10" width="34.5" style="345" customWidth="1"/>
    <col min="11" max="13" width="15.33203125" style="345" customWidth="1"/>
    <col min="14" max="14" width="15.33203125" style="389" customWidth="1"/>
    <col min="15" max="16384" width="11.5" style="345"/>
  </cols>
  <sheetData>
    <row r="1" spans="1:14" s="294" customFormat="1" ht="13.5" customHeight="1" x14ac:dyDescent="0.15">
      <c r="A1" s="293"/>
      <c r="B1" s="293"/>
      <c r="C1" s="293"/>
      <c r="D1" s="293"/>
      <c r="E1" s="293"/>
      <c r="F1" s="293"/>
      <c r="G1" s="293"/>
      <c r="H1" s="293"/>
      <c r="I1" s="293"/>
      <c r="J1" s="293"/>
      <c r="K1" s="293"/>
      <c r="L1" s="293"/>
      <c r="M1" s="293"/>
      <c r="N1" s="293"/>
    </row>
    <row r="2" spans="1:14" s="294" customFormat="1" ht="13.5" customHeight="1" x14ac:dyDescent="0.15">
      <c r="A2" s="293"/>
      <c r="B2" s="293"/>
      <c r="C2" s="293"/>
      <c r="D2" s="293"/>
      <c r="E2" s="293"/>
      <c r="F2" s="293"/>
      <c r="G2" s="293"/>
      <c r="H2" s="293"/>
      <c r="I2" s="293"/>
      <c r="J2" s="293"/>
      <c r="K2" s="293"/>
      <c r="L2" s="293"/>
      <c r="M2" s="293"/>
      <c r="N2" s="293"/>
    </row>
    <row r="3" spans="1:14" s="294" customFormat="1" ht="13.5" customHeight="1" x14ac:dyDescent="0.15">
      <c r="A3" s="293"/>
      <c r="B3" s="293"/>
      <c r="C3" s="293"/>
      <c r="D3" s="293"/>
      <c r="E3" s="293"/>
      <c r="F3" s="293"/>
      <c r="G3" s="293"/>
      <c r="H3" s="293"/>
      <c r="I3" s="293"/>
      <c r="J3" s="293"/>
      <c r="K3" s="293"/>
      <c r="L3" s="293"/>
      <c r="M3" s="293"/>
      <c r="N3" s="293"/>
    </row>
    <row r="4" spans="1:14" s="294" customFormat="1" ht="13.5" customHeight="1" x14ac:dyDescent="0.15">
      <c r="A4" s="293"/>
      <c r="B4" s="293"/>
      <c r="C4" s="293"/>
      <c r="D4" s="293"/>
      <c r="E4" s="293"/>
      <c r="F4" s="293"/>
      <c r="G4" s="293"/>
      <c r="H4" s="293"/>
      <c r="I4" s="293"/>
      <c r="J4" s="293"/>
      <c r="K4" s="293"/>
      <c r="L4" s="293"/>
      <c r="M4" s="293"/>
      <c r="N4" s="293"/>
    </row>
    <row r="5" spans="1:14" s="294" customFormat="1" ht="13.5" customHeight="1" x14ac:dyDescent="0.15">
      <c r="A5" s="293"/>
      <c r="B5" s="293"/>
      <c r="C5" s="293"/>
      <c r="D5" s="293"/>
      <c r="E5" s="293"/>
      <c r="F5" s="293"/>
      <c r="G5" s="293"/>
      <c r="H5" s="293"/>
      <c r="I5" s="293"/>
      <c r="J5" s="293"/>
      <c r="K5" s="293"/>
      <c r="L5" s="293"/>
      <c r="M5" s="293"/>
      <c r="N5" s="293"/>
    </row>
    <row r="6" spans="1:14" s="294" customFormat="1" ht="13.5" customHeight="1" x14ac:dyDescent="0.15">
      <c r="A6" s="293"/>
      <c r="B6" s="293"/>
      <c r="C6" s="293"/>
      <c r="D6" s="293"/>
      <c r="E6" s="293"/>
      <c r="F6" s="293"/>
      <c r="G6" s="293"/>
      <c r="H6" s="293"/>
      <c r="I6" s="293"/>
      <c r="J6" s="293"/>
      <c r="K6" s="293"/>
      <c r="L6" s="293"/>
      <c r="M6" s="293"/>
      <c r="N6" s="293"/>
    </row>
    <row r="7" spans="1:14" s="294" customFormat="1" ht="13.5" customHeight="1" x14ac:dyDescent="0.15">
      <c r="A7" s="293"/>
      <c r="B7" s="293"/>
      <c r="C7" s="293"/>
      <c r="D7" s="293"/>
      <c r="E7" s="293"/>
      <c r="F7" s="293"/>
      <c r="G7" s="293"/>
      <c r="H7" s="293"/>
      <c r="I7" s="293"/>
      <c r="J7" s="293"/>
      <c r="K7" s="293"/>
      <c r="L7" s="293"/>
      <c r="M7" s="293"/>
      <c r="N7" s="293"/>
    </row>
    <row r="8" spans="1:14" s="294" customFormat="1" ht="13.5" customHeight="1" x14ac:dyDescent="0.15">
      <c r="A8" s="293"/>
      <c r="B8" s="293"/>
      <c r="C8" s="293"/>
      <c r="D8" s="293"/>
      <c r="E8" s="293"/>
      <c r="F8" s="293"/>
      <c r="G8" s="293"/>
      <c r="H8" s="293"/>
      <c r="I8" s="293"/>
      <c r="J8" s="293"/>
      <c r="K8" s="293"/>
      <c r="L8" s="293"/>
      <c r="M8" s="293"/>
      <c r="N8" s="293"/>
    </row>
    <row r="9" spans="1:14" s="294" customFormat="1" ht="13.5" customHeight="1" x14ac:dyDescent="0.15">
      <c r="A9" s="293"/>
      <c r="B9" s="293"/>
      <c r="C9" s="293"/>
      <c r="D9" s="293"/>
      <c r="E9" s="293"/>
      <c r="F9" s="293"/>
      <c r="G9" s="293"/>
      <c r="H9" s="293"/>
      <c r="I9" s="293"/>
      <c r="J9" s="293"/>
      <c r="K9" s="293"/>
      <c r="L9" s="293"/>
      <c r="M9" s="293"/>
      <c r="N9" s="293"/>
    </row>
    <row r="10" spans="1:14" s="294" customFormat="1" ht="18" customHeight="1" x14ac:dyDescent="0.15">
      <c r="A10" s="293"/>
      <c r="B10" s="293"/>
      <c r="C10" s="293"/>
      <c r="D10" s="293"/>
      <c r="E10" s="293"/>
      <c r="F10" s="293"/>
      <c r="G10" s="293"/>
      <c r="H10" s="293"/>
      <c r="I10" s="293"/>
      <c r="J10" s="293"/>
      <c r="K10" s="293"/>
      <c r="L10" s="293"/>
      <c r="M10" s="293"/>
      <c r="N10" s="293"/>
    </row>
    <row r="11" spans="1:14" s="382" customFormat="1" ht="18" x14ac:dyDescent="0.15">
      <c r="A11" s="555" t="s">
        <v>2337</v>
      </c>
      <c r="B11" s="378"/>
      <c r="C11" s="378"/>
      <c r="D11" s="378"/>
      <c r="E11" s="378"/>
      <c r="F11" s="378"/>
      <c r="G11" s="378"/>
      <c r="H11" s="378"/>
      <c r="I11" s="378"/>
      <c r="J11" s="378"/>
      <c r="K11" s="378"/>
      <c r="L11" s="378"/>
      <c r="M11" s="378"/>
      <c r="N11" s="379"/>
    </row>
    <row r="12" spans="1:14" s="382" customFormat="1" ht="13.5" customHeight="1" x14ac:dyDescent="0.15">
      <c r="A12" s="301"/>
      <c r="B12" s="378"/>
      <c r="C12" s="378"/>
      <c r="D12" s="378"/>
      <c r="E12" s="378"/>
      <c r="F12" s="378"/>
      <c r="G12" s="378"/>
      <c r="H12" s="378"/>
      <c r="I12" s="378"/>
      <c r="J12" s="378"/>
      <c r="K12" s="378"/>
      <c r="L12" s="378"/>
      <c r="M12" s="378"/>
      <c r="N12" s="379"/>
    </row>
    <row r="13" spans="1:14" ht="18.75" customHeight="1" x14ac:dyDescent="0.15">
      <c r="A13" s="557" t="s">
        <v>2319</v>
      </c>
      <c r="B13" s="383"/>
      <c r="C13" s="383"/>
      <c r="D13" s="383"/>
      <c r="E13" s="383"/>
      <c r="F13" s="383"/>
      <c r="G13" s="383"/>
      <c r="H13" s="383"/>
      <c r="I13" s="383"/>
      <c r="J13" s="383"/>
      <c r="K13" s="383"/>
      <c r="L13" s="383"/>
      <c r="M13" s="383"/>
      <c r="N13" s="409"/>
    </row>
    <row r="14" spans="1:14" s="413" customFormat="1" ht="18" customHeight="1" x14ac:dyDescent="0.15">
      <c r="A14" s="467" t="s">
        <v>2216</v>
      </c>
      <c r="B14" s="410"/>
      <c r="C14" s="410"/>
      <c r="D14" s="410"/>
      <c r="E14" s="410"/>
      <c r="F14" s="411"/>
      <c r="G14" s="410"/>
      <c r="H14" s="410"/>
      <c r="I14" s="410"/>
      <c r="J14" s="410"/>
      <c r="K14" s="410"/>
      <c r="L14" s="412"/>
      <c r="M14" s="412"/>
      <c r="N14" s="410"/>
    </row>
    <row r="15" spans="1:14" s="413" customFormat="1" ht="18" customHeight="1" x14ac:dyDescent="0.15">
      <c r="A15" s="410"/>
      <c r="B15" s="410"/>
      <c r="C15" s="410"/>
      <c r="D15" s="410"/>
      <c r="E15" s="410"/>
      <c r="F15" s="411"/>
      <c r="G15" s="410"/>
      <c r="H15" s="410"/>
      <c r="I15" s="410"/>
      <c r="J15" s="410"/>
      <c r="K15" s="410"/>
      <c r="L15" s="412"/>
      <c r="M15" s="412"/>
      <c r="N15" s="410"/>
    </row>
    <row r="16" spans="1:14" ht="95.25" customHeight="1" x14ac:dyDescent="0.15">
      <c r="A16" s="414" t="s">
        <v>7</v>
      </c>
      <c r="B16" s="387" t="s">
        <v>8</v>
      </c>
      <c r="C16" s="387" t="s">
        <v>2198</v>
      </c>
      <c r="D16" s="387" t="s">
        <v>2199</v>
      </c>
      <c r="E16" s="387" t="s">
        <v>2200</v>
      </c>
      <c r="F16" s="387" t="s">
        <v>2201</v>
      </c>
      <c r="G16" s="387" t="s">
        <v>2233</v>
      </c>
      <c r="H16" s="387" t="s">
        <v>2202</v>
      </c>
      <c r="I16" s="387" t="s">
        <v>2203</v>
      </c>
      <c r="J16" s="387" t="s">
        <v>2204</v>
      </c>
      <c r="K16" s="387" t="s">
        <v>2316</v>
      </c>
      <c r="L16" s="387" t="s">
        <v>2193</v>
      </c>
      <c r="M16" s="387" t="s">
        <v>2194</v>
      </c>
      <c r="N16" s="387" t="s">
        <v>2317</v>
      </c>
    </row>
    <row r="17" spans="1:14" ht="18" customHeight="1" x14ac:dyDescent="0.15">
      <c r="A17" s="575" t="s">
        <v>2391</v>
      </c>
      <c r="B17" s="576" t="s">
        <v>2392</v>
      </c>
      <c r="C17" s="108" t="s">
        <v>18</v>
      </c>
      <c r="D17" s="107"/>
      <c r="E17" s="424" t="str">
        <f>IF(ISERROR(VLOOKUP(D17,MenusR!$C$4:$D$93,2,FALSE)),"",VLOOKUP(D17,MenusR!$C$4:$D$93,2,FALSE))</f>
        <v/>
      </c>
      <c r="F17" s="208"/>
      <c r="G17" s="114">
        <v>32099</v>
      </c>
      <c r="H17" s="205"/>
      <c r="I17" s="109"/>
      <c r="J17" s="112"/>
      <c r="K17" s="468" t="str">
        <f>IF(ISERROR(VLOOKUP(J17,UAI_Etab_Org!$B$3:$C$488,2,FALSE)),"",VLOOKUP(J17,UAI_Etab_Org!$F$3:$G$488,2,FALSE))</f>
        <v/>
      </c>
      <c r="L17" s="454">
        <v>42095</v>
      </c>
      <c r="M17" s="455"/>
      <c r="N17" s="468"/>
    </row>
    <row r="18" spans="1:14" ht="18" customHeight="1" x14ac:dyDescent="0.15">
      <c r="A18" s="570"/>
      <c r="B18" s="571"/>
      <c r="C18" s="108"/>
      <c r="D18" s="107"/>
      <c r="E18" s="424" t="str">
        <f>IF(ISERROR(VLOOKUP(D18,MenusR!$C$4:$D$93,2,FALSE)),"",VLOOKUP(D18,MenusR!$C$4:$D$93,2,FALSE))</f>
        <v/>
      </c>
      <c r="F18" s="208"/>
      <c r="G18" s="114"/>
      <c r="H18" s="205"/>
      <c r="I18" s="109"/>
      <c r="J18" s="112"/>
      <c r="K18" s="468" t="str">
        <f>IF(ISERROR(VLOOKUP(J18,UAI_Etab_Org!$B$3:$C$488,2,FALSE)),"",VLOOKUP(J18,UAI_Etab_Org!$F$3:$G$488,2,FALSE))</f>
        <v/>
      </c>
      <c r="L18" s="454"/>
      <c r="M18" s="455"/>
      <c r="N18" s="468"/>
    </row>
    <row r="19" spans="1:14" ht="18" customHeight="1" x14ac:dyDescent="0.15">
      <c r="A19" s="570"/>
      <c r="B19" s="571"/>
      <c r="C19" s="108"/>
      <c r="D19" s="107"/>
      <c r="E19" s="424" t="str">
        <f>IF(ISERROR(VLOOKUP(D19,MenusR!$C$4:$D$93,2,FALSE)),"",VLOOKUP(D19,MenusR!$C$4:$D$93,2,FALSE))</f>
        <v/>
      </c>
      <c r="F19" s="208"/>
      <c r="G19" s="114"/>
      <c r="H19" s="205"/>
      <c r="I19" s="109"/>
      <c r="J19" s="112"/>
      <c r="K19" s="468" t="str">
        <f>IF(ISERROR(VLOOKUP(J19,UAI_Etab_Org!$B$3:$C$488,2,FALSE)),"",VLOOKUP(J19,UAI_Etab_Org!$F$3:$G$488,2,FALSE))</f>
        <v/>
      </c>
      <c r="L19" s="454"/>
      <c r="M19" s="455"/>
      <c r="N19" s="468"/>
    </row>
    <row r="20" spans="1:14" ht="18" customHeight="1" x14ac:dyDescent="0.15">
      <c r="A20" s="570"/>
      <c r="B20" s="571"/>
      <c r="C20" s="108"/>
      <c r="D20" s="107"/>
      <c r="E20" s="424" t="str">
        <f>IF(ISERROR(VLOOKUP(D20,MenusR!$C$4:$D$93,2,FALSE)),"",VLOOKUP(D20,MenusR!$C$4:$D$93,2,FALSE))</f>
        <v/>
      </c>
      <c r="F20" s="208"/>
      <c r="G20" s="114"/>
      <c r="H20" s="205"/>
      <c r="I20" s="109"/>
      <c r="J20" s="112"/>
      <c r="K20" s="468" t="str">
        <f>IF(ISERROR(VLOOKUP(J20,UAI_Etab_Org!$B$3:$C$488,2,FALSE)),"",VLOOKUP(J20,UAI_Etab_Org!$F$3:$G$488,2,FALSE))</f>
        <v/>
      </c>
      <c r="L20" s="454"/>
      <c r="M20" s="455"/>
      <c r="N20" s="468"/>
    </row>
    <row r="21" spans="1:14" ht="18" customHeight="1" x14ac:dyDescent="0.15">
      <c r="A21" s="570"/>
      <c r="B21" s="571"/>
      <c r="C21" s="108"/>
      <c r="D21" s="107"/>
      <c r="E21" s="424" t="str">
        <f>IF(ISERROR(VLOOKUP(D21,MenusR!$C$4:$D$93,2,FALSE)),"",VLOOKUP(D21,MenusR!$C$4:$D$93,2,FALSE))</f>
        <v/>
      </c>
      <c r="F21" s="208"/>
      <c r="G21" s="114"/>
      <c r="H21" s="205"/>
      <c r="I21" s="109"/>
      <c r="J21" s="112"/>
      <c r="K21" s="468" t="str">
        <f>IF(ISERROR(VLOOKUP(J21,UAI_Etab_Org!$B$3:$C$488,2,FALSE)),"",VLOOKUP(J21,UAI_Etab_Org!$F$3:$G$488,2,FALSE))</f>
        <v/>
      </c>
      <c r="L21" s="454"/>
      <c r="M21" s="455"/>
      <c r="N21" s="468"/>
    </row>
    <row r="22" spans="1:14" ht="18" customHeight="1" x14ac:dyDescent="0.15">
      <c r="A22" s="570"/>
      <c r="B22" s="571"/>
      <c r="C22" s="108"/>
      <c r="D22" s="107"/>
      <c r="E22" s="424" t="str">
        <f>IF(ISERROR(VLOOKUP(D22,MenusR!$C$4:$D$93,2,FALSE)),"",VLOOKUP(D22,MenusR!$C$4:$D$93,2,FALSE))</f>
        <v/>
      </c>
      <c r="F22" s="208"/>
      <c r="G22" s="114"/>
      <c r="H22" s="205"/>
      <c r="I22" s="109"/>
      <c r="J22" s="112"/>
      <c r="K22" s="468" t="str">
        <f>IF(ISERROR(VLOOKUP(J22,UAI_Etab_Org!$B$3:$C$488,2,FALSE)),"",VLOOKUP(J22,UAI_Etab_Org!$F$3:$G$488,2,FALSE))</f>
        <v/>
      </c>
      <c r="L22" s="454"/>
      <c r="M22" s="455"/>
      <c r="N22" s="468"/>
    </row>
    <row r="23" spans="1:14" ht="18" customHeight="1" x14ac:dyDescent="0.15">
      <c r="A23" s="570"/>
      <c r="B23" s="571"/>
      <c r="C23" s="108"/>
      <c r="D23" s="107"/>
      <c r="E23" s="424" t="str">
        <f>IF(ISERROR(VLOOKUP(D23,MenusR!$C$4:$D$93,2,FALSE)),"",VLOOKUP(D23,MenusR!$C$4:$D$93,2,FALSE))</f>
        <v/>
      </c>
      <c r="F23" s="208"/>
      <c r="G23" s="114"/>
      <c r="H23" s="205"/>
      <c r="I23" s="109"/>
      <c r="J23" s="112"/>
      <c r="K23" s="468" t="str">
        <f>IF(ISERROR(VLOOKUP(J23,UAI_Etab_Org!$B$3:$C$488,2,FALSE)),"",VLOOKUP(J23,UAI_Etab_Org!$F$3:$G$488,2,FALSE))</f>
        <v/>
      </c>
      <c r="L23" s="454"/>
      <c r="M23" s="455"/>
      <c r="N23" s="468"/>
    </row>
    <row r="24" spans="1:14" ht="18" customHeight="1" x14ac:dyDescent="0.15">
      <c r="A24" s="570"/>
      <c r="B24" s="571"/>
      <c r="C24" s="108"/>
      <c r="D24" s="107"/>
      <c r="E24" s="424" t="str">
        <f>IF(ISERROR(VLOOKUP(D24,MenusR!$C$4:$D$93,2,FALSE)),"",VLOOKUP(D24,MenusR!$C$4:$D$93,2,FALSE))</f>
        <v/>
      </c>
      <c r="F24" s="208"/>
      <c r="G24" s="114"/>
      <c r="H24" s="205"/>
      <c r="I24" s="109"/>
      <c r="J24" s="112"/>
      <c r="K24" s="468" t="str">
        <f>IF(ISERROR(VLOOKUP(J24,UAI_Etab_Org!$B$3:$C$488,2,FALSE)),"",VLOOKUP(J24,UAI_Etab_Org!$F$3:$G$488,2,FALSE))</f>
        <v/>
      </c>
      <c r="L24" s="454"/>
      <c r="M24" s="455"/>
      <c r="N24" s="468"/>
    </row>
    <row r="25" spans="1:14" ht="18" customHeight="1" x14ac:dyDescent="0.15">
      <c r="A25" s="570"/>
      <c r="B25" s="571"/>
      <c r="C25" s="108"/>
      <c r="D25" s="107"/>
      <c r="E25" s="424" t="str">
        <f>IF(ISERROR(VLOOKUP(D25,MenusR!$C$4:$D$93,2,FALSE)),"",VLOOKUP(D25,MenusR!$C$4:$D$93,2,FALSE))</f>
        <v/>
      </c>
      <c r="F25" s="208"/>
      <c r="G25" s="114"/>
      <c r="H25" s="205"/>
      <c r="I25" s="109"/>
      <c r="J25" s="112"/>
      <c r="K25" s="468" t="str">
        <f>IF(ISERROR(VLOOKUP(J25,UAI_Etab_Org!$B$3:$C$488,2,FALSE)),"",VLOOKUP(J25,UAI_Etab_Org!$F$3:$G$488,2,FALSE))</f>
        <v/>
      </c>
      <c r="L25" s="454"/>
      <c r="M25" s="455"/>
      <c r="N25" s="468"/>
    </row>
    <row r="26" spans="1:14" ht="14" x14ac:dyDescent="0.15">
      <c r="A26" s="570"/>
      <c r="B26" s="571"/>
      <c r="C26" s="108"/>
      <c r="D26" s="107"/>
      <c r="E26" s="424" t="str">
        <f>IF(ISERROR(VLOOKUP(D26,MenusR!$C$4:$D$93,2,FALSE)),"",VLOOKUP(D26,MenusR!$C$4:$D$93,2,FALSE))</f>
        <v/>
      </c>
      <c r="F26" s="208"/>
      <c r="G26" s="114"/>
      <c r="H26" s="205"/>
      <c r="I26" s="109"/>
      <c r="J26" s="112"/>
      <c r="K26" s="468" t="str">
        <f>IF(ISERROR(VLOOKUP(J26,UAI_Etab_Org!$B$3:$C$488,2,FALSE)),"",VLOOKUP(J26,UAI_Etab_Org!$F$3:$G$488,2,FALSE))</f>
        <v/>
      </c>
      <c r="L26" s="454"/>
      <c r="M26" s="455"/>
      <c r="N26" s="468"/>
    </row>
    <row r="27" spans="1:14" ht="18" customHeight="1" x14ac:dyDescent="0.15">
      <c r="A27" s="108"/>
      <c r="B27" s="108"/>
      <c r="C27" s="108"/>
      <c r="D27" s="107"/>
      <c r="E27" s="424" t="str">
        <f>IF(ISERROR(VLOOKUP(D27,MenusR!$C$4:$D$93,2,FALSE)),"",VLOOKUP(D27,MenusR!$C$4:$D$93,2,FALSE))</f>
        <v/>
      </c>
      <c r="F27" s="208"/>
      <c r="G27" s="114"/>
      <c r="H27" s="204"/>
      <c r="I27" s="109"/>
      <c r="J27" s="112"/>
      <c r="K27" s="468" t="str">
        <f>IF(ISERROR(VLOOKUP(J27,UAI_Etab_Org!$B$3:$C$488,2,FALSE)),"",VLOOKUP(J27,UAI_Etab_Org!$F$3:$G$488,2,FALSE))</f>
        <v/>
      </c>
      <c r="L27" s="454"/>
      <c r="M27" s="455"/>
      <c r="N27" s="468"/>
    </row>
    <row r="28" spans="1:14" ht="18" customHeight="1" x14ac:dyDescent="0.15">
      <c r="A28" s="108"/>
      <c r="B28" s="108"/>
      <c r="C28" s="108"/>
      <c r="D28" s="107"/>
      <c r="E28" s="424" t="str">
        <f>IF(ISERROR(VLOOKUP(D28,MenusR!$C$4:$D$93,2,FALSE)),"",VLOOKUP(D28,MenusR!$C$4:$D$93,2,FALSE))</f>
        <v/>
      </c>
      <c r="F28" s="208"/>
      <c r="G28" s="114"/>
      <c r="H28" s="204"/>
      <c r="I28" s="109"/>
      <c r="J28" s="112"/>
      <c r="K28" s="468" t="str">
        <f>IF(ISERROR(VLOOKUP(J28,UAI_Etab_Org!$B$3:$C$488,2,FALSE)),"",VLOOKUP(J28,UAI_Etab_Org!$F$3:$G$488,2,FALSE))</f>
        <v/>
      </c>
      <c r="L28" s="454"/>
      <c r="M28" s="455"/>
      <c r="N28" s="468"/>
    </row>
    <row r="29" spans="1:14" ht="18" customHeight="1" x14ac:dyDescent="0.15">
      <c r="A29" s="108"/>
      <c r="B29" s="108"/>
      <c r="C29" s="108"/>
      <c r="D29" s="107"/>
      <c r="E29" s="424" t="str">
        <f>IF(ISERROR(VLOOKUP(D29,MenusR!$C$4:$D$93,2,FALSE)),"",VLOOKUP(D29,MenusR!$C$4:$D$93,2,FALSE))</f>
        <v/>
      </c>
      <c r="F29" s="208"/>
      <c r="G29" s="114"/>
      <c r="H29" s="205"/>
      <c r="I29" s="109"/>
      <c r="J29" s="112"/>
      <c r="K29" s="468" t="str">
        <f>IF(ISERROR(VLOOKUP(J29,UAI_Etab_Org!$B$3:$C$488,2,FALSE)),"",VLOOKUP(J29,UAI_Etab_Org!$F$3:$G$488,2,FALSE))</f>
        <v/>
      </c>
      <c r="L29" s="454"/>
      <c r="M29" s="455"/>
      <c r="N29" s="468"/>
    </row>
    <row r="30" spans="1:14" ht="18" customHeight="1" x14ac:dyDescent="0.15">
      <c r="A30" s="108"/>
      <c r="B30" s="108"/>
      <c r="C30" s="108"/>
      <c r="D30" s="107"/>
      <c r="E30" s="424" t="str">
        <f>IF(ISERROR(VLOOKUP(D30,MenusR!$C$4:$D$93,2,FALSE)),"",VLOOKUP(D30,MenusR!$C$4:$D$93,2,FALSE))</f>
        <v/>
      </c>
      <c r="F30" s="208"/>
      <c r="G30" s="114"/>
      <c r="H30" s="205"/>
      <c r="I30" s="109"/>
      <c r="J30" s="538"/>
      <c r="K30" s="468" t="str">
        <f>IF(ISERROR(VLOOKUP(J30,UAI_Etab_Org!$B$3:$C$488,2,FALSE)),"",VLOOKUP(J30,UAI_Etab_Org!$F$3:$G$488,2,FALSE))</f>
        <v/>
      </c>
      <c r="L30" s="454"/>
      <c r="M30" s="455"/>
      <c r="N30" s="468"/>
    </row>
    <row r="31" spans="1:14" ht="18" customHeight="1" x14ac:dyDescent="0.15">
      <c r="A31" s="108"/>
      <c r="B31" s="108"/>
      <c r="C31" s="108"/>
      <c r="D31" s="107"/>
      <c r="E31" s="424" t="str">
        <f>IF(ISERROR(VLOOKUP(D31,MenusR!$C$4:$D$93,2,FALSE)),"",VLOOKUP(D31,MenusR!$C$4:$D$93,2,FALSE))</f>
        <v/>
      </c>
      <c r="F31" s="208"/>
      <c r="G31" s="114"/>
      <c r="H31" s="205"/>
      <c r="I31" s="109"/>
      <c r="J31" s="112"/>
      <c r="K31" s="468" t="str">
        <f>IF(ISERROR(VLOOKUP(J31,UAI_Etab_Org!$B$3:$C$488,2,FALSE)),"",VLOOKUP(J31,UAI_Etab_Org!$F$3:$G$488,2,FALSE))</f>
        <v/>
      </c>
      <c r="L31" s="454"/>
      <c r="M31" s="455"/>
      <c r="N31" s="468"/>
    </row>
    <row r="32" spans="1:14" ht="18" customHeight="1" x14ac:dyDescent="0.15">
      <c r="A32" s="108"/>
      <c r="B32" s="108"/>
      <c r="C32" s="108"/>
      <c r="D32" s="107"/>
      <c r="E32" s="424" t="str">
        <f>IF(ISERROR(VLOOKUP(D32,MenusR!$C$4:$D$93,2,FALSE)),"",VLOOKUP(D32,MenusR!$C$4:$D$93,2,FALSE))</f>
        <v/>
      </c>
      <c r="F32" s="208"/>
      <c r="G32" s="114"/>
      <c r="H32" s="205"/>
      <c r="I32" s="109"/>
      <c r="J32" s="538"/>
      <c r="K32" s="468" t="str">
        <f>IF(ISERROR(VLOOKUP(J32,UAI_Etab_Org!$B$3:$C$488,2,FALSE)),"",VLOOKUP(J32,UAI_Etab_Org!$F$3:$G$488,2,FALSE))</f>
        <v/>
      </c>
      <c r="L32" s="454"/>
      <c r="M32" s="455"/>
      <c r="N32" s="468"/>
    </row>
    <row r="33" spans="1:14" ht="18" customHeight="1" x14ac:dyDescent="0.15">
      <c r="A33" s="570" t="s">
        <v>2374</v>
      </c>
      <c r="B33" s="571" t="s">
        <v>2375</v>
      </c>
      <c r="C33" s="108" t="s">
        <v>19</v>
      </c>
      <c r="D33" s="107" t="s">
        <v>277</v>
      </c>
      <c r="E33" s="424" t="str">
        <f>IF(ISERROR(VLOOKUP(D33,MenusR!$C$4:$D$93,2,FALSE)),"",VLOOKUP(D33,MenusR!$C$4:$D$93,2,FALSE))</f>
        <v>AP_aut</v>
      </c>
      <c r="F33" s="208"/>
      <c r="G33" s="114">
        <v>30719</v>
      </c>
      <c r="H33" s="204" t="s">
        <v>338</v>
      </c>
      <c r="I33" s="109"/>
      <c r="J33" s="110" t="s">
        <v>650</v>
      </c>
      <c r="K33" s="468" t="str">
        <f>IF(ISERROR(VLOOKUP(J33,UAI_Etab_Org!$B$3:$C$488,2,FALSE)),"",VLOOKUP(J33,UAI_Etab_Org!$F$3:$G$488,2,FALSE))</f>
        <v>0542493S</v>
      </c>
      <c r="L33" s="454">
        <v>41974</v>
      </c>
      <c r="M33" s="455">
        <v>42948</v>
      </c>
      <c r="N33" s="468"/>
    </row>
    <row r="34" spans="1:14" ht="18" customHeight="1" x14ac:dyDescent="0.15">
      <c r="A34" s="570" t="s">
        <v>2378</v>
      </c>
      <c r="B34" s="571" t="s">
        <v>2379</v>
      </c>
      <c r="C34" s="108" t="s">
        <v>18</v>
      </c>
      <c r="D34" s="107" t="s">
        <v>276</v>
      </c>
      <c r="E34" s="424" t="str">
        <f>IF(ISERROR(VLOOKUP(D34,MenusR!$C$4:$D$93,2,FALSE)),"",VLOOKUP(D34,MenusR!$C$4:$D$93,2,FALSE))</f>
        <v>AP_aut</v>
      </c>
      <c r="F34" s="208"/>
      <c r="G34" s="114">
        <v>30170</v>
      </c>
      <c r="H34" s="204" t="s">
        <v>333</v>
      </c>
      <c r="I34" s="109"/>
      <c r="J34" s="110" t="s">
        <v>650</v>
      </c>
      <c r="K34" s="468" t="str">
        <f>IF(ISERROR(VLOOKUP(J34,UAI_Etab_Org!$B$3:$C$488,2,FALSE)),"",VLOOKUP(J34,UAI_Etab_Org!$F$3:$G$488,2,FALSE))</f>
        <v>0542493S</v>
      </c>
      <c r="L34" s="454">
        <v>41791</v>
      </c>
      <c r="M34" s="455"/>
      <c r="N34" s="468"/>
    </row>
    <row r="35" spans="1:14" ht="18" customHeight="1" x14ac:dyDescent="0.15">
      <c r="A35" s="570" t="s">
        <v>2429</v>
      </c>
      <c r="B35" s="571" t="s">
        <v>2430</v>
      </c>
      <c r="C35" s="108" t="s">
        <v>18</v>
      </c>
      <c r="D35" s="107" t="s">
        <v>278</v>
      </c>
      <c r="E35" s="424" t="str">
        <f>IF(ISERROR(VLOOKUP(D35,MenusR!$C$4:$D$93,2,FALSE)),"",VLOOKUP(D35,MenusR!$C$4:$D$93,2,FALSE))</f>
        <v>AP_aut</v>
      </c>
      <c r="F35" s="208"/>
      <c r="G35" s="114">
        <v>34104</v>
      </c>
      <c r="H35" s="204" t="s">
        <v>338</v>
      </c>
      <c r="I35" s="109"/>
      <c r="J35" s="110" t="s">
        <v>650</v>
      </c>
      <c r="K35" s="468" t="str">
        <f>IF(ISERROR(VLOOKUP(J35,UAI_Etab_Org!$B$3:$C$488,2,FALSE)),"",VLOOKUP(J35,UAI_Etab_Org!$F$3:$G$488,2,FALSE))</f>
        <v>0542493S</v>
      </c>
      <c r="L35" s="454">
        <v>43862</v>
      </c>
      <c r="M35" s="455"/>
      <c r="N35" s="468"/>
    </row>
    <row r="36" spans="1:14" ht="18" customHeight="1" x14ac:dyDescent="0.15">
      <c r="A36" s="570" t="s">
        <v>2395</v>
      </c>
      <c r="B36" s="571" t="s">
        <v>2396</v>
      </c>
      <c r="C36" s="108" t="s">
        <v>18</v>
      </c>
      <c r="D36" s="107" t="s">
        <v>276</v>
      </c>
      <c r="E36" s="424" t="str">
        <f>IF(ISERROR(VLOOKUP(D36,MenusR!$C$4:$D$93,2,FALSE)),"",VLOOKUP(D36,MenusR!$C$4:$D$93,2,FALSE))</f>
        <v>AP_aut</v>
      </c>
      <c r="F36" s="208"/>
      <c r="G36" s="114">
        <v>28114</v>
      </c>
      <c r="H36" s="204" t="s">
        <v>333</v>
      </c>
      <c r="I36" s="109"/>
      <c r="J36" s="110" t="s">
        <v>650</v>
      </c>
      <c r="K36" s="468" t="str">
        <f>IF(ISERROR(VLOOKUP(J36,UAI_Etab_Org!$B$3:$C$488,2,FALSE)),"",VLOOKUP(J36,UAI_Etab_Org!$F$3:$G$488,2,FALSE))</f>
        <v>0542493S</v>
      </c>
      <c r="L36" s="454">
        <v>42461</v>
      </c>
      <c r="M36" s="455">
        <v>43678</v>
      </c>
      <c r="N36" s="468"/>
    </row>
    <row r="37" spans="1:14" ht="18" customHeight="1" x14ac:dyDescent="0.15">
      <c r="A37" s="570" t="s">
        <v>2431</v>
      </c>
      <c r="B37" s="571" t="s">
        <v>2432</v>
      </c>
      <c r="C37" s="108" t="s">
        <v>18</v>
      </c>
      <c r="D37" s="107" t="s">
        <v>277</v>
      </c>
      <c r="E37" s="424" t="str">
        <f>IF(ISERROR(VLOOKUP(D37,MenusR!$C$4:$D$93,2,FALSE)),"",VLOOKUP(D37,MenusR!$C$4:$D$93,2,FALSE))</f>
        <v>AP_aut</v>
      </c>
      <c r="F37" s="208"/>
      <c r="G37" s="114">
        <v>30249</v>
      </c>
      <c r="H37" s="577" t="s">
        <v>333</v>
      </c>
      <c r="I37" s="109"/>
      <c r="J37" s="110" t="s">
        <v>650</v>
      </c>
      <c r="K37" s="468" t="str">
        <f>IF(ISERROR(VLOOKUP(J37,UAI_Etab_Org!$B$3:$C$488,2,FALSE)),"",VLOOKUP(J37,UAI_Etab_Org!$F$3:$G$488,2,FALSE))</f>
        <v>0542493S</v>
      </c>
      <c r="L37" s="454">
        <v>43160</v>
      </c>
      <c r="M37" s="455"/>
      <c r="N37" s="468"/>
    </row>
    <row r="38" spans="1:14" ht="18" customHeight="1" x14ac:dyDescent="0.15">
      <c r="A38" s="570" t="s">
        <v>2433</v>
      </c>
      <c r="B38" s="571" t="s">
        <v>2434</v>
      </c>
      <c r="C38" s="108" t="s">
        <v>18</v>
      </c>
      <c r="D38" s="107" t="s">
        <v>278</v>
      </c>
      <c r="E38" s="424" t="str">
        <f>IF(ISERROR(VLOOKUP(D38,MenusR!$C$4:$D$93,2,FALSE)),"",VLOOKUP(D38,MenusR!$C$4:$D$93,2,FALSE))</f>
        <v>AP_aut</v>
      </c>
      <c r="F38" s="208"/>
      <c r="G38" s="645">
        <v>33164</v>
      </c>
      <c r="H38" s="204" t="s">
        <v>337</v>
      </c>
      <c r="I38" s="109"/>
      <c r="J38" s="110" t="s">
        <v>650</v>
      </c>
      <c r="K38" s="468" t="str">
        <f>IF(ISERROR(VLOOKUP(J38,UAI_Etab_Org!$B$3:$C$488,2,FALSE)),"",VLOOKUP(J38,UAI_Etab_Org!$F$3:$G$488,2,FALSE))</f>
        <v>0542493S</v>
      </c>
      <c r="L38" s="454">
        <v>43831</v>
      </c>
      <c r="M38" s="455"/>
      <c r="N38" s="468"/>
    </row>
    <row r="39" spans="1:14" s="641" customFormat="1" ht="18" customHeight="1" x14ac:dyDescent="0.15">
      <c r="A39" s="629" t="s">
        <v>2425</v>
      </c>
      <c r="B39" s="630" t="s">
        <v>2426</v>
      </c>
      <c r="C39" s="631" t="s">
        <v>18</v>
      </c>
      <c r="D39" s="632" t="s">
        <v>549</v>
      </c>
      <c r="E39" s="633" t="str">
        <f>IF(ISERROR(VLOOKUP(D39,MenusR!$C$4:$D$93,2,FALSE)),"",VLOOKUP(D39,MenusR!$C$4:$D$93,2,FALSE))</f>
        <v>AP_aut</v>
      </c>
      <c r="F39" s="634"/>
      <c r="G39" s="635">
        <v>31099</v>
      </c>
      <c r="H39" s="636"/>
      <c r="I39" s="637"/>
      <c r="J39" s="638"/>
      <c r="K39" s="639" t="str">
        <f>IF(ISERROR(VLOOKUP(J39,UAI_Etab_Org!$B$3:$C$488,2,FALSE)),"",VLOOKUP(J39,UAI_Etab_Org!$F$3:$G$488,2,FALSE))</f>
        <v/>
      </c>
      <c r="L39" s="640">
        <v>42430</v>
      </c>
      <c r="M39" s="640"/>
      <c r="N39" s="639"/>
    </row>
    <row r="40" spans="1:14" ht="18" customHeight="1" x14ac:dyDescent="0.15">
      <c r="A40" s="570" t="s">
        <v>2453</v>
      </c>
      <c r="B40" s="571" t="s">
        <v>2454</v>
      </c>
      <c r="C40" s="108" t="s">
        <v>18</v>
      </c>
      <c r="D40" s="107" t="s">
        <v>445</v>
      </c>
      <c r="E40" s="424" t="str">
        <f>IF(ISERROR(VLOOKUP(D40,MenusR!$C$4:$D$93,2,FALSE)),"",VLOOKUP(D40,MenusR!$C$4:$D$93,2,FALSE))</f>
        <v>AP_tit</v>
      </c>
      <c r="F40" s="208"/>
      <c r="G40" s="114">
        <v>30901</v>
      </c>
      <c r="H40" s="204" t="s">
        <v>335</v>
      </c>
      <c r="I40" s="109"/>
      <c r="J40" s="110" t="s">
        <v>650</v>
      </c>
      <c r="K40" s="468" t="str">
        <f>IF(ISERROR(VLOOKUP(J40,UAI_Etab_Org!$B$3:$C$488,2,FALSE)),"",VLOOKUP(J40,UAI_Etab_Org!$F$3:$G$488,2,FALSE))</f>
        <v>0542493S</v>
      </c>
      <c r="L40" s="454">
        <v>42644</v>
      </c>
      <c r="M40" s="455"/>
      <c r="N40" s="468"/>
    </row>
    <row r="41" spans="1:14" ht="18" customHeight="1" x14ac:dyDescent="0.15">
      <c r="A41" s="570" t="s">
        <v>2395</v>
      </c>
      <c r="B41" s="571" t="s">
        <v>2397</v>
      </c>
      <c r="C41" s="108" t="s">
        <v>18</v>
      </c>
      <c r="D41" s="107" t="s">
        <v>839</v>
      </c>
      <c r="E41" s="424" t="str">
        <f>IF(ISERROR(VLOOKUP(D41,MenusR!$C$4:$D$93,2,FALSE)),"",VLOOKUP(D41,MenusR!$C$4:$D$93,2,FALSE))</f>
        <v>AP_tit</v>
      </c>
      <c r="F41" s="208"/>
      <c r="G41" s="114">
        <v>29509</v>
      </c>
      <c r="H41" s="577" t="s">
        <v>333</v>
      </c>
      <c r="I41" s="109"/>
      <c r="J41" s="110" t="s">
        <v>650</v>
      </c>
      <c r="K41" s="468" t="str">
        <f>IF(ISERROR(VLOOKUP(J41,UAI_Etab_Org!$B$3:$C$488,2,FALSE)),"",VLOOKUP(J41,UAI_Etab_Org!$F$3:$G$488,2,FALSE))</f>
        <v>0542493S</v>
      </c>
      <c r="L41" s="454">
        <v>40422</v>
      </c>
      <c r="M41" s="455"/>
      <c r="N41" s="468"/>
    </row>
    <row r="42" spans="1:14" ht="18" customHeight="1" x14ac:dyDescent="0.15">
      <c r="A42" s="572" t="s">
        <v>2400</v>
      </c>
      <c r="B42" s="573" t="s">
        <v>2401</v>
      </c>
      <c r="C42" s="108" t="s">
        <v>18</v>
      </c>
      <c r="D42" s="107" t="s">
        <v>839</v>
      </c>
      <c r="E42" s="424" t="str">
        <f>IF(ISERROR(VLOOKUP(D42,MenusR!$C$4:$D$93,2,FALSE)),"",VLOOKUP(D42,MenusR!$C$4:$D$93,2,FALSE))</f>
        <v>AP_tit</v>
      </c>
      <c r="F42" s="208"/>
      <c r="G42" s="114">
        <v>27401</v>
      </c>
      <c r="H42" s="205" t="s">
        <v>335</v>
      </c>
      <c r="I42" s="109"/>
      <c r="J42" s="628" t="s">
        <v>650</v>
      </c>
      <c r="K42" s="468" t="str">
        <f>IF(ISERROR(VLOOKUP(J42,UAI_Etab_Org!$B$3:$C$488,2,FALSE)),"",VLOOKUP(J42,UAI_Etab_Org!$F$3:$G$488,2,FALSE))</f>
        <v>0542493S</v>
      </c>
      <c r="L42" s="454">
        <v>37438</v>
      </c>
      <c r="M42" s="455"/>
      <c r="N42" s="468"/>
    </row>
    <row r="43" spans="1:14" ht="18" customHeight="1" x14ac:dyDescent="0.15">
      <c r="A43" s="570" t="s">
        <v>2412</v>
      </c>
      <c r="B43" s="571" t="s">
        <v>2413</v>
      </c>
      <c r="C43" s="108" t="s">
        <v>19</v>
      </c>
      <c r="D43" s="107" t="s">
        <v>839</v>
      </c>
      <c r="E43" s="424" t="str">
        <f>IF(ISERROR(VLOOKUP(D43,MenusR!$C$4:$D$93,2,FALSE)),"",VLOOKUP(D43,MenusR!$C$4:$D$93,2,FALSE))</f>
        <v>AP_tit</v>
      </c>
      <c r="F43" s="208"/>
      <c r="G43" s="114">
        <v>31556</v>
      </c>
      <c r="H43" s="205" t="s">
        <v>338</v>
      </c>
      <c r="I43" s="109"/>
      <c r="J43" s="110" t="s">
        <v>650</v>
      </c>
      <c r="K43" s="468" t="str">
        <f>IF(ISERROR(VLOOKUP(J43,UAI_Etab_Org!$B$3:$C$488,2,FALSE)),"",VLOOKUP(J43,UAI_Etab_Org!$F$3:$G$488,2,FALSE))</f>
        <v>0542493S</v>
      </c>
      <c r="L43" s="454">
        <v>41183</v>
      </c>
      <c r="M43" s="455"/>
      <c r="N43" s="468"/>
    </row>
    <row r="44" spans="1:14" ht="18" customHeight="1" x14ac:dyDescent="0.15">
      <c r="A44" s="570" t="s">
        <v>2435</v>
      </c>
      <c r="B44" s="571" t="s">
        <v>2436</v>
      </c>
      <c r="C44" s="108" t="s">
        <v>19</v>
      </c>
      <c r="D44" s="107" t="s">
        <v>713</v>
      </c>
      <c r="E44" s="424" t="str">
        <f>IF(ISERROR(VLOOKUP(D44,MenusR!$C$4:$D$93,2,FALSE)),"",VLOOKUP(D44,MenusR!$C$4:$D$93,2,FALSE))</f>
        <v>AP_tit</v>
      </c>
      <c r="F44" s="208"/>
      <c r="G44" s="114">
        <v>28542</v>
      </c>
      <c r="H44" s="205" t="s">
        <v>338</v>
      </c>
      <c r="I44" s="109"/>
      <c r="J44" s="110" t="s">
        <v>650</v>
      </c>
      <c r="K44" s="468" t="str">
        <f>IF(ISERROR(VLOOKUP(J44,UAI_Etab_Org!$B$3:$C$488,2,FALSE)),"",VLOOKUP(J44,UAI_Etab_Org!$F$3:$G$488,2,FALSE))</f>
        <v>0542493S</v>
      </c>
      <c r="L44" s="454">
        <v>43101</v>
      </c>
      <c r="M44" s="455"/>
      <c r="N44" s="468"/>
    </row>
    <row r="45" spans="1:14" ht="18" customHeight="1" x14ac:dyDescent="0.15">
      <c r="A45" s="570" t="s">
        <v>2423</v>
      </c>
      <c r="B45" s="571" t="s">
        <v>2424</v>
      </c>
      <c r="C45" s="108" t="s">
        <v>18</v>
      </c>
      <c r="D45" s="107" t="s">
        <v>841</v>
      </c>
      <c r="E45" s="424" t="str">
        <f>IF(ISERROR(VLOOKUP(D45,MenusR!$C$4:$D$93,2,FALSE)),"",VLOOKUP(D45,MenusR!$C$4:$D$93,2,FALSE))</f>
        <v>AP_tit</v>
      </c>
      <c r="F45" s="208"/>
      <c r="G45" s="114">
        <v>32293</v>
      </c>
      <c r="H45" s="205" t="s">
        <v>338</v>
      </c>
      <c r="I45" s="109"/>
      <c r="J45" s="110" t="s">
        <v>650</v>
      </c>
      <c r="K45" s="468" t="str">
        <f>IF(ISERROR(VLOOKUP(J45,UAI_Etab_Org!$B$3:$C$488,2,FALSE)),"",VLOOKUP(J45,UAI_Etab_Org!$F$3:$G$488,2,FALSE))</f>
        <v>0542493S</v>
      </c>
      <c r="L45" s="454">
        <v>42036</v>
      </c>
      <c r="M45" s="455">
        <v>42979</v>
      </c>
      <c r="N45" s="468"/>
    </row>
    <row r="46" spans="1:14" ht="18" customHeight="1" x14ac:dyDescent="0.15">
      <c r="A46" s="575" t="s">
        <v>2372</v>
      </c>
      <c r="B46" s="576" t="s">
        <v>2373</v>
      </c>
      <c r="C46" s="108" t="s">
        <v>18</v>
      </c>
      <c r="D46" s="107" t="s">
        <v>688</v>
      </c>
      <c r="E46" s="424" t="str">
        <f>IF(ISERROR(VLOOKUP(D46,MenusR!$C$4:$D$93,2,FALSE)),"",VLOOKUP(D46,MenusR!$C$4:$D$93,2,FALSE))</f>
        <v>Ch_aut</v>
      </c>
      <c r="F46" s="208"/>
      <c r="G46" s="114">
        <v>31510</v>
      </c>
      <c r="H46" s="204" t="s">
        <v>1716</v>
      </c>
      <c r="I46" s="109"/>
      <c r="J46" s="110" t="s">
        <v>650</v>
      </c>
      <c r="K46" s="468" t="str">
        <f>IF(ISERROR(VLOOKUP(J47,UAI_Etab_Org!$B$3:$C$488,2,FALSE)),"",VLOOKUP(J47,UAI_Etab_Org!$F$3:$G$488,2,FALSE))</f>
        <v>0542493S</v>
      </c>
      <c r="L46" s="574">
        <v>41153</v>
      </c>
      <c r="M46" s="455"/>
      <c r="N46" s="468"/>
    </row>
    <row r="47" spans="1:14" ht="18" customHeight="1" x14ac:dyDescent="0.15">
      <c r="A47" s="570" t="s">
        <v>2447</v>
      </c>
      <c r="B47" s="571" t="s">
        <v>2448</v>
      </c>
      <c r="C47" s="108" t="s">
        <v>18</v>
      </c>
      <c r="D47" s="107" t="s">
        <v>274</v>
      </c>
      <c r="E47" s="424" t="str">
        <f>IF(ISERROR(VLOOKUP(D47,MenusR!$C$4:$D$93,2,FALSE)),"",VLOOKUP(D47,MenusR!$C$4:$D$93,2,FALSE))</f>
        <v>Ch_aut</v>
      </c>
      <c r="F47" s="208"/>
      <c r="G47" s="114">
        <v>30076</v>
      </c>
      <c r="H47" s="204" t="s">
        <v>1711</v>
      </c>
      <c r="I47" s="109"/>
      <c r="J47" s="110" t="s">
        <v>650</v>
      </c>
      <c r="K47" s="468" t="str">
        <f>IF(ISERROR(VLOOKUP(J49,UAI_Etab_Org!$B$3:$C$488,2,FALSE)),"",VLOOKUP(J49,UAI_Etab_Org!$F$3:$G$488,2,FALSE))</f>
        <v/>
      </c>
      <c r="L47" s="574">
        <v>42064</v>
      </c>
      <c r="M47" s="455"/>
      <c r="N47" s="468"/>
    </row>
    <row r="48" spans="1:14" ht="18" customHeight="1" x14ac:dyDescent="0.15">
      <c r="A48" s="575" t="s">
        <v>2445</v>
      </c>
      <c r="B48" s="576" t="s">
        <v>2446</v>
      </c>
      <c r="C48" s="108" t="s">
        <v>18</v>
      </c>
      <c r="D48" s="107" t="s">
        <v>688</v>
      </c>
      <c r="E48" s="424" t="str">
        <f>IF(ISERROR(VLOOKUP(D48,MenusR!$C$4:$D$93,2,FALSE)),"",VLOOKUP(D48,MenusR!$C$4:$D$93,2,FALSE))</f>
        <v>Ch_aut</v>
      </c>
      <c r="F48" s="208"/>
      <c r="G48" s="114">
        <v>32269</v>
      </c>
      <c r="H48" s="205" t="s">
        <v>1711</v>
      </c>
      <c r="I48" s="109"/>
      <c r="J48" s="110" t="s">
        <v>650</v>
      </c>
      <c r="K48" s="468" t="str">
        <f>IF(ISERROR(VLOOKUP(J48,UAI_Etab_Org!$B$3:$C$488,2,FALSE)),"",VLOOKUP(J48,UAI_Etab_Org!$F$3:$G$488,2,FALSE))</f>
        <v>0542493S</v>
      </c>
      <c r="L48" s="574">
        <v>41518</v>
      </c>
      <c r="M48" s="455"/>
      <c r="N48" s="468"/>
    </row>
    <row r="49" spans="1:14" ht="18" customHeight="1" x14ac:dyDescent="0.15">
      <c r="A49" s="570" t="s">
        <v>2393</v>
      </c>
      <c r="B49" s="571" t="s">
        <v>2394</v>
      </c>
      <c r="C49" s="108" t="s">
        <v>18</v>
      </c>
      <c r="D49" s="107" t="s">
        <v>274</v>
      </c>
      <c r="E49" s="424" t="str">
        <f>IF(ISERROR(VLOOKUP(D49,MenusR!$C$4:$D$93,2,FALSE)),"",VLOOKUP(D49,MenusR!$C$4:$D$93,2,FALSE))</f>
        <v>Ch_aut</v>
      </c>
      <c r="F49" s="208"/>
      <c r="G49" s="114">
        <v>21303</v>
      </c>
      <c r="H49" s="204" t="s">
        <v>128</v>
      </c>
      <c r="I49" s="109"/>
      <c r="J49" s="112" t="s">
        <v>2457</v>
      </c>
      <c r="K49" s="468" t="str">
        <f>IF(ISERROR(VLOOKUP(J49,UAI_Etab_Org!$B$3:$C$488,2,FALSE)),"",VLOOKUP(J49,UAI_Etab_Org!$F$3:$G$488,2,FALSE))</f>
        <v/>
      </c>
      <c r="L49" s="454">
        <v>42278</v>
      </c>
      <c r="M49" s="455"/>
      <c r="N49" s="468"/>
    </row>
    <row r="50" spans="1:14" ht="18" customHeight="1" x14ac:dyDescent="0.15">
      <c r="A50" s="575" t="s">
        <v>2451</v>
      </c>
      <c r="B50" s="576" t="s">
        <v>2452</v>
      </c>
      <c r="C50" s="108" t="s">
        <v>19</v>
      </c>
      <c r="D50" s="107" t="s">
        <v>688</v>
      </c>
      <c r="E50" s="424" t="str">
        <f>IF(ISERROR(VLOOKUP(D50,MenusR!$C$4:$D$93,2,FALSE)),"",VLOOKUP(D50,MenusR!$C$4:$D$93,2,FALSE))</f>
        <v>Ch_aut</v>
      </c>
      <c r="F50" s="208"/>
      <c r="G50" s="114">
        <v>32684</v>
      </c>
      <c r="H50" s="578" t="s">
        <v>1711</v>
      </c>
      <c r="I50" s="109"/>
      <c r="J50" s="110" t="s">
        <v>650</v>
      </c>
      <c r="K50" s="468" t="str">
        <f>IF(ISERROR(VLOOKUP(J50,UAI_Etab_Org!$B$3:$C$488,2,FALSE)),"",VLOOKUP(J50,UAI_Etab_Org!$F$3:$G$488,2,FALSE))</f>
        <v>0542493S</v>
      </c>
      <c r="L50" s="454"/>
      <c r="M50" s="455"/>
      <c r="N50" s="468"/>
    </row>
    <row r="51" spans="1:14" ht="18" customHeight="1" x14ac:dyDescent="0.15">
      <c r="A51" s="572" t="s">
        <v>2441</v>
      </c>
      <c r="B51" s="573" t="s">
        <v>2442</v>
      </c>
      <c r="C51" s="108" t="s">
        <v>18</v>
      </c>
      <c r="D51" s="107" t="s">
        <v>688</v>
      </c>
      <c r="E51" s="424" t="str">
        <f>IF(ISERROR(VLOOKUP(D51,MenusR!$C$4:$D$93,2,FALSE)),"",VLOOKUP(D51,MenusR!$C$4:$D$93,2,FALSE))</f>
        <v>Ch_aut</v>
      </c>
      <c r="F51" s="208"/>
      <c r="G51" s="114">
        <v>32900</v>
      </c>
      <c r="H51" s="204" t="s">
        <v>1716</v>
      </c>
      <c r="I51" s="109"/>
      <c r="J51" s="110" t="s">
        <v>650</v>
      </c>
      <c r="K51" s="468" t="str">
        <f>IF(ISERROR(VLOOKUP(J51,UAI_Etab_Org!$B$3:$C$488,2,FALSE)),"",VLOOKUP(J51,UAI_Etab_Org!$F$3:$G$488,2,FALSE))</f>
        <v>0542493S</v>
      </c>
      <c r="L51" s="574">
        <v>43739</v>
      </c>
      <c r="M51" s="455"/>
      <c r="N51" s="468"/>
    </row>
    <row r="52" spans="1:14" ht="18" customHeight="1" x14ac:dyDescent="0.15">
      <c r="A52" s="570" t="s">
        <v>2437</v>
      </c>
      <c r="B52" s="571" t="s">
        <v>2438</v>
      </c>
      <c r="C52" s="108" t="s">
        <v>19</v>
      </c>
      <c r="D52" s="107" t="s">
        <v>274</v>
      </c>
      <c r="E52" s="424" t="str">
        <f>IF(ISERROR(VLOOKUP(D52,MenusR!$C$4:$D$93,2,FALSE)),"",VLOOKUP(D52,MenusR!$C$4:$D$93,2,FALSE))</f>
        <v>Ch_aut</v>
      </c>
      <c r="F52" s="208"/>
      <c r="G52" s="114">
        <v>32842</v>
      </c>
      <c r="H52" s="577" t="s">
        <v>1716</v>
      </c>
      <c r="I52" s="109"/>
      <c r="J52" s="110" t="s">
        <v>650</v>
      </c>
      <c r="K52" s="468" t="str">
        <f>IF(ISERROR(VLOOKUP(J52,UAI_Etab_Org!$B$3:$C$488,2,FALSE)),"",VLOOKUP(J52,UAI_Etab_Org!$F$3:$G$488,2,FALSE))</f>
        <v>0542493S</v>
      </c>
      <c r="L52" s="454">
        <v>43709</v>
      </c>
      <c r="M52" s="455"/>
      <c r="N52" s="468"/>
    </row>
    <row r="53" spans="1:14" ht="18" customHeight="1" x14ac:dyDescent="0.15">
      <c r="A53" s="570" t="s">
        <v>2440</v>
      </c>
      <c r="B53" s="571" t="s">
        <v>2439</v>
      </c>
      <c r="C53" s="108" t="s">
        <v>19</v>
      </c>
      <c r="D53" s="107" t="s">
        <v>274</v>
      </c>
      <c r="E53" s="424" t="str">
        <f>IF(ISERROR(VLOOKUP(D53,MenusR!$C$4:$D$93,2,FALSE)),"",VLOOKUP(D53,MenusR!$C$4:$D$93,2,FALSE))</f>
        <v>Ch_aut</v>
      </c>
      <c r="F53" s="208"/>
      <c r="G53" s="114">
        <v>33002</v>
      </c>
      <c r="H53" s="205" t="s">
        <v>1692</v>
      </c>
      <c r="I53" s="109"/>
      <c r="J53" s="110" t="s">
        <v>650</v>
      </c>
      <c r="K53" s="468" t="str">
        <f>IF(ISERROR(VLOOKUP(J53,UAI_Etab_Org!$B$3:$C$488,2,FALSE)),"",VLOOKUP(J53,UAI_Etab_Org!$F$3:$G$488,2,FALSE))</f>
        <v>0542493S</v>
      </c>
      <c r="L53" s="454">
        <v>43739</v>
      </c>
      <c r="M53" s="455"/>
      <c r="N53" s="468"/>
    </row>
    <row r="54" spans="1:14" ht="18" customHeight="1" x14ac:dyDescent="0.15">
      <c r="A54" s="570" t="s">
        <v>2443</v>
      </c>
      <c r="B54" s="571" t="s">
        <v>2444</v>
      </c>
      <c r="C54" s="108" t="s">
        <v>18</v>
      </c>
      <c r="D54" s="107" t="s">
        <v>274</v>
      </c>
      <c r="E54" s="424" t="str">
        <f>IF(ISERROR(VLOOKUP(D54,MenusR!$C$4:$D$93,2,FALSE)),"",VLOOKUP(D54,MenusR!$C$4:$D$93,2,FALSE))</f>
        <v>Ch_aut</v>
      </c>
      <c r="F54" s="208"/>
      <c r="G54" s="114">
        <v>30264</v>
      </c>
      <c r="H54" s="205" t="s">
        <v>1711</v>
      </c>
      <c r="I54" s="109"/>
      <c r="J54" s="110" t="s">
        <v>650</v>
      </c>
      <c r="K54" s="468" t="str">
        <f>IF(ISERROR(VLOOKUP(J54,UAI_Etab_Org!$B$3:$C$488,2,FALSE)),"",VLOOKUP(J54,UAI_Etab_Org!$F$3:$G$488,2,FALSE))</f>
        <v>0542493S</v>
      </c>
      <c r="L54" s="454"/>
      <c r="M54" s="455"/>
      <c r="N54" s="468"/>
    </row>
    <row r="55" spans="1:14" ht="18" customHeight="1" x14ac:dyDescent="0.15">
      <c r="A55" s="570" t="s">
        <v>2449</v>
      </c>
      <c r="B55" s="571" t="s">
        <v>2450</v>
      </c>
      <c r="C55" s="108" t="s">
        <v>19</v>
      </c>
      <c r="D55" s="107" t="s">
        <v>274</v>
      </c>
      <c r="E55" s="424" t="str">
        <f>IF(ISERROR(VLOOKUP(D55,MenusR!$C$4:$D$93,2,FALSE)),"",VLOOKUP(D55,MenusR!$C$4:$D$93,2,FALSE))</f>
        <v>Ch_aut</v>
      </c>
      <c r="F55" s="208"/>
      <c r="G55" s="114">
        <v>32965</v>
      </c>
      <c r="H55" s="205" t="s">
        <v>1711</v>
      </c>
      <c r="I55" s="109"/>
      <c r="J55" s="110" t="s">
        <v>650</v>
      </c>
      <c r="K55" s="468" t="str">
        <f>IF(ISERROR(VLOOKUP(J55,UAI_Etab_Org!$B$3:$C$488,2,FALSE)),"",VLOOKUP(J55,UAI_Etab_Org!$F$3:$G$488,2,FALSE))</f>
        <v>0542493S</v>
      </c>
      <c r="L55" s="454"/>
      <c r="M55" s="455"/>
      <c r="N55" s="468"/>
    </row>
    <row r="56" spans="1:14" ht="18" customHeight="1" x14ac:dyDescent="0.15">
      <c r="A56" s="570" t="s">
        <v>2398</v>
      </c>
      <c r="B56" s="571" t="s">
        <v>2399</v>
      </c>
      <c r="C56" s="108" t="s">
        <v>18</v>
      </c>
      <c r="D56" s="107" t="s">
        <v>378</v>
      </c>
      <c r="E56" s="424" t="str">
        <f>IF(ISERROR(VLOOKUP(D56,MenusR!$C$4:$D$93,2,FALSE)),"",VLOOKUP(D56,MenusR!$C$4:$D$93,2,FALSE))</f>
        <v>EC_aut</v>
      </c>
      <c r="F56" s="208"/>
      <c r="G56" s="114">
        <v>17519</v>
      </c>
      <c r="H56" s="205" t="s">
        <v>1711</v>
      </c>
      <c r="I56" s="109"/>
      <c r="J56" s="112" t="s">
        <v>2458</v>
      </c>
      <c r="K56" s="468" t="str">
        <f>IF(ISERROR(VLOOKUP(J56,UAI_Etab_Org!$B$3:$C$488,2,FALSE)),"",VLOOKUP(J56,UAI_Etab_Org!$F$3:$G$488,2,FALSE))</f>
        <v/>
      </c>
      <c r="L56" s="454">
        <v>41821</v>
      </c>
      <c r="M56" s="455"/>
      <c r="N56" s="468"/>
    </row>
    <row r="57" spans="1:14" ht="18" customHeight="1" x14ac:dyDescent="0.15">
      <c r="A57" s="570" t="s">
        <v>2402</v>
      </c>
      <c r="B57" s="571" t="s">
        <v>2403</v>
      </c>
      <c r="C57" s="108" t="s">
        <v>18</v>
      </c>
      <c r="D57" s="107" t="s">
        <v>684</v>
      </c>
      <c r="E57" s="424" t="str">
        <f>IF(ISERROR(VLOOKUP(D57,MenusR!$C$4:$D$93,2,FALSE)),"",VLOOKUP(D57,MenusR!$C$4:$D$93,2,FALSE))</f>
        <v>EC_aut</v>
      </c>
      <c r="F57" s="208"/>
      <c r="G57" s="114">
        <v>31730</v>
      </c>
      <c r="H57" s="205" t="s">
        <v>1711</v>
      </c>
      <c r="I57" s="109"/>
      <c r="J57" s="112" t="s">
        <v>2459</v>
      </c>
      <c r="K57" s="468" t="str">
        <f>IF(ISERROR(VLOOKUP(J57,UAI_Etab_Org!$B$3:$C$488,2,FALSE)),"",VLOOKUP(J57,UAI_Etab_Org!$F$3:$G$488,2,FALSE))</f>
        <v/>
      </c>
      <c r="L57" s="454">
        <v>42430</v>
      </c>
      <c r="M57" s="455"/>
      <c r="N57" s="468"/>
    </row>
    <row r="58" spans="1:14" ht="18" customHeight="1" x14ac:dyDescent="0.15">
      <c r="A58" s="570" t="s">
        <v>2418</v>
      </c>
      <c r="B58" s="571" t="s">
        <v>2397</v>
      </c>
      <c r="C58" s="108" t="s">
        <v>18</v>
      </c>
      <c r="D58" s="107" t="s">
        <v>380</v>
      </c>
      <c r="E58" s="424" t="str">
        <f>IF(ISERROR(VLOOKUP(D58,MenusR!$C$4:$D$93,2,FALSE)),"",VLOOKUP(D58,MenusR!$C$4:$D$93,2,FALSE))</f>
        <v>EC_aut</v>
      </c>
      <c r="F58" s="208"/>
      <c r="G58" s="114">
        <v>25515</v>
      </c>
      <c r="H58" s="204" t="s">
        <v>1716</v>
      </c>
      <c r="I58" s="109"/>
      <c r="J58" s="110" t="s">
        <v>650</v>
      </c>
      <c r="K58" s="468" t="str">
        <f>IF(ISERROR(VLOOKUP(J58,UAI_Etab_Org!$B$3:$C$488,2,FALSE)),"",VLOOKUP(J58,UAI_Etab_Org!$F$3:$G$488,2,FALSE))</f>
        <v>0542493S</v>
      </c>
      <c r="L58" s="454">
        <v>40909</v>
      </c>
      <c r="M58" s="455"/>
      <c r="N58" s="468"/>
    </row>
    <row r="59" spans="1:14" ht="18" customHeight="1" x14ac:dyDescent="0.15">
      <c r="A59" s="575" t="s">
        <v>2460</v>
      </c>
      <c r="B59" s="576" t="s">
        <v>2461</v>
      </c>
      <c r="C59" s="108" t="s">
        <v>19</v>
      </c>
      <c r="D59" s="107" t="s">
        <v>596</v>
      </c>
      <c r="E59" s="424" t="str">
        <f>IF(ISERROR(VLOOKUP(D59,MenusR!$C$4:$D$93,2,FALSE)),"",VLOOKUP(D59,MenusR!$C$4:$D$93,2,FALSE))</f>
        <v>EC_tit</v>
      </c>
      <c r="F59" s="208"/>
      <c r="G59" s="114">
        <v>23011</v>
      </c>
      <c r="H59" s="204"/>
      <c r="I59" s="109"/>
      <c r="J59" s="628" t="s">
        <v>650</v>
      </c>
      <c r="K59" s="468" t="str">
        <f>IF(ISERROR(VLOOKUP(J61,UAI_Etab_Org!$B$3:$C$488,2,FALSE)),"",VLOOKUP(J61,UAI_Etab_Org!$F$3:$G$488,2,FALSE))</f>
        <v>0542493S</v>
      </c>
      <c r="L59" s="574"/>
      <c r="M59" s="455"/>
      <c r="N59" s="468"/>
    </row>
    <row r="60" spans="1:14" ht="18" customHeight="1" x14ac:dyDescent="0.15">
      <c r="A60" s="570" t="s">
        <v>2376</v>
      </c>
      <c r="B60" s="571" t="s">
        <v>2377</v>
      </c>
      <c r="C60" s="108" t="s">
        <v>18</v>
      </c>
      <c r="D60" s="107" t="s">
        <v>596</v>
      </c>
      <c r="E60" s="424" t="str">
        <f>IF(ISERROR(VLOOKUP(D60,MenusR!$C$4:$D$93,2,FALSE)),"",VLOOKUP(D60,MenusR!$C$4:$D$93,2,FALSE))</f>
        <v>EC_tit</v>
      </c>
      <c r="F60" s="208"/>
      <c r="G60" s="114">
        <v>26957</v>
      </c>
      <c r="H60" s="204" t="s">
        <v>128</v>
      </c>
      <c r="I60" s="109"/>
      <c r="J60" s="110" t="s">
        <v>650</v>
      </c>
      <c r="K60" s="468" t="str">
        <f>IF(ISERROR(VLOOKUP(J60,UAI_Etab_Org!$B$3:$C$488,2,FALSE)),"",VLOOKUP(J60,UAI_Etab_Org!$F$3:$G$488,2,FALSE))</f>
        <v>0542493S</v>
      </c>
      <c r="L60" s="454">
        <v>38231</v>
      </c>
      <c r="M60" s="455"/>
      <c r="N60" s="468"/>
    </row>
    <row r="61" spans="1:14" ht="18" customHeight="1" x14ac:dyDescent="0.15">
      <c r="A61" s="570" t="s">
        <v>2380</v>
      </c>
      <c r="B61" s="571" t="s">
        <v>2381</v>
      </c>
      <c r="C61" s="108" t="s">
        <v>18</v>
      </c>
      <c r="D61" s="107" t="s">
        <v>294</v>
      </c>
      <c r="E61" s="424" t="str">
        <f>IF(ISERROR(VLOOKUP(D61,MenusR!$C$4:$D$93,2,FALSE)),"",VLOOKUP(D61,MenusR!$C$4:$D$93,2,FALSE))</f>
        <v>EC_tit</v>
      </c>
      <c r="F61" s="208"/>
      <c r="G61" s="114">
        <v>22221</v>
      </c>
      <c r="H61" s="204" t="s">
        <v>1711</v>
      </c>
      <c r="I61" s="109" t="s">
        <v>2455</v>
      </c>
      <c r="J61" s="110" t="s">
        <v>650</v>
      </c>
      <c r="K61" s="468" t="str">
        <f>IF(ISERROR(VLOOKUP(J61,UAI_Etab_Org!$B$3:$C$488,2,FALSE)),"",VLOOKUP(J61,UAI_Etab_Org!$F$3:$G$488,2,FALSE))</f>
        <v>0542493S</v>
      </c>
      <c r="L61" s="454">
        <v>33848</v>
      </c>
      <c r="M61" s="455"/>
      <c r="N61" s="468"/>
    </row>
    <row r="62" spans="1:14" ht="18" customHeight="1" x14ac:dyDescent="0.15">
      <c r="A62" s="570" t="s">
        <v>2382</v>
      </c>
      <c r="B62" s="571" t="s">
        <v>2383</v>
      </c>
      <c r="C62" s="108" t="s">
        <v>18</v>
      </c>
      <c r="D62" s="107" t="s">
        <v>270</v>
      </c>
      <c r="E62" s="424" t="str">
        <f>IF(ISERROR(VLOOKUP(D62,MenusR!$C$4:$D$93,2,FALSE)),"",VLOOKUP(D62,MenusR!$C$4:$D$93,2,FALSE))</f>
        <v>EC_tit</v>
      </c>
      <c r="F62" s="208"/>
      <c r="G62" s="114">
        <v>25827</v>
      </c>
      <c r="H62" s="204" t="s">
        <v>1716</v>
      </c>
      <c r="I62" s="109" t="s">
        <v>2455</v>
      </c>
      <c r="J62" s="628" t="s">
        <v>650</v>
      </c>
      <c r="K62" s="468" t="str">
        <f>IF(ISERROR(VLOOKUP(J62,UAI_Etab_Org!$B$3:$C$488,2,FALSE)),"",VLOOKUP(J62,UAI_Etab_Org!$F$3:$G$488,2,FALSE))</f>
        <v>0542493S</v>
      </c>
      <c r="L62" s="454">
        <v>40817</v>
      </c>
      <c r="M62" s="455"/>
      <c r="N62" s="468"/>
    </row>
    <row r="63" spans="1:14" ht="18" customHeight="1" x14ac:dyDescent="0.15">
      <c r="A63" s="570" t="s">
        <v>2384</v>
      </c>
      <c r="B63" s="571" t="s">
        <v>2385</v>
      </c>
      <c r="C63" s="108" t="s">
        <v>18</v>
      </c>
      <c r="D63" s="107" t="s">
        <v>596</v>
      </c>
      <c r="E63" s="424" t="str">
        <f>IF(ISERROR(VLOOKUP(D63,MenusR!$C$4:$D$93,2,FALSE)),"",VLOOKUP(D63,MenusR!$C$4:$D$93,2,FALSE))</f>
        <v>EC_tit</v>
      </c>
      <c r="F63" s="208"/>
      <c r="G63" s="114">
        <v>27961</v>
      </c>
      <c r="H63" s="578" t="s">
        <v>1701</v>
      </c>
      <c r="I63" s="109" t="s">
        <v>2456</v>
      </c>
      <c r="J63" s="628" t="s">
        <v>650</v>
      </c>
      <c r="K63" s="468" t="str">
        <f>IF(ISERROR(VLOOKUP(J63,UAI_Etab_Org!$B$3:$C$488,2,FALSE)),"",VLOOKUP(J63,UAI_Etab_Org!$F$3:$G$488,2,FALSE))</f>
        <v>0542493S</v>
      </c>
      <c r="L63" s="454">
        <v>40057</v>
      </c>
      <c r="M63" s="455"/>
      <c r="N63" s="468"/>
    </row>
    <row r="64" spans="1:14" ht="18" customHeight="1" x14ac:dyDescent="0.15">
      <c r="A64" s="570" t="s">
        <v>2386</v>
      </c>
      <c r="B64" s="571" t="s">
        <v>2387</v>
      </c>
      <c r="C64" s="108" t="s">
        <v>19</v>
      </c>
      <c r="D64" s="107" t="s">
        <v>270</v>
      </c>
      <c r="E64" s="424" t="str">
        <f>IF(ISERROR(VLOOKUP(D64,MenusR!$C$4:$D$93,2,FALSE)),"",VLOOKUP(D64,MenusR!$C$4:$D$93,2,FALSE))</f>
        <v>EC_tit</v>
      </c>
      <c r="F64" s="208"/>
      <c r="G64" s="114">
        <v>20241</v>
      </c>
      <c r="H64" s="204" t="s">
        <v>128</v>
      </c>
      <c r="I64" s="109" t="s">
        <v>2455</v>
      </c>
      <c r="J64" s="628" t="s">
        <v>650</v>
      </c>
      <c r="K64" s="468" t="str">
        <f>IF(ISERROR(VLOOKUP(J64,UAI_Etab_Org!$B$3:$C$488,2,FALSE)),"",VLOOKUP(J64,UAI_Etab_Org!$F$3:$G$488,2,FALSE))</f>
        <v>0542493S</v>
      </c>
      <c r="L64" s="454">
        <v>41518</v>
      </c>
      <c r="M64" s="455"/>
      <c r="N64" s="468"/>
    </row>
    <row r="65" spans="1:14" ht="18" customHeight="1" x14ac:dyDescent="0.15">
      <c r="A65" s="570" t="s">
        <v>2363</v>
      </c>
      <c r="B65" s="571" t="s">
        <v>2388</v>
      </c>
      <c r="C65" s="108" t="s">
        <v>18</v>
      </c>
      <c r="D65" s="107" t="s">
        <v>270</v>
      </c>
      <c r="E65" s="424" t="str">
        <f>IF(ISERROR(VLOOKUP(D65,MenusR!$C$4:$D$93,2,FALSE)),"",VLOOKUP(D65,MenusR!$C$4:$D$93,2,FALSE))</f>
        <v>EC_tit</v>
      </c>
      <c r="F65" s="208"/>
      <c r="G65" s="114">
        <v>25527</v>
      </c>
      <c r="H65" s="205" t="s">
        <v>1711</v>
      </c>
      <c r="I65" s="109" t="s">
        <v>2455</v>
      </c>
      <c r="J65" s="628" t="s">
        <v>650</v>
      </c>
      <c r="K65" s="468" t="str">
        <f>IF(ISERROR(VLOOKUP(J65,UAI_Etab_Org!$B$3:$C$488,2,FALSE)),"",VLOOKUP(J65,UAI_Etab_Org!$F$3:$G$488,2,FALSE))</f>
        <v>0542493S</v>
      </c>
      <c r="L65" s="454">
        <v>38626</v>
      </c>
      <c r="M65" s="455"/>
      <c r="N65" s="468"/>
    </row>
    <row r="66" spans="1:14" ht="18" customHeight="1" x14ac:dyDescent="0.15">
      <c r="A66" s="570" t="s">
        <v>2389</v>
      </c>
      <c r="B66" s="571" t="s">
        <v>2390</v>
      </c>
      <c r="C66" s="108" t="s">
        <v>18</v>
      </c>
      <c r="D66" s="107" t="s">
        <v>596</v>
      </c>
      <c r="E66" s="424" t="str">
        <f>IF(ISERROR(VLOOKUP(D66,MenusR!$C$4:$D$93,2,FALSE)),"",VLOOKUP(D66,MenusR!$C$4:$D$93,2,FALSE))</f>
        <v>EC_tit</v>
      </c>
      <c r="F66" s="208"/>
      <c r="G66" s="114">
        <v>23851</v>
      </c>
      <c r="H66" s="205" t="s">
        <v>1711</v>
      </c>
      <c r="I66" s="109"/>
      <c r="J66" s="628" t="s">
        <v>650</v>
      </c>
      <c r="K66" s="468" t="str">
        <f>IF(ISERROR(VLOOKUP(J66,UAI_Etab_Org!$B$3:$C$488,2,FALSE)),"",VLOOKUP(J66,UAI_Etab_Org!$F$3:$G$488,2,FALSE))</f>
        <v>0542493S</v>
      </c>
      <c r="L66" s="454">
        <v>34973</v>
      </c>
      <c r="M66" s="455"/>
      <c r="N66" s="468"/>
    </row>
    <row r="67" spans="1:14" ht="18" customHeight="1" x14ac:dyDescent="0.15">
      <c r="A67" s="570" t="s">
        <v>2404</v>
      </c>
      <c r="B67" s="571" t="s">
        <v>2405</v>
      </c>
      <c r="C67" s="108" t="s">
        <v>19</v>
      </c>
      <c r="D67" s="107" t="s">
        <v>294</v>
      </c>
      <c r="E67" s="424" t="str">
        <f>IF(ISERROR(VLOOKUP(D67,MenusR!$C$4:$D$93,2,FALSE)),"",VLOOKUP(D67,MenusR!$C$4:$D$93,2,FALSE))</f>
        <v>EC_tit</v>
      </c>
      <c r="F67" s="208"/>
      <c r="G67" s="114">
        <v>21072</v>
      </c>
      <c r="H67" s="205" t="s">
        <v>1711</v>
      </c>
      <c r="I67" s="109" t="s">
        <v>2455</v>
      </c>
      <c r="J67" s="628" t="s">
        <v>650</v>
      </c>
      <c r="K67" s="468" t="str">
        <f>IF(ISERROR(VLOOKUP(J67,UAI_Etab_Org!$B$3:$C$488,2,FALSE)),"",VLOOKUP(J67,UAI_Etab_Org!$F$3:$G$488,2,FALSE))</f>
        <v>0542493S</v>
      </c>
      <c r="L67" s="454">
        <v>30926</v>
      </c>
      <c r="M67" s="455"/>
      <c r="N67" s="468"/>
    </row>
    <row r="68" spans="1:14" ht="18" customHeight="1" x14ac:dyDescent="0.15">
      <c r="A68" s="570" t="s">
        <v>2406</v>
      </c>
      <c r="B68" s="571" t="s">
        <v>2407</v>
      </c>
      <c r="C68" s="108" t="s">
        <v>18</v>
      </c>
      <c r="D68" s="107" t="s">
        <v>596</v>
      </c>
      <c r="E68" s="424" t="str">
        <f>IF(ISERROR(VLOOKUP(D68,MenusR!$C$4:$D$93,2,FALSE)),"",VLOOKUP(D68,MenusR!$C$4:$D$93,2,FALSE))</f>
        <v>EC_tit</v>
      </c>
      <c r="F68" s="208"/>
      <c r="G68" s="114">
        <v>28516</v>
      </c>
      <c r="H68" s="205" t="s">
        <v>1710</v>
      </c>
      <c r="I68" s="109"/>
      <c r="J68" s="628" t="s">
        <v>650</v>
      </c>
      <c r="K68" s="468" t="str">
        <f>IF(ISERROR(VLOOKUP(J68,UAI_Etab_Org!$B$3:$C$488,2,FALSE)),"",VLOOKUP(J68,UAI_Etab_Org!$F$3:$G$488,2,FALSE))</f>
        <v>0542493S</v>
      </c>
      <c r="L68" s="454">
        <v>42248</v>
      </c>
      <c r="M68" s="455"/>
      <c r="N68" s="468"/>
    </row>
    <row r="69" spans="1:14" ht="18" customHeight="1" x14ac:dyDescent="0.15">
      <c r="A69" s="570" t="s">
        <v>2408</v>
      </c>
      <c r="B69" s="571" t="s">
        <v>2409</v>
      </c>
      <c r="C69" s="108" t="s">
        <v>18</v>
      </c>
      <c r="D69" s="107" t="s">
        <v>294</v>
      </c>
      <c r="E69" s="424" t="str">
        <f>IF(ISERROR(VLOOKUP(D69,MenusR!$C$4:$D$93,2,FALSE)),"",VLOOKUP(D69,MenusR!$C$4:$D$93,2,FALSE))</f>
        <v>EC_tit</v>
      </c>
      <c r="F69" s="208"/>
      <c r="G69" s="114">
        <v>22069</v>
      </c>
      <c r="H69" s="204" t="s">
        <v>1716</v>
      </c>
      <c r="I69" s="109" t="s">
        <v>2455</v>
      </c>
      <c r="J69" s="628" t="s">
        <v>650</v>
      </c>
      <c r="K69" s="468" t="str">
        <f>IF(ISERROR(VLOOKUP(J69,UAI_Etab_Org!$B$3:$C$488,2,FALSE)),"",VLOOKUP(J69,UAI_Etab_Org!$F$3:$G$488,2,FALSE))</f>
        <v>0542493S</v>
      </c>
      <c r="L69" s="454">
        <v>38261</v>
      </c>
      <c r="M69" s="455"/>
      <c r="N69" s="468"/>
    </row>
    <row r="70" spans="1:14" ht="18" customHeight="1" x14ac:dyDescent="0.15">
      <c r="A70" s="570" t="s">
        <v>2410</v>
      </c>
      <c r="B70" s="571" t="s">
        <v>2411</v>
      </c>
      <c r="C70" s="108" t="s">
        <v>19</v>
      </c>
      <c r="D70" s="107" t="s">
        <v>596</v>
      </c>
      <c r="E70" s="424" t="str">
        <f>IF(ISERROR(VLOOKUP(D70,MenusR!$C$4:$D$93,2,FALSE)),"",VLOOKUP(D70,MenusR!$C$4:$D$93,2,FALSE))</f>
        <v>EC_tit</v>
      </c>
      <c r="F70" s="208"/>
      <c r="G70" s="114">
        <v>24158</v>
      </c>
      <c r="H70" s="577" t="s">
        <v>1716</v>
      </c>
      <c r="I70" s="109"/>
      <c r="J70" s="628" t="s">
        <v>650</v>
      </c>
      <c r="K70" s="468" t="str">
        <f>IF(ISERROR(VLOOKUP(J70,UAI_Etab_Org!$B$3:$C$488,2,FALSE)),"",VLOOKUP(J70,UAI_Etab_Org!$F$3:$G$488,2,FALSE))</f>
        <v>0542493S</v>
      </c>
      <c r="L70" s="454">
        <v>36039</v>
      </c>
      <c r="M70" s="455"/>
      <c r="N70" s="468"/>
    </row>
    <row r="71" spans="1:14" ht="18" customHeight="1" x14ac:dyDescent="0.15">
      <c r="A71" s="570" t="s">
        <v>2414</v>
      </c>
      <c r="B71" s="571" t="s">
        <v>2415</v>
      </c>
      <c r="C71" s="108" t="s">
        <v>18</v>
      </c>
      <c r="D71" s="107" t="s">
        <v>271</v>
      </c>
      <c r="E71" s="424" t="str">
        <f>IF(ISERROR(VLOOKUP(D71,MenusR!$C$4:$D$93,2,FALSE)),"",VLOOKUP(D71,MenusR!$C$4:$D$93,2,FALSE))</f>
        <v>EC_tit</v>
      </c>
      <c r="F71" s="208"/>
      <c r="G71" s="114">
        <v>27683</v>
      </c>
      <c r="H71" s="205" t="s">
        <v>1714</v>
      </c>
      <c r="I71" s="109" t="s">
        <v>2455</v>
      </c>
      <c r="J71" s="628" t="s">
        <v>650</v>
      </c>
      <c r="K71" s="468" t="str">
        <f>IF(ISERROR(VLOOKUP(J71,UAI_Etab_Org!$B$3:$C$488,2,FALSE)),"",VLOOKUP(J71,UAI_Etab_Org!$F$3:$G$488,2,FALSE))</f>
        <v>0542493S</v>
      </c>
      <c r="L71" s="454">
        <v>40422</v>
      </c>
      <c r="M71" s="455"/>
      <c r="N71" s="468"/>
    </row>
    <row r="72" spans="1:14" ht="18" customHeight="1" x14ac:dyDescent="0.15">
      <c r="A72" s="570" t="s">
        <v>2416</v>
      </c>
      <c r="B72" s="571" t="s">
        <v>2417</v>
      </c>
      <c r="C72" s="108" t="s">
        <v>19</v>
      </c>
      <c r="D72" s="107" t="s">
        <v>294</v>
      </c>
      <c r="E72" s="424" t="str">
        <f>IF(ISERROR(VLOOKUP(D72,MenusR!$C$4:$D$93,2,FALSE)),"",VLOOKUP(D72,MenusR!$C$4:$D$93,2,FALSE))</f>
        <v>EC_tit</v>
      </c>
      <c r="F72" s="208"/>
      <c r="G72" s="114">
        <v>25727</v>
      </c>
      <c r="H72" s="205" t="s">
        <v>1711</v>
      </c>
      <c r="I72" s="109"/>
      <c r="J72" s="628" t="s">
        <v>650</v>
      </c>
      <c r="K72" s="468" t="str">
        <f>IF(ISERROR(VLOOKUP(J72,UAI_Etab_Org!$B$3:$C$488,2,FALSE)),"",VLOOKUP(J72,UAI_Etab_Org!$F$3:$G$488,2,FALSE))</f>
        <v>0542493S</v>
      </c>
      <c r="L72" s="454">
        <v>36404</v>
      </c>
      <c r="M72" s="455"/>
      <c r="N72" s="468"/>
    </row>
    <row r="73" spans="1:14" ht="18" customHeight="1" x14ac:dyDescent="0.15">
      <c r="A73" s="570" t="s">
        <v>2419</v>
      </c>
      <c r="B73" s="571" t="s">
        <v>2420</v>
      </c>
      <c r="C73" s="108" t="s">
        <v>19</v>
      </c>
      <c r="D73" s="107" t="s">
        <v>596</v>
      </c>
      <c r="E73" s="424" t="str">
        <f>IF(ISERROR(VLOOKUP(D73,MenusR!$C$4:$D$93,2,FALSE)),"",VLOOKUP(D73,MenusR!$C$4:$D$93,2,FALSE))</f>
        <v>EC_tit</v>
      </c>
      <c r="F73" s="208"/>
      <c r="G73" s="114">
        <v>24895</v>
      </c>
      <c r="H73" s="204" t="s">
        <v>1716</v>
      </c>
      <c r="I73" s="109"/>
      <c r="J73" s="628" t="s">
        <v>650</v>
      </c>
      <c r="K73" s="468" t="str">
        <f>IF(ISERROR(VLOOKUP(J73,UAI_Etab_Org!$B$3:$C$488,2,FALSE)),"",VLOOKUP(J73,UAI_Etab_Org!$F$3:$G$488,2,FALSE))</f>
        <v>0542493S</v>
      </c>
      <c r="L73" s="454">
        <v>39326</v>
      </c>
      <c r="M73" s="455"/>
      <c r="N73" s="468"/>
    </row>
    <row r="74" spans="1:14" ht="18" customHeight="1" x14ac:dyDescent="0.15">
      <c r="A74" s="570" t="s">
        <v>2421</v>
      </c>
      <c r="B74" s="571" t="s">
        <v>2422</v>
      </c>
      <c r="C74" s="108" t="s">
        <v>19</v>
      </c>
      <c r="D74" s="107" t="s">
        <v>596</v>
      </c>
      <c r="E74" s="424" t="str">
        <f>IF(ISERROR(VLOOKUP(D74,MenusR!$C$4:$D$93,2,FALSE)),"",VLOOKUP(D74,MenusR!$C$4:$D$93,2,FALSE))</f>
        <v>EC_tit</v>
      </c>
      <c r="F74" s="208"/>
      <c r="G74" s="114">
        <v>23520</v>
      </c>
      <c r="H74" s="578" t="s">
        <v>71</v>
      </c>
      <c r="I74" s="109"/>
      <c r="J74" s="628" t="s">
        <v>650</v>
      </c>
      <c r="K74" s="468" t="str">
        <f>IF(ISERROR(VLOOKUP(J74,UAI_Etab_Org!$B$3:$C$488,2,FALSE)),"",VLOOKUP(J74,UAI_Etab_Org!$F$3:$G$488,2,FALSE))</f>
        <v>0542493S</v>
      </c>
      <c r="L74" s="454">
        <v>34943</v>
      </c>
      <c r="M74" s="455"/>
      <c r="N74" s="468"/>
    </row>
    <row r="75" spans="1:14" ht="18" customHeight="1" x14ac:dyDescent="0.15">
      <c r="A75" s="570" t="s">
        <v>2462</v>
      </c>
      <c r="B75" s="571" t="s">
        <v>2463</v>
      </c>
      <c r="C75" s="108" t="s">
        <v>19</v>
      </c>
      <c r="D75" s="107" t="s">
        <v>596</v>
      </c>
      <c r="E75" s="424" t="str">
        <f>IF(ISERROR(VLOOKUP(D75,MenusR!$C$4:$D$93,2,FALSE)),"",VLOOKUP(D75,MenusR!$C$4:$D$93,2,FALSE))</f>
        <v>EC_tit</v>
      </c>
      <c r="F75" s="208"/>
      <c r="G75" s="114">
        <v>22177</v>
      </c>
      <c r="H75" s="578" t="s">
        <v>71</v>
      </c>
      <c r="I75" s="109"/>
      <c r="J75" s="628" t="s">
        <v>650</v>
      </c>
      <c r="K75" s="468"/>
      <c r="L75" s="454"/>
      <c r="M75" s="455"/>
      <c r="N75" s="468"/>
    </row>
    <row r="76" spans="1:14" ht="18" customHeight="1" x14ac:dyDescent="0.15">
      <c r="A76" s="570" t="s">
        <v>2427</v>
      </c>
      <c r="B76" s="571" t="s">
        <v>2428</v>
      </c>
      <c r="C76" s="108" t="s">
        <v>18</v>
      </c>
      <c r="D76" s="627" t="s">
        <v>270</v>
      </c>
      <c r="E76" s="424" t="str">
        <f>IF(ISERROR(VLOOKUP(D76,MenusR!$C$4:$D$93,2,FALSE)),"",VLOOKUP(D76,MenusR!$C$4:$D$93,2,FALSE))</f>
        <v>EC_tit</v>
      </c>
      <c r="F76" s="208"/>
      <c r="G76" s="114">
        <v>20270</v>
      </c>
      <c r="H76" s="205"/>
      <c r="I76" s="109"/>
      <c r="J76" s="110" t="s">
        <v>650</v>
      </c>
      <c r="K76" s="468" t="str">
        <f>IF(ISERROR(VLOOKUP(J76,UAI_Etab_Org!$B$3:$C$488,2,FALSE)),"",VLOOKUP(J76,UAI_Etab_Org!$F$3:$G$488,2,FALSE))</f>
        <v>0542493S</v>
      </c>
      <c r="L76" s="454">
        <v>36039</v>
      </c>
      <c r="M76" s="455">
        <v>43586</v>
      </c>
      <c r="N76" s="468"/>
    </row>
    <row r="77" spans="1:14" ht="20.25" customHeight="1" x14ac:dyDescent="0.15">
      <c r="A77" s="558" t="s">
        <v>2353</v>
      </c>
      <c r="B77" s="559"/>
      <c r="C77" s="559"/>
      <c r="D77" s="560"/>
      <c r="E77" s="559"/>
      <c r="F77" s="561"/>
      <c r="G77" s="562"/>
      <c r="H77" s="563"/>
      <c r="I77" s="563"/>
      <c r="J77" s="559"/>
      <c r="K77" s="559"/>
      <c r="L77" s="564"/>
      <c r="M77" s="564"/>
      <c r="N77" s="564"/>
    </row>
    <row r="78" spans="1:14" s="420" customFormat="1" x14ac:dyDescent="0.15">
      <c r="A78" s="410"/>
      <c r="B78" s="416"/>
      <c r="C78" s="410"/>
      <c r="D78" s="408"/>
      <c r="E78" s="408"/>
      <c r="F78" s="417"/>
      <c r="G78" s="408"/>
      <c r="H78" s="416"/>
      <c r="I78" s="418"/>
      <c r="J78" s="416"/>
      <c r="K78" s="416"/>
      <c r="L78" s="383"/>
      <c r="M78" s="383"/>
      <c r="N78" s="419"/>
    </row>
    <row r="79" spans="1:14" s="420" customFormat="1" x14ac:dyDescent="0.15">
      <c r="A79" s="565" t="s">
        <v>2277</v>
      </c>
      <c r="B79" s="416"/>
      <c r="C79" s="410"/>
      <c r="D79" s="408"/>
      <c r="E79" s="408"/>
      <c r="F79" s="417"/>
      <c r="G79" s="408"/>
      <c r="H79" s="416"/>
      <c r="I79" s="418"/>
      <c r="J79" s="416"/>
      <c r="K79" s="416"/>
      <c r="L79" s="383"/>
      <c r="M79" s="383"/>
      <c r="N79" s="419"/>
    </row>
    <row r="80" spans="1:14" s="420" customFormat="1" x14ac:dyDescent="0.15">
      <c r="A80" s="565"/>
      <c r="B80" s="416"/>
      <c r="C80" s="410"/>
      <c r="D80" s="408"/>
      <c r="E80" s="408"/>
      <c r="F80" s="417"/>
      <c r="G80" s="408"/>
      <c r="H80" s="416"/>
      <c r="I80" s="418"/>
      <c r="J80" s="416"/>
      <c r="K80" s="416"/>
      <c r="L80" s="383"/>
      <c r="M80" s="383"/>
      <c r="N80" s="419"/>
    </row>
    <row r="81" spans="1:14" s="420" customFormat="1" x14ac:dyDescent="0.15">
      <c r="A81" s="565" t="s">
        <v>2278</v>
      </c>
      <c r="B81" s="416"/>
      <c r="C81" s="410"/>
      <c r="D81" s="408"/>
      <c r="E81" s="408"/>
      <c r="F81" s="417"/>
      <c r="G81" s="408"/>
      <c r="H81" s="416"/>
      <c r="I81" s="418"/>
      <c r="J81" s="416"/>
      <c r="K81" s="416"/>
      <c r="L81" s="383"/>
      <c r="M81" s="383"/>
      <c r="N81" s="419"/>
    </row>
    <row r="82" spans="1:14" s="420" customFormat="1" x14ac:dyDescent="0.15">
      <c r="A82" s="407"/>
      <c r="B82" s="416"/>
      <c r="C82" s="410"/>
      <c r="D82" s="408"/>
      <c r="E82" s="408"/>
      <c r="F82" s="417"/>
      <c r="G82" s="408"/>
      <c r="H82" s="416"/>
      <c r="I82" s="418"/>
      <c r="J82" s="416"/>
      <c r="K82" s="416"/>
      <c r="L82" s="383"/>
      <c r="M82" s="383"/>
      <c r="N82" s="419"/>
    </row>
    <row r="83" spans="1:14" s="420" customFormat="1" ht="17.25" customHeight="1" x14ac:dyDescent="0.15">
      <c r="A83" s="383" t="s">
        <v>2212</v>
      </c>
      <c r="B83" s="416"/>
      <c r="C83" s="383"/>
      <c r="D83" s="383"/>
      <c r="E83" s="383"/>
      <c r="F83" s="417"/>
      <c r="G83" s="383"/>
      <c r="H83" s="416"/>
      <c r="I83" s="418"/>
      <c r="J83" s="416"/>
      <c r="K83" s="416"/>
      <c r="L83" s="383"/>
      <c r="M83" s="383"/>
      <c r="N83" s="419"/>
    </row>
    <row r="84" spans="1:14" s="407" customFormat="1" ht="17.25" customHeight="1" x14ac:dyDescent="0.15">
      <c r="A84" s="383" t="s">
        <v>2205</v>
      </c>
      <c r="B84" s="421"/>
      <c r="C84" s="383"/>
      <c r="D84" s="383"/>
      <c r="E84" s="383"/>
      <c r="F84" s="293"/>
      <c r="G84" s="383"/>
      <c r="H84" s="421"/>
      <c r="I84" s="421"/>
      <c r="J84" s="421"/>
      <c r="K84" s="421"/>
      <c r="L84" s="383"/>
      <c r="M84" s="383"/>
      <c r="N84" s="409"/>
    </row>
    <row r="85" spans="1:14" s="407" customFormat="1" ht="15" customHeight="1" x14ac:dyDescent="0.15">
      <c r="A85" s="539" t="s">
        <v>2323</v>
      </c>
      <c r="B85" s="421"/>
      <c r="C85" s="383"/>
      <c r="D85" s="383"/>
      <c r="E85" s="383"/>
      <c r="F85" s="293"/>
      <c r="G85" s="383"/>
      <c r="H85" s="421"/>
      <c r="I85" s="421"/>
      <c r="J85" s="421"/>
      <c r="K85" s="421"/>
      <c r="L85" s="383"/>
      <c r="M85" s="383"/>
      <c r="N85" s="409"/>
    </row>
    <row r="86" spans="1:14" ht="17.25" customHeight="1" x14ac:dyDescent="0.15">
      <c r="A86" s="383" t="s">
        <v>2232</v>
      </c>
      <c r="B86" s="383"/>
      <c r="C86" s="383"/>
      <c r="D86" s="383"/>
      <c r="E86" s="383"/>
      <c r="F86" s="293"/>
      <c r="G86" s="383"/>
      <c r="H86" s="383"/>
      <c r="I86" s="383"/>
      <c r="J86" s="383"/>
      <c r="K86" s="383"/>
      <c r="L86" s="383"/>
      <c r="M86" s="383"/>
      <c r="N86" s="409"/>
    </row>
    <row r="87" spans="1:14" ht="15" customHeight="1" x14ac:dyDescent="0.15">
      <c r="A87" s="539" t="s">
        <v>2320</v>
      </c>
      <c r="B87" s="383"/>
      <c r="C87" s="383"/>
      <c r="D87" s="383"/>
      <c r="E87" s="383"/>
      <c r="F87" s="293"/>
      <c r="G87" s="383"/>
      <c r="H87" s="383"/>
      <c r="I87" s="383"/>
      <c r="J87" s="383"/>
      <c r="K87" s="383"/>
      <c r="L87" s="383"/>
      <c r="M87" s="383"/>
      <c r="N87" s="409"/>
    </row>
    <row r="88" spans="1:14" ht="17.25" customHeight="1" x14ac:dyDescent="0.15">
      <c r="A88" s="383" t="s">
        <v>2231</v>
      </c>
      <c r="B88" s="383"/>
      <c r="C88" s="383"/>
      <c r="D88" s="383"/>
      <c r="E88" s="383"/>
      <c r="F88" s="293"/>
      <c r="G88" s="383"/>
      <c r="H88" s="383"/>
      <c r="I88" s="383"/>
      <c r="J88" s="383"/>
      <c r="K88" s="383"/>
      <c r="L88" s="383"/>
      <c r="M88" s="383"/>
      <c r="N88" s="409"/>
    </row>
    <row r="89" spans="1:14" ht="17.25" customHeight="1" x14ac:dyDescent="0.15">
      <c r="A89" s="383" t="s">
        <v>2209</v>
      </c>
      <c r="B89" s="383"/>
      <c r="C89" s="383"/>
      <c r="D89" s="383"/>
      <c r="E89" s="383"/>
      <c r="F89" s="293"/>
      <c r="G89" s="383"/>
      <c r="H89" s="383"/>
      <c r="I89" s="383"/>
      <c r="J89" s="383"/>
      <c r="K89" s="383"/>
      <c r="L89" s="383"/>
      <c r="M89" s="383"/>
      <c r="N89" s="409"/>
    </row>
    <row r="90" spans="1:14" ht="17.25" customHeight="1" x14ac:dyDescent="0.15">
      <c r="A90" s="383" t="s">
        <v>2206</v>
      </c>
      <c r="B90" s="383"/>
      <c r="C90" s="383"/>
      <c r="D90" s="383"/>
      <c r="E90" s="383"/>
      <c r="F90" s="293"/>
      <c r="G90" s="383"/>
      <c r="H90" s="383"/>
      <c r="I90" s="383"/>
      <c r="J90" s="383"/>
      <c r="K90" s="383"/>
      <c r="L90" s="383"/>
      <c r="M90" s="383"/>
      <c r="N90" s="409"/>
    </row>
    <row r="91" spans="1:14" ht="15" customHeight="1" x14ac:dyDescent="0.15">
      <c r="A91" s="539" t="s">
        <v>2338</v>
      </c>
      <c r="B91" s="383"/>
      <c r="C91" s="383"/>
      <c r="D91" s="383"/>
      <c r="E91" s="383"/>
      <c r="F91" s="293"/>
      <c r="G91" s="383"/>
      <c r="H91" s="383"/>
      <c r="I91" s="383"/>
      <c r="J91" s="383"/>
      <c r="K91" s="383"/>
      <c r="L91" s="383"/>
      <c r="M91" s="383"/>
      <c r="N91" s="409"/>
    </row>
    <row r="92" spans="1:14" ht="17.25" customHeight="1" x14ac:dyDescent="0.15">
      <c r="A92" s="383" t="s">
        <v>2207</v>
      </c>
      <c r="B92" s="383"/>
      <c r="C92" s="383"/>
      <c r="D92" s="383"/>
      <c r="E92" s="383"/>
      <c r="F92" s="293"/>
      <c r="G92" s="383"/>
      <c r="H92" s="383"/>
      <c r="I92" s="383"/>
      <c r="J92" s="383"/>
      <c r="K92" s="383"/>
      <c r="L92" s="383"/>
      <c r="M92" s="383"/>
      <c r="N92" s="409"/>
    </row>
    <row r="93" spans="1:14" ht="15" customHeight="1" x14ac:dyDescent="0.15">
      <c r="A93" s="539" t="s">
        <v>2321</v>
      </c>
      <c r="B93" s="383"/>
      <c r="C93" s="383"/>
      <c r="D93" s="383"/>
      <c r="E93" s="383"/>
      <c r="F93" s="293"/>
      <c r="G93" s="383"/>
      <c r="H93" s="383"/>
      <c r="I93" s="383"/>
      <c r="J93" s="383"/>
      <c r="K93" s="383"/>
      <c r="L93" s="383"/>
      <c r="M93" s="383"/>
      <c r="N93" s="409"/>
    </row>
    <row r="94" spans="1:14" ht="15" customHeight="1" x14ac:dyDescent="0.15">
      <c r="A94" s="539" t="s">
        <v>2322</v>
      </c>
      <c r="B94" s="383"/>
      <c r="C94" s="383"/>
      <c r="D94" s="383"/>
      <c r="E94" s="383"/>
      <c r="F94" s="293"/>
      <c r="G94" s="383"/>
      <c r="H94" s="383"/>
      <c r="I94" s="383"/>
      <c r="J94" s="383"/>
      <c r="K94" s="383"/>
      <c r="L94" s="383"/>
      <c r="M94" s="383"/>
      <c r="N94" s="409"/>
    </row>
    <row r="95" spans="1:14" ht="17.25" customHeight="1" x14ac:dyDescent="0.15">
      <c r="A95" s="383" t="s">
        <v>2314</v>
      </c>
      <c r="B95" s="383"/>
      <c r="C95" s="383"/>
      <c r="D95" s="383"/>
      <c r="E95" s="383"/>
      <c r="F95" s="293"/>
      <c r="G95" s="383"/>
      <c r="H95" s="383"/>
      <c r="I95" s="383"/>
      <c r="J95" s="383"/>
      <c r="K95" s="383"/>
      <c r="L95" s="383"/>
      <c r="M95" s="383"/>
      <c r="N95" s="409"/>
    </row>
    <row r="96" spans="1:14" ht="17.25" customHeight="1" x14ac:dyDescent="0.15">
      <c r="A96" s="383" t="s">
        <v>2315</v>
      </c>
      <c r="B96" s="383"/>
      <c r="C96" s="383"/>
      <c r="D96" s="383"/>
      <c r="E96" s="383"/>
      <c r="F96" s="293"/>
      <c r="G96" s="383"/>
      <c r="H96" s="383"/>
      <c r="I96" s="383"/>
      <c r="J96" s="383"/>
      <c r="K96" s="383"/>
      <c r="L96" s="383"/>
      <c r="M96" s="383"/>
      <c r="N96" s="409"/>
    </row>
    <row r="97" spans="6:14" x14ac:dyDescent="0.15">
      <c r="F97" s="294"/>
      <c r="N97" s="422"/>
    </row>
    <row r="98" spans="6:14" x14ac:dyDescent="0.15">
      <c r="F98" s="389"/>
      <c r="L98" s="389"/>
      <c r="M98" s="389"/>
      <c r="N98" s="345"/>
    </row>
    <row r="99" spans="6:14" x14ac:dyDescent="0.15">
      <c r="F99" s="389"/>
      <c r="L99" s="389"/>
      <c r="M99" s="389"/>
      <c r="N99" s="345"/>
    </row>
    <row r="100" spans="6:14" x14ac:dyDescent="0.15">
      <c r="F100" s="389"/>
      <c r="L100" s="389"/>
      <c r="M100" s="389"/>
      <c r="N100" s="345"/>
    </row>
    <row r="101" spans="6:14" x14ac:dyDescent="0.15">
      <c r="F101" s="389"/>
      <c r="L101" s="389"/>
      <c r="M101" s="389"/>
      <c r="N101" s="345"/>
    </row>
    <row r="102" spans="6:14" x14ac:dyDescent="0.15">
      <c r="F102" s="389"/>
      <c r="L102" s="294"/>
      <c r="M102" s="294"/>
    </row>
    <row r="103" spans="6:14" x14ac:dyDescent="0.15">
      <c r="F103" s="423"/>
      <c r="L103" s="294"/>
      <c r="M103" s="294"/>
    </row>
  </sheetData>
  <sheetProtection formatCells="0" formatColumns="0" formatRows="0" insertRows="0" sort="0"/>
  <sortState xmlns:xlrd2="http://schemas.microsoft.com/office/spreadsheetml/2017/richdata2" ref="A17:N77">
    <sortCondition ref="E17:E77"/>
  </sortState>
  <customSheetViews>
    <customSheetView guid="{16E30FE5-CA9F-4336-8D1A-21719AC9AE43}" scale="90" showPageBreaks="1" fitToPage="1" printArea="1" topLeftCell="A7">
      <selection activeCell="H22" sqref="H22"/>
      <pageMargins left="0.19685039370078741" right="0.19685039370078741" top="0.39370078740157483" bottom="0.39370078740157483" header="0.19685039370078741" footer="0.19685039370078741"/>
      <printOptions horizontalCentered="1" verticalCentered="1"/>
      <pageSetup paperSize="8" scale="75" orientation="landscape" r:id="rId1"/>
      <headerFooter>
        <oddHeader>&amp;R&amp;"Trebuchet MS,Normal"&amp;8Données du contrat en cours</oddHeader>
        <oddFooter>&amp;L&amp;"Trebuchet MS Italic,Italique"&amp;8&amp;K000000Vague E : campagne d'évaluation 2018 - 2019
Novembre 2017&amp;C&amp;"Trebuchet MS,Normal"&amp;8&amp;K000000Page &amp;P/&amp;N&amp;R&amp;"Trebuchet MS,Normal"&amp;8&amp;K000000&amp;A</oddFooter>
      </headerFooter>
    </customSheetView>
    <customSheetView guid="{D5B14F2C-2005-4A46-8CC9-D91764B00F08}" scale="90" showPageBreaks="1" fitToPage="1" printArea="1" topLeftCell="A7">
      <selection activeCell="H22" sqref="H22"/>
      <pageMargins left="0.19685039370078741" right="0.19685039370078741" top="0.39370078740157483" bottom="0.39370078740157483" header="0.19685039370078741" footer="0.19685039370078741"/>
      <printOptions horizontalCentered="1" verticalCentered="1"/>
      <pageSetup paperSize="8" scale="75" orientation="landscape" r:id="rId2"/>
      <headerFooter>
        <oddHeader>&amp;R&amp;"Trebuchet MS,Normal"&amp;8Données du contrat en cours</oddHeader>
        <oddFooter>&amp;L&amp;"Trebuchet MS Italic,Italique"&amp;8&amp;K000000Vague E : campagne d'évaluation 2018 - 2019
Novembre 2017&amp;C&amp;"Trebuchet MS,Normal"&amp;8&amp;K000000Page &amp;P/&amp;N&amp;R&amp;"Trebuchet MS,Normal"&amp;8&amp;K000000&amp;A</oddFooter>
      </headerFooter>
    </customSheetView>
  </customSheetViews>
  <phoneticPr fontId="0" type="noConversion"/>
  <dataValidations count="5">
    <dataValidation type="list" allowBlank="1" showInputMessage="1" showErrorMessage="1" sqref="G77" xr:uid="{00000000-0002-0000-0300-000000000000}">
      <formula1>gradesEC</formula1>
    </dataValidation>
    <dataValidation type="list" showInputMessage="1" showErrorMessage="1" sqref="C77 E77" xr:uid="{00000000-0002-0000-0300-000001000000}">
      <formula1>H_F</formula1>
    </dataValidation>
    <dataValidation type="list" allowBlank="1" showInputMessage="1" showErrorMessage="1" errorTitle="Information non valide" error="Merci d'effacer votre saisie et de sélectionner une modalité dans la liste." sqref="C17:C76" xr:uid="{00000000-0002-0000-0300-000002000000}">
      <formula1>hf</formula1>
    </dataValidation>
    <dataValidation type="list" allowBlank="1" showInputMessage="1" showErrorMessage="1" errorTitle="Information non valide" error="Merci d'effacer votre saisie et de sélectionner une modalité dans la liste." sqref="H17:H76" xr:uid="{00000000-0002-0000-0300-000003000000}">
      <formula1>dis_bap</formula1>
    </dataValidation>
    <dataValidation type="list" allowBlank="1" sqref="J17:J76" xr:uid="{00000000-0002-0000-0300-000004000000}">
      <formula1>etorg</formula1>
    </dataValidation>
  </dataValidations>
  <printOptions horizontalCentered="1" verticalCentered="1"/>
  <pageMargins left="0.19685039370078741" right="0.19685039370078741" top="0.39370078740157483" bottom="0.59055118110236227" header="0.19685039370078741" footer="0.19685039370078741"/>
  <pageSetup paperSize="8" scale="71" orientation="landscape" r:id="rId3"/>
  <headerFooter>
    <oddHeader>&amp;R&amp;"Trebuchet MS,Italique"&amp;9Département d'évaluation de la recherche</oddHeader>
    <oddFooter>&amp;L&amp;"Trebuchet MS,Italique"&amp;9Vague B : campagne d'évaluation 2020-2021 - novembre 2019&amp;C&amp;"Trebuchet MS,Normal"&amp;8&amp;K000000Page &amp;P/&amp;N&amp;R&amp;"Trebuchet MS,Italique"&amp;9&amp;K000000&amp;A</oddFooter>
  </headerFooter>
  <drawing r:id="rId4"/>
  <extLst>
    <ext xmlns:x14="http://schemas.microsoft.com/office/spreadsheetml/2009/9/main" uri="{CCE6A557-97BC-4b89-ADB6-D9C93CAAB3DF}">
      <x14:dataValidations xmlns:xm="http://schemas.microsoft.com/office/excel/2006/main" count="1">
        <x14:dataValidation type="list" allowBlank="1" showInputMessage="1" showErrorMessage="1" errorTitle="Information non valide" error="Merci d'effacer votre saisie et de sélectionner une modalité dans la liste." xr:uid="{00000000-0002-0000-0300-000005000000}">
          <x14:formula1>
            <xm:f>MenusR!$C$4:$C$93</xm:f>
          </x14:formula1>
          <xm:sqref>D17:D76</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4">
    <tabColor theme="3" tint="0.79998168889431442"/>
    <pageSetUpPr fitToPage="1"/>
  </sheetPr>
  <dimension ref="A1:M76"/>
  <sheetViews>
    <sheetView zoomScale="169" workbookViewId="0">
      <selection activeCell="A54" sqref="A54:A55"/>
    </sheetView>
  </sheetViews>
  <sheetFormatPr baseColWidth="10" defaultColWidth="11.5" defaultRowHeight="13" x14ac:dyDescent="0.15"/>
  <cols>
    <col min="1" max="1" width="30.83203125" style="345" customWidth="1"/>
    <col min="2" max="2" width="20.6640625" style="345" customWidth="1"/>
    <col min="3" max="3" width="9.33203125" style="345" customWidth="1"/>
    <col min="4" max="4" width="17.6640625" style="345" customWidth="1"/>
    <col min="5" max="5" width="25.5" style="389" customWidth="1"/>
    <col min="6" max="6" width="20.6640625" style="389" customWidth="1"/>
    <col min="7" max="7" width="25.5" style="389" customWidth="1"/>
    <col min="8" max="12" width="17.6640625" style="345" customWidth="1"/>
    <col min="13" max="16384" width="11.5" style="345"/>
  </cols>
  <sheetData>
    <row r="1" spans="1:13" s="294" customFormat="1" ht="13.5" customHeight="1" x14ac:dyDescent="0.15">
      <c r="A1" s="293"/>
      <c r="B1" s="293"/>
      <c r="C1" s="662"/>
      <c r="D1" s="662"/>
      <c r="E1" s="662"/>
      <c r="F1" s="662"/>
      <c r="G1" s="662"/>
      <c r="H1" s="662"/>
      <c r="I1" s="662"/>
      <c r="J1" s="519"/>
      <c r="K1" s="293"/>
      <c r="L1" s="293"/>
    </row>
    <row r="2" spans="1:13" s="294" customFormat="1" ht="13.5" customHeight="1" x14ac:dyDescent="0.15">
      <c r="A2" s="293"/>
      <c r="B2" s="293"/>
      <c r="C2" s="662"/>
      <c r="D2" s="662"/>
      <c r="E2" s="662"/>
      <c r="F2" s="662"/>
      <c r="G2" s="662"/>
      <c r="H2" s="662"/>
      <c r="I2" s="662"/>
      <c r="J2" s="519"/>
      <c r="K2" s="293"/>
      <c r="L2" s="293"/>
    </row>
    <row r="3" spans="1:13" s="294" customFormat="1" ht="13.5" customHeight="1" x14ac:dyDescent="0.15">
      <c r="A3" s="293"/>
      <c r="B3" s="293"/>
      <c r="C3" s="662"/>
      <c r="D3" s="662"/>
      <c r="E3" s="662"/>
      <c r="F3" s="662"/>
      <c r="G3" s="662"/>
      <c r="H3" s="662"/>
      <c r="I3" s="662"/>
      <c r="J3" s="519"/>
      <c r="K3" s="293"/>
      <c r="L3" s="293"/>
    </row>
    <row r="4" spans="1:13" s="294" customFormat="1" ht="13.5" customHeight="1" x14ac:dyDescent="0.15">
      <c r="A4" s="293"/>
      <c r="B4" s="293"/>
      <c r="C4" s="662"/>
      <c r="D4" s="662"/>
      <c r="E4" s="662"/>
      <c r="F4" s="662"/>
      <c r="G4" s="662"/>
      <c r="H4" s="662"/>
      <c r="I4" s="662"/>
      <c r="J4" s="519"/>
      <c r="K4" s="293"/>
      <c r="L4" s="293"/>
    </row>
    <row r="5" spans="1:13" s="294" customFormat="1" ht="13.5" customHeight="1" x14ac:dyDescent="0.15">
      <c r="A5" s="293"/>
      <c r="B5" s="293"/>
      <c r="C5" s="662"/>
      <c r="D5" s="662"/>
      <c r="E5" s="662"/>
      <c r="F5" s="662"/>
      <c r="G5" s="662"/>
      <c r="H5" s="662"/>
      <c r="I5" s="662"/>
      <c r="J5" s="519"/>
      <c r="K5" s="293"/>
      <c r="L5" s="293"/>
    </row>
    <row r="6" spans="1:13" s="294" customFormat="1" ht="13.5" customHeight="1" x14ac:dyDescent="0.15">
      <c r="A6" s="293"/>
      <c r="B6" s="293"/>
      <c r="C6" s="662"/>
      <c r="D6" s="662"/>
      <c r="E6" s="662"/>
      <c r="F6" s="662"/>
      <c r="G6" s="662"/>
      <c r="H6" s="662"/>
      <c r="I6" s="662"/>
      <c r="J6" s="519"/>
      <c r="K6" s="293"/>
      <c r="L6" s="293"/>
    </row>
    <row r="7" spans="1:13" s="294" customFormat="1" ht="13.5" customHeight="1" x14ac:dyDescent="0.15">
      <c r="A7" s="293"/>
      <c r="B7" s="293"/>
      <c r="C7" s="662"/>
      <c r="D7" s="662"/>
      <c r="E7" s="662"/>
      <c r="F7" s="662"/>
      <c r="G7" s="662"/>
      <c r="H7" s="662"/>
      <c r="I7" s="662"/>
      <c r="J7" s="519"/>
      <c r="K7" s="293"/>
      <c r="L7" s="293"/>
    </row>
    <row r="8" spans="1:13" s="294" customFormat="1" ht="13.5" customHeight="1" x14ac:dyDescent="0.15">
      <c r="A8" s="293"/>
      <c r="B8" s="293"/>
      <c r="C8" s="662"/>
      <c r="D8" s="662"/>
      <c r="E8" s="662"/>
      <c r="F8" s="662"/>
      <c r="G8" s="662"/>
      <c r="H8" s="662"/>
      <c r="I8" s="662"/>
      <c r="J8" s="519"/>
      <c r="K8" s="293"/>
      <c r="L8" s="293"/>
    </row>
    <row r="9" spans="1:13" s="294" customFormat="1" ht="13.5" customHeight="1" x14ac:dyDescent="0.15">
      <c r="A9" s="293"/>
      <c r="B9" s="293"/>
      <c r="C9" s="662"/>
      <c r="D9" s="662"/>
      <c r="E9" s="662"/>
      <c r="F9" s="662"/>
      <c r="G9" s="662"/>
      <c r="H9" s="662"/>
      <c r="I9" s="662"/>
      <c r="J9" s="519"/>
      <c r="K9" s="293"/>
      <c r="L9" s="293"/>
    </row>
    <row r="10" spans="1:13" s="294" customFormat="1" ht="18" customHeight="1" x14ac:dyDescent="0.15">
      <c r="A10" s="293"/>
      <c r="B10" s="293"/>
      <c r="C10" s="662"/>
      <c r="D10" s="662"/>
      <c r="E10" s="662"/>
      <c r="F10" s="662"/>
      <c r="G10" s="662"/>
      <c r="H10" s="662"/>
      <c r="I10" s="662"/>
      <c r="J10" s="519"/>
      <c r="K10" s="293"/>
      <c r="L10" s="293"/>
    </row>
    <row r="11" spans="1:13" s="382" customFormat="1" ht="18" x14ac:dyDescent="0.15">
      <c r="A11" s="555" t="s">
        <v>2339</v>
      </c>
      <c r="B11" s="378"/>
      <c r="C11" s="378"/>
      <c r="D11" s="378"/>
      <c r="E11" s="379"/>
      <c r="F11" s="379"/>
      <c r="G11" s="379"/>
      <c r="H11" s="379"/>
      <c r="I11" s="379"/>
      <c r="J11" s="379"/>
      <c r="K11" s="379"/>
      <c r="L11" s="379"/>
    </row>
    <row r="12" spans="1:13" s="382" customFormat="1" ht="13.5" customHeight="1" x14ac:dyDescent="0.15">
      <c r="A12" s="301"/>
      <c r="B12" s="378"/>
      <c r="C12" s="378"/>
      <c r="D12" s="378"/>
      <c r="E12" s="379"/>
      <c r="F12" s="379"/>
      <c r="G12" s="379"/>
      <c r="H12" s="379"/>
      <c r="I12" s="379"/>
      <c r="J12" s="379"/>
      <c r="K12" s="379"/>
      <c r="L12" s="379"/>
    </row>
    <row r="13" spans="1:13" s="413" customFormat="1" ht="13.5" customHeight="1" x14ac:dyDescent="0.15">
      <c r="A13" s="481" t="s">
        <v>2217</v>
      </c>
      <c r="B13" s="410"/>
      <c r="C13" s="410"/>
      <c r="D13" s="411"/>
      <c r="E13" s="410"/>
      <c r="F13" s="410"/>
      <c r="G13" s="410"/>
      <c r="H13" s="410"/>
      <c r="I13" s="410"/>
      <c r="J13" s="410"/>
      <c r="K13" s="410"/>
      <c r="L13" s="410"/>
    </row>
    <row r="14" spans="1:13" ht="18" customHeight="1" x14ac:dyDescent="0.15">
      <c r="A14" s="383"/>
      <c r="B14" s="383"/>
      <c r="C14" s="383"/>
      <c r="D14" s="409"/>
      <c r="E14" s="383"/>
      <c r="F14" s="383"/>
      <c r="G14" s="383"/>
      <c r="H14" s="383"/>
      <c r="I14" s="383"/>
      <c r="J14" s="383"/>
      <c r="K14" s="383"/>
      <c r="L14" s="383"/>
    </row>
    <row r="15" spans="1:13" ht="93" customHeight="1" x14ac:dyDescent="0.15">
      <c r="A15" s="504" t="s">
        <v>7</v>
      </c>
      <c r="B15" s="505" t="s">
        <v>8</v>
      </c>
      <c r="C15" s="505" t="s">
        <v>2198</v>
      </c>
      <c r="D15" s="505" t="s">
        <v>2210</v>
      </c>
      <c r="E15" s="505" t="s">
        <v>2211</v>
      </c>
      <c r="F15" s="505" t="s">
        <v>2081</v>
      </c>
      <c r="G15" s="505" t="s">
        <v>2082</v>
      </c>
      <c r="H15" s="505" t="s">
        <v>2255</v>
      </c>
      <c r="I15" s="505" t="s">
        <v>2330</v>
      </c>
      <c r="J15" s="505" t="s">
        <v>2083</v>
      </c>
      <c r="K15" s="505" t="s">
        <v>2327</v>
      </c>
      <c r="L15" s="505" t="s">
        <v>2328</v>
      </c>
    </row>
    <row r="16" spans="1:13" ht="18" customHeight="1" x14ac:dyDescent="0.15">
      <c r="A16" s="579" t="s">
        <v>2466</v>
      </c>
      <c r="B16" s="580" t="s">
        <v>2467</v>
      </c>
      <c r="C16" s="581" t="s">
        <v>19</v>
      </c>
      <c r="D16" s="582" t="s">
        <v>2361</v>
      </c>
      <c r="E16" s="591" t="s">
        <v>650</v>
      </c>
      <c r="F16" s="584" t="s">
        <v>2468</v>
      </c>
      <c r="G16" s="585" t="s">
        <v>2469</v>
      </c>
      <c r="H16" s="586">
        <v>43013</v>
      </c>
      <c r="I16" s="587"/>
      <c r="J16" s="522"/>
      <c r="K16" s="206"/>
      <c r="L16" s="111" t="s">
        <v>1745</v>
      </c>
      <c r="M16" s="458"/>
    </row>
    <row r="17" spans="1:13" ht="18" customHeight="1" x14ac:dyDescent="0.15">
      <c r="A17" s="588" t="s">
        <v>2372</v>
      </c>
      <c r="B17" s="589" t="s">
        <v>2552</v>
      </c>
      <c r="C17" s="590" t="s">
        <v>18</v>
      </c>
      <c r="D17" s="582" t="s">
        <v>2361</v>
      </c>
      <c r="E17" s="591" t="s">
        <v>650</v>
      </c>
      <c r="F17" s="584" t="s">
        <v>2468</v>
      </c>
      <c r="G17" s="585" t="s">
        <v>2469</v>
      </c>
      <c r="H17" s="593">
        <v>41179</v>
      </c>
      <c r="I17" s="594">
        <v>42514</v>
      </c>
      <c r="J17" s="522">
        <f t="shared" ref="J17:J50" si="0">DATEDIF(H17,I17,"m")</f>
        <v>43</v>
      </c>
      <c r="K17" s="206"/>
      <c r="L17" s="111" t="s">
        <v>2577</v>
      </c>
      <c r="M17" s="458"/>
    </row>
    <row r="18" spans="1:13" ht="18" customHeight="1" x14ac:dyDescent="0.15">
      <c r="A18" s="642" t="s">
        <v>2470</v>
      </c>
      <c r="B18" s="599" t="s">
        <v>2471</v>
      </c>
      <c r="C18" s="592" t="s">
        <v>18</v>
      </c>
      <c r="D18" s="582" t="s">
        <v>2361</v>
      </c>
      <c r="E18" s="591" t="s">
        <v>181</v>
      </c>
      <c r="F18" s="585" t="s">
        <v>2472</v>
      </c>
      <c r="G18" s="585" t="s">
        <v>2473</v>
      </c>
      <c r="H18" s="600">
        <v>43374</v>
      </c>
      <c r="I18" s="598"/>
      <c r="J18" s="522"/>
      <c r="K18" s="206"/>
      <c r="L18" s="111" t="s">
        <v>1751</v>
      </c>
      <c r="M18" s="458"/>
    </row>
    <row r="19" spans="1:13" ht="18" customHeight="1" x14ac:dyDescent="0.15">
      <c r="A19" s="596" t="s">
        <v>2447</v>
      </c>
      <c r="B19" s="596" t="s">
        <v>2553</v>
      </c>
      <c r="C19" s="595" t="s">
        <v>18</v>
      </c>
      <c r="D19" s="582" t="s">
        <v>2361</v>
      </c>
      <c r="E19" s="591" t="s">
        <v>2474</v>
      </c>
      <c r="F19" s="595" t="s">
        <v>2494</v>
      </c>
      <c r="G19" s="585" t="s">
        <v>2476</v>
      </c>
      <c r="H19" s="593">
        <v>42067</v>
      </c>
      <c r="I19" s="598">
        <v>43445</v>
      </c>
      <c r="J19" s="522">
        <f t="shared" si="0"/>
        <v>45</v>
      </c>
      <c r="K19" s="206"/>
      <c r="L19" s="111" t="s">
        <v>1767</v>
      </c>
      <c r="M19" s="458"/>
    </row>
    <row r="20" spans="1:13" ht="18" customHeight="1" x14ac:dyDescent="0.15">
      <c r="A20" s="642" t="s">
        <v>2478</v>
      </c>
      <c r="B20" s="599" t="s">
        <v>2479</v>
      </c>
      <c r="C20" s="592" t="s">
        <v>19</v>
      </c>
      <c r="D20" s="582" t="s">
        <v>2361</v>
      </c>
      <c r="E20" s="591" t="s">
        <v>650</v>
      </c>
      <c r="F20" s="585" t="s">
        <v>2480</v>
      </c>
      <c r="G20" s="585" t="s">
        <v>2550</v>
      </c>
      <c r="H20" s="597">
        <v>43741</v>
      </c>
      <c r="I20" s="598"/>
      <c r="J20" s="522"/>
      <c r="K20" s="206"/>
      <c r="L20" s="111" t="s">
        <v>1747</v>
      </c>
      <c r="M20" s="458"/>
    </row>
    <row r="21" spans="1:13" ht="18" customHeight="1" x14ac:dyDescent="0.15">
      <c r="A21" s="596" t="s">
        <v>2481</v>
      </c>
      <c r="B21" s="596" t="s">
        <v>2569</v>
      </c>
      <c r="C21" s="595" t="s">
        <v>18</v>
      </c>
      <c r="D21" s="582" t="s">
        <v>2361</v>
      </c>
      <c r="E21" s="595" t="s">
        <v>2586</v>
      </c>
      <c r="F21" s="595" t="s">
        <v>2480</v>
      </c>
      <c r="G21" s="585" t="s">
        <v>2583</v>
      </c>
      <c r="H21" s="598">
        <v>42647</v>
      </c>
      <c r="I21" s="598">
        <v>43713</v>
      </c>
      <c r="J21" s="522">
        <f t="shared" si="0"/>
        <v>35</v>
      </c>
      <c r="K21" s="206"/>
      <c r="L21" s="111" t="s">
        <v>1767</v>
      </c>
      <c r="M21" s="458"/>
    </row>
    <row r="22" spans="1:13" ht="18" customHeight="1" x14ac:dyDescent="0.15">
      <c r="A22" s="596" t="s">
        <v>2482</v>
      </c>
      <c r="B22" s="596" t="s">
        <v>2570</v>
      </c>
      <c r="C22" s="595" t="s">
        <v>19</v>
      </c>
      <c r="D22" s="582" t="s">
        <v>2361</v>
      </c>
      <c r="E22" s="591" t="s">
        <v>650</v>
      </c>
      <c r="F22" s="595" t="s">
        <v>2502</v>
      </c>
      <c r="G22" s="585" t="s">
        <v>2571</v>
      </c>
      <c r="H22" s="593">
        <v>41920</v>
      </c>
      <c r="I22" s="598">
        <v>43424</v>
      </c>
      <c r="J22" s="522">
        <f t="shared" si="0"/>
        <v>49</v>
      </c>
      <c r="K22" s="206"/>
      <c r="L22" s="111" t="s">
        <v>2578</v>
      </c>
      <c r="M22" s="458"/>
    </row>
    <row r="23" spans="1:13" ht="18" customHeight="1" x14ac:dyDescent="0.15">
      <c r="A23" s="596" t="s">
        <v>2445</v>
      </c>
      <c r="B23" s="596" t="s">
        <v>2568</v>
      </c>
      <c r="C23" s="595" t="s">
        <v>18</v>
      </c>
      <c r="D23" s="582" t="s">
        <v>2361</v>
      </c>
      <c r="E23" s="591" t="s">
        <v>2477</v>
      </c>
      <c r="F23" s="595" t="s">
        <v>2494</v>
      </c>
      <c r="G23" s="592" t="s">
        <v>2572</v>
      </c>
      <c r="H23" s="593">
        <v>41540</v>
      </c>
      <c r="I23" s="598">
        <v>42713</v>
      </c>
      <c r="J23" s="522">
        <f t="shared" si="0"/>
        <v>38</v>
      </c>
      <c r="K23" s="206"/>
      <c r="L23" s="111" t="s">
        <v>1745</v>
      </c>
      <c r="M23" s="458"/>
    </row>
    <row r="24" spans="1:13" ht="18" customHeight="1" x14ac:dyDescent="0.15">
      <c r="A24" s="642" t="s">
        <v>2483</v>
      </c>
      <c r="B24" s="599" t="s">
        <v>2484</v>
      </c>
      <c r="C24" s="592" t="s">
        <v>19</v>
      </c>
      <c r="D24" s="582" t="s">
        <v>2361</v>
      </c>
      <c r="E24" s="591" t="s">
        <v>788</v>
      </c>
      <c r="F24" s="592" t="s">
        <v>2472</v>
      </c>
      <c r="G24" s="592" t="s">
        <v>2485</v>
      </c>
      <c r="H24" s="598">
        <v>42802</v>
      </c>
      <c r="I24" s="598"/>
      <c r="J24" s="522"/>
      <c r="K24" s="206"/>
      <c r="L24" s="111" t="s">
        <v>2588</v>
      </c>
      <c r="M24" s="458"/>
    </row>
    <row r="25" spans="1:13" ht="18" customHeight="1" x14ac:dyDescent="0.15">
      <c r="A25" s="642" t="s">
        <v>2486</v>
      </c>
      <c r="B25" s="599" t="s">
        <v>2487</v>
      </c>
      <c r="C25" s="592" t="s">
        <v>19</v>
      </c>
      <c r="D25" s="582" t="s">
        <v>2361</v>
      </c>
      <c r="E25" s="591" t="s">
        <v>650</v>
      </c>
      <c r="F25" s="585" t="s">
        <v>2472</v>
      </c>
      <c r="G25" s="585" t="s">
        <v>2584</v>
      </c>
      <c r="H25" s="600">
        <v>43439</v>
      </c>
      <c r="I25" s="598"/>
      <c r="J25" s="522"/>
      <c r="K25" s="206"/>
      <c r="L25" s="111"/>
      <c r="M25" s="458"/>
    </row>
    <row r="26" spans="1:13" ht="18" customHeight="1" x14ac:dyDescent="0.15">
      <c r="A26" s="642" t="s">
        <v>2489</v>
      </c>
      <c r="B26" s="599" t="s">
        <v>2490</v>
      </c>
      <c r="C26" s="592" t="s">
        <v>18</v>
      </c>
      <c r="D26" s="582" t="s">
        <v>2361</v>
      </c>
      <c r="E26" s="591" t="s">
        <v>650</v>
      </c>
      <c r="F26" s="585" t="s">
        <v>2480</v>
      </c>
      <c r="G26" s="585" t="s">
        <v>2585</v>
      </c>
      <c r="H26" s="597">
        <v>43655</v>
      </c>
      <c r="I26" s="598"/>
      <c r="J26" s="522"/>
      <c r="K26" s="206"/>
      <c r="L26" s="111" t="s">
        <v>1757</v>
      </c>
      <c r="M26" s="458"/>
    </row>
    <row r="27" spans="1:13" ht="18" customHeight="1" x14ac:dyDescent="0.15">
      <c r="A27" s="596" t="s">
        <v>2451</v>
      </c>
      <c r="B27" s="596" t="s">
        <v>2555</v>
      </c>
      <c r="C27" s="595" t="s">
        <v>19</v>
      </c>
      <c r="D27" s="582" t="s">
        <v>2361</v>
      </c>
      <c r="E27" s="591" t="s">
        <v>650</v>
      </c>
      <c r="F27" s="595" t="s">
        <v>2494</v>
      </c>
      <c r="G27" s="585" t="s">
        <v>2573</v>
      </c>
      <c r="H27" s="593">
        <v>41543</v>
      </c>
      <c r="I27" s="598">
        <v>42699</v>
      </c>
      <c r="J27" s="522">
        <f t="shared" si="0"/>
        <v>37</v>
      </c>
      <c r="K27" s="206"/>
      <c r="L27" s="111" t="s">
        <v>2578</v>
      </c>
      <c r="M27" s="458"/>
    </row>
    <row r="28" spans="1:13" ht="18" customHeight="1" x14ac:dyDescent="0.15">
      <c r="A28" s="596" t="s">
        <v>2491</v>
      </c>
      <c r="B28" s="596" t="s">
        <v>2559</v>
      </c>
      <c r="C28" s="595" t="s">
        <v>19</v>
      </c>
      <c r="D28" s="582" t="s">
        <v>2361</v>
      </c>
      <c r="E28" s="591" t="s">
        <v>650</v>
      </c>
      <c r="F28" s="595" t="s">
        <v>2494</v>
      </c>
      <c r="G28" s="585" t="s">
        <v>2574</v>
      </c>
      <c r="H28" s="593">
        <v>41914</v>
      </c>
      <c r="I28" s="598">
        <v>43076</v>
      </c>
      <c r="J28" s="522">
        <f t="shared" si="0"/>
        <v>38</v>
      </c>
      <c r="K28" s="206"/>
      <c r="L28" s="111" t="s">
        <v>1767</v>
      </c>
      <c r="M28" s="458"/>
    </row>
    <row r="29" spans="1:13" ht="18" customHeight="1" x14ac:dyDescent="0.15">
      <c r="A29" s="642" t="s">
        <v>2492</v>
      </c>
      <c r="B29" s="599" t="s">
        <v>2493</v>
      </c>
      <c r="C29" s="592" t="s">
        <v>18</v>
      </c>
      <c r="D29" s="582" t="s">
        <v>2361</v>
      </c>
      <c r="E29" s="591" t="s">
        <v>2477</v>
      </c>
      <c r="F29" s="592" t="s">
        <v>2494</v>
      </c>
      <c r="G29" s="592" t="s">
        <v>2495</v>
      </c>
      <c r="H29" s="598">
        <v>43075</v>
      </c>
      <c r="I29" s="598"/>
      <c r="J29" s="522"/>
      <c r="K29" s="206"/>
      <c r="L29" s="111" t="s">
        <v>1747</v>
      </c>
      <c r="M29" s="458"/>
    </row>
    <row r="30" spans="1:13" ht="18" customHeight="1" x14ac:dyDescent="0.15">
      <c r="A30" s="596" t="s">
        <v>2441</v>
      </c>
      <c r="B30" s="596" t="s">
        <v>2556</v>
      </c>
      <c r="C30" s="595" t="s">
        <v>18</v>
      </c>
      <c r="D30" s="582" t="s">
        <v>2361</v>
      </c>
      <c r="E30" s="591" t="s">
        <v>650</v>
      </c>
      <c r="F30" s="595" t="s">
        <v>2475</v>
      </c>
      <c r="G30" s="585" t="s">
        <v>2575</v>
      </c>
      <c r="H30" s="593">
        <v>41607</v>
      </c>
      <c r="I30" s="598">
        <v>42711</v>
      </c>
      <c r="J30" s="522">
        <f t="shared" si="0"/>
        <v>36</v>
      </c>
      <c r="K30" s="206"/>
      <c r="L30" s="111" t="s">
        <v>1761</v>
      </c>
      <c r="M30" s="458"/>
    </row>
    <row r="31" spans="1:13" ht="18" customHeight="1" x14ac:dyDescent="0.15">
      <c r="A31" s="596" t="s">
        <v>2496</v>
      </c>
      <c r="B31" s="596" t="s">
        <v>2558</v>
      </c>
      <c r="C31" s="595" t="s">
        <v>19</v>
      </c>
      <c r="D31" s="582" t="s">
        <v>2361</v>
      </c>
      <c r="E31" s="591" t="s">
        <v>650</v>
      </c>
      <c r="F31" s="595" t="s">
        <v>2497</v>
      </c>
      <c r="G31" s="585" t="s">
        <v>2576</v>
      </c>
      <c r="H31" s="593">
        <v>41479</v>
      </c>
      <c r="I31" s="598">
        <v>42720</v>
      </c>
      <c r="J31" s="522">
        <f t="shared" si="0"/>
        <v>40</v>
      </c>
      <c r="K31" s="206"/>
      <c r="L31" s="111" t="s">
        <v>1757</v>
      </c>
      <c r="M31" s="458"/>
    </row>
    <row r="32" spans="1:13" ht="18" customHeight="1" x14ac:dyDescent="0.15">
      <c r="A32" s="599" t="s">
        <v>2498</v>
      </c>
      <c r="B32" s="599" t="s">
        <v>2499</v>
      </c>
      <c r="C32" s="592" t="s">
        <v>19</v>
      </c>
      <c r="D32" s="582" t="s">
        <v>2361</v>
      </c>
      <c r="E32" s="585"/>
      <c r="F32" s="585" t="s">
        <v>2480</v>
      </c>
      <c r="G32" s="585"/>
      <c r="H32" s="597"/>
      <c r="I32" s="598"/>
      <c r="J32" s="522">
        <f t="shared" si="0"/>
        <v>0</v>
      </c>
      <c r="K32" s="206"/>
      <c r="L32" s="111"/>
      <c r="M32" s="458"/>
    </row>
    <row r="33" spans="1:13" ht="18" customHeight="1" x14ac:dyDescent="0.15">
      <c r="A33" s="599" t="s">
        <v>2500</v>
      </c>
      <c r="B33" s="599" t="s">
        <v>2501</v>
      </c>
      <c r="C33" s="592" t="s">
        <v>19</v>
      </c>
      <c r="D33" s="582" t="s">
        <v>2361</v>
      </c>
      <c r="E33" s="591" t="s">
        <v>650</v>
      </c>
      <c r="F33" s="585" t="s">
        <v>2502</v>
      </c>
      <c r="G33" s="585" t="s">
        <v>2472</v>
      </c>
      <c r="H33" s="597">
        <v>43854</v>
      </c>
      <c r="I33" s="598" t="s">
        <v>2580</v>
      </c>
      <c r="J33" s="522"/>
      <c r="K33" s="206"/>
      <c r="L33" s="111" t="s">
        <v>1765</v>
      </c>
      <c r="M33" s="458"/>
    </row>
    <row r="34" spans="1:13" ht="18" customHeight="1" x14ac:dyDescent="0.15">
      <c r="A34" s="643" t="s">
        <v>2503</v>
      </c>
      <c r="B34" s="580" t="s">
        <v>2504</v>
      </c>
      <c r="C34" s="581" t="s">
        <v>19</v>
      </c>
      <c r="D34" s="582" t="s">
        <v>2361</v>
      </c>
      <c r="E34" s="591" t="s">
        <v>650</v>
      </c>
      <c r="F34" s="584" t="s">
        <v>2494</v>
      </c>
      <c r="G34" s="585" t="s">
        <v>2505</v>
      </c>
      <c r="H34" s="600">
        <v>43760</v>
      </c>
      <c r="I34" s="598"/>
      <c r="J34" s="522"/>
      <c r="K34" s="206"/>
      <c r="L34" s="111" t="s">
        <v>1757</v>
      </c>
      <c r="M34" s="458"/>
    </row>
    <row r="35" spans="1:13" ht="18" customHeight="1" x14ac:dyDescent="0.15">
      <c r="A35" s="588" t="s">
        <v>2506</v>
      </c>
      <c r="B35" s="589" t="s">
        <v>2579</v>
      </c>
      <c r="C35" s="590" t="s">
        <v>19</v>
      </c>
      <c r="D35" s="582" t="s">
        <v>2361</v>
      </c>
      <c r="E35" s="591" t="s">
        <v>2507</v>
      </c>
      <c r="F35" s="584" t="s">
        <v>2494</v>
      </c>
      <c r="G35" s="592" t="s">
        <v>2563</v>
      </c>
      <c r="H35" s="598">
        <v>42401</v>
      </c>
      <c r="I35" s="598">
        <v>43782</v>
      </c>
      <c r="J35" s="522">
        <f t="shared" si="0"/>
        <v>45</v>
      </c>
      <c r="K35" s="206"/>
      <c r="L35" s="111" t="s">
        <v>1767</v>
      </c>
      <c r="M35" s="458"/>
    </row>
    <row r="36" spans="1:13" ht="18" customHeight="1" x14ac:dyDescent="0.15">
      <c r="A36" s="588" t="s">
        <v>2508</v>
      </c>
      <c r="B36" s="589" t="s">
        <v>2557</v>
      </c>
      <c r="C36" s="590" t="s">
        <v>18</v>
      </c>
      <c r="D36" s="582" t="s">
        <v>2361</v>
      </c>
      <c r="E36" s="591" t="s">
        <v>650</v>
      </c>
      <c r="F36" s="592" t="s">
        <v>2502</v>
      </c>
      <c r="G36" s="585"/>
      <c r="H36" s="593">
        <v>41760</v>
      </c>
      <c r="I36" s="598">
        <v>42906</v>
      </c>
      <c r="J36" s="522">
        <f t="shared" si="0"/>
        <v>37</v>
      </c>
      <c r="K36" s="206"/>
      <c r="L36" s="111" t="s">
        <v>1757</v>
      </c>
      <c r="M36" s="458"/>
    </row>
    <row r="37" spans="1:13" ht="18" customHeight="1" x14ac:dyDescent="0.15">
      <c r="A37" s="613" t="s">
        <v>2509</v>
      </c>
      <c r="B37" s="614" t="s">
        <v>2510</v>
      </c>
      <c r="C37" s="615" t="s">
        <v>19</v>
      </c>
      <c r="D37" s="616" t="s">
        <v>2554</v>
      </c>
      <c r="E37" s="617"/>
      <c r="F37" s="618" t="s">
        <v>2468</v>
      </c>
      <c r="G37" s="619" t="s">
        <v>2511</v>
      </c>
      <c r="H37" s="620"/>
      <c r="I37" s="621"/>
      <c r="J37" s="622">
        <f t="shared" si="0"/>
        <v>0</v>
      </c>
      <c r="K37" s="623"/>
      <c r="L37" s="624"/>
      <c r="M37" s="458"/>
    </row>
    <row r="38" spans="1:13" ht="18" customHeight="1" x14ac:dyDescent="0.15">
      <c r="A38" s="643" t="s">
        <v>2512</v>
      </c>
      <c r="B38" s="580" t="s">
        <v>2513</v>
      </c>
      <c r="C38" s="581" t="s">
        <v>19</v>
      </c>
      <c r="D38" s="582" t="s">
        <v>2361</v>
      </c>
      <c r="E38" s="583" t="s">
        <v>2587</v>
      </c>
      <c r="F38" s="584" t="s">
        <v>2472</v>
      </c>
      <c r="G38" s="585" t="s">
        <v>2514</v>
      </c>
      <c r="H38" s="597">
        <v>43922</v>
      </c>
      <c r="I38" s="598"/>
      <c r="J38" s="522"/>
      <c r="K38" s="206"/>
      <c r="L38" s="111" t="s">
        <v>1745</v>
      </c>
      <c r="M38" s="458"/>
    </row>
    <row r="39" spans="1:13" ht="18" customHeight="1" x14ac:dyDescent="0.15">
      <c r="A39" s="588" t="s">
        <v>2443</v>
      </c>
      <c r="B39" s="589" t="s">
        <v>2560</v>
      </c>
      <c r="C39" s="590" t="s">
        <v>18</v>
      </c>
      <c r="D39" s="582" t="s">
        <v>2361</v>
      </c>
      <c r="E39" s="591" t="s">
        <v>650</v>
      </c>
      <c r="F39" s="592" t="s">
        <v>2502</v>
      </c>
      <c r="G39" s="585" t="s">
        <v>2564</v>
      </c>
      <c r="H39" s="593">
        <v>42339</v>
      </c>
      <c r="I39" s="598">
        <v>43808</v>
      </c>
      <c r="J39" s="522">
        <f t="shared" si="0"/>
        <v>48</v>
      </c>
      <c r="K39" s="206"/>
      <c r="L39" s="111" t="s">
        <v>1761</v>
      </c>
      <c r="M39" s="458"/>
    </row>
    <row r="40" spans="1:13" ht="18" customHeight="1" x14ac:dyDescent="0.15">
      <c r="A40" s="588" t="s">
        <v>2449</v>
      </c>
      <c r="B40" s="589" t="s">
        <v>2561</v>
      </c>
      <c r="C40" s="590" t="s">
        <v>19</v>
      </c>
      <c r="D40" s="582" t="s">
        <v>2361</v>
      </c>
      <c r="E40" s="591" t="s">
        <v>650</v>
      </c>
      <c r="F40" s="590" t="s">
        <v>2515</v>
      </c>
      <c r="G40" s="592" t="s">
        <v>2472</v>
      </c>
      <c r="H40" s="593">
        <v>42250</v>
      </c>
      <c r="I40" s="598">
        <v>43426</v>
      </c>
      <c r="J40" s="522">
        <f t="shared" si="0"/>
        <v>38</v>
      </c>
      <c r="K40" s="206"/>
      <c r="L40" s="111" t="s">
        <v>2577</v>
      </c>
      <c r="M40" s="458"/>
    </row>
    <row r="41" spans="1:13" ht="18" customHeight="1" x14ac:dyDescent="0.15">
      <c r="A41" s="588" t="s">
        <v>2516</v>
      </c>
      <c r="B41" s="589" t="s">
        <v>2565</v>
      </c>
      <c r="C41" s="590" t="s">
        <v>18</v>
      </c>
      <c r="D41" s="582" t="s">
        <v>2361</v>
      </c>
      <c r="E41" s="591" t="s">
        <v>103</v>
      </c>
      <c r="F41" s="595" t="s">
        <v>2468</v>
      </c>
      <c r="G41" s="592" t="s">
        <v>2581</v>
      </c>
      <c r="H41" s="601">
        <v>41221</v>
      </c>
      <c r="I41" s="601">
        <v>42493</v>
      </c>
      <c r="J41" s="522">
        <f t="shared" si="0"/>
        <v>41</v>
      </c>
      <c r="K41" s="206"/>
      <c r="L41" s="111" t="s">
        <v>1757</v>
      </c>
      <c r="M41" s="458"/>
    </row>
    <row r="42" spans="1:13" ht="18" customHeight="1" x14ac:dyDescent="0.15">
      <c r="A42" s="643" t="s">
        <v>2517</v>
      </c>
      <c r="B42" s="580" t="s">
        <v>2518</v>
      </c>
      <c r="C42" s="581" t="s">
        <v>18</v>
      </c>
      <c r="D42" s="582" t="s">
        <v>2361</v>
      </c>
      <c r="E42" s="591" t="s">
        <v>650</v>
      </c>
      <c r="F42" s="581" t="s">
        <v>2519</v>
      </c>
      <c r="G42" s="592" t="s">
        <v>2582</v>
      </c>
      <c r="H42" s="598">
        <v>43129</v>
      </c>
      <c r="I42" s="598"/>
      <c r="J42" s="522"/>
      <c r="K42" s="206"/>
      <c r="L42" s="111" t="s">
        <v>1763</v>
      </c>
      <c r="M42" s="458"/>
    </row>
    <row r="43" spans="1:13" ht="18" customHeight="1" x14ac:dyDescent="0.15">
      <c r="A43" s="643" t="s">
        <v>2520</v>
      </c>
      <c r="B43" s="580" t="s">
        <v>2521</v>
      </c>
      <c r="C43" s="581" t="s">
        <v>18</v>
      </c>
      <c r="D43" s="582" t="s">
        <v>2361</v>
      </c>
      <c r="E43" s="591" t="s">
        <v>650</v>
      </c>
      <c r="F43" s="584" t="s">
        <v>2494</v>
      </c>
      <c r="G43" s="585" t="s">
        <v>2522</v>
      </c>
      <c r="H43" s="600">
        <v>43344</v>
      </c>
      <c r="I43" s="598"/>
      <c r="J43" s="522"/>
      <c r="K43" s="206"/>
      <c r="L43" s="111" t="s">
        <v>1767</v>
      </c>
      <c r="M43" s="458"/>
    </row>
    <row r="44" spans="1:13" ht="18" customHeight="1" x14ac:dyDescent="0.15">
      <c r="A44" s="643" t="s">
        <v>2523</v>
      </c>
      <c r="B44" s="580" t="s">
        <v>2524</v>
      </c>
      <c r="C44" s="581" t="s">
        <v>18</v>
      </c>
      <c r="D44" s="582" t="s">
        <v>2361</v>
      </c>
      <c r="E44" s="583"/>
      <c r="F44" s="611" t="s">
        <v>2494</v>
      </c>
      <c r="G44" s="612" t="s">
        <v>2562</v>
      </c>
      <c r="H44" s="597"/>
      <c r="I44" s="598"/>
      <c r="J44" s="522">
        <f t="shared" si="0"/>
        <v>0</v>
      </c>
      <c r="K44" s="206"/>
      <c r="L44" s="111"/>
      <c r="M44" s="458"/>
    </row>
    <row r="45" spans="1:13" ht="18" customHeight="1" x14ac:dyDescent="0.15">
      <c r="A45" s="643" t="s">
        <v>2525</v>
      </c>
      <c r="B45" s="580" t="s">
        <v>2526</v>
      </c>
      <c r="C45" s="581" t="s">
        <v>18</v>
      </c>
      <c r="D45" s="582" t="s">
        <v>2361</v>
      </c>
      <c r="E45" s="583"/>
      <c r="F45" s="584" t="s">
        <v>2480</v>
      </c>
      <c r="G45" s="585" t="s">
        <v>2519</v>
      </c>
      <c r="H45" s="597"/>
      <c r="I45" s="598"/>
      <c r="J45" s="522">
        <f t="shared" si="0"/>
        <v>0</v>
      </c>
      <c r="K45" s="206"/>
      <c r="L45" s="111" t="s">
        <v>1757</v>
      </c>
      <c r="M45" s="458"/>
    </row>
    <row r="46" spans="1:13" ht="18" customHeight="1" x14ac:dyDescent="0.15">
      <c r="A46" s="643" t="s">
        <v>2527</v>
      </c>
      <c r="B46" s="580" t="s">
        <v>2528</v>
      </c>
      <c r="C46" s="581" t="s">
        <v>19</v>
      </c>
      <c r="D46" s="582" t="s">
        <v>2361</v>
      </c>
      <c r="E46" s="591" t="s">
        <v>650</v>
      </c>
      <c r="F46" s="602" t="s">
        <v>2529</v>
      </c>
      <c r="G46" s="603" t="s">
        <v>2530</v>
      </c>
      <c r="H46" s="600">
        <v>43132</v>
      </c>
      <c r="I46" s="598"/>
      <c r="J46" s="522"/>
      <c r="K46" s="206"/>
      <c r="L46" s="111" t="s">
        <v>1757</v>
      </c>
      <c r="M46" s="458"/>
    </row>
    <row r="47" spans="1:13" ht="18" customHeight="1" x14ac:dyDescent="0.15">
      <c r="A47" s="643" t="s">
        <v>2531</v>
      </c>
      <c r="B47" s="580" t="s">
        <v>2532</v>
      </c>
      <c r="C47" s="581" t="s">
        <v>18</v>
      </c>
      <c r="D47" s="582" t="s">
        <v>2361</v>
      </c>
      <c r="E47" s="591" t="s">
        <v>2477</v>
      </c>
      <c r="F47" s="584" t="s">
        <v>2533</v>
      </c>
      <c r="G47" s="585" t="s">
        <v>2534</v>
      </c>
      <c r="H47" s="597">
        <v>43774</v>
      </c>
      <c r="I47" s="598"/>
      <c r="J47" s="522"/>
      <c r="K47" s="206"/>
      <c r="L47" s="111" t="s">
        <v>1745</v>
      </c>
      <c r="M47" s="458"/>
    </row>
    <row r="48" spans="1:13" ht="18" customHeight="1" x14ac:dyDescent="0.15">
      <c r="A48" s="604" t="s">
        <v>2535</v>
      </c>
      <c r="B48" s="605" t="s">
        <v>2566</v>
      </c>
      <c r="C48" s="606" t="s">
        <v>18</v>
      </c>
      <c r="D48" s="607" t="s">
        <v>2361</v>
      </c>
      <c r="E48" s="591" t="s">
        <v>650</v>
      </c>
      <c r="F48" s="608" t="s">
        <v>2468</v>
      </c>
      <c r="G48" s="609" t="s">
        <v>2529</v>
      </c>
      <c r="H48" s="610">
        <v>42714</v>
      </c>
      <c r="I48" s="610">
        <v>43788</v>
      </c>
      <c r="J48" s="522">
        <f t="shared" si="0"/>
        <v>35</v>
      </c>
      <c r="K48" s="206"/>
      <c r="L48" s="111" t="s">
        <v>1757</v>
      </c>
      <c r="M48" s="458"/>
    </row>
    <row r="49" spans="1:13" ht="18" customHeight="1" x14ac:dyDescent="0.15">
      <c r="A49" s="642" t="s">
        <v>2536</v>
      </c>
      <c r="B49" s="599" t="s">
        <v>2537</v>
      </c>
      <c r="C49" s="592" t="s">
        <v>18</v>
      </c>
      <c r="D49" s="582" t="s">
        <v>2361</v>
      </c>
      <c r="E49" s="591" t="s">
        <v>650</v>
      </c>
      <c r="F49" s="585" t="s">
        <v>2494</v>
      </c>
      <c r="G49" s="585" t="s">
        <v>2538</v>
      </c>
      <c r="H49" s="600">
        <v>43073</v>
      </c>
      <c r="I49" s="598"/>
      <c r="J49" s="522"/>
      <c r="K49" s="206"/>
      <c r="L49" s="111" t="s">
        <v>1745</v>
      </c>
      <c r="M49" s="458"/>
    </row>
    <row r="50" spans="1:13" ht="18" customHeight="1" x14ac:dyDescent="0.15">
      <c r="A50" s="596" t="s">
        <v>2539</v>
      </c>
      <c r="B50" s="596" t="s">
        <v>2540</v>
      </c>
      <c r="C50" s="595" t="s">
        <v>19</v>
      </c>
      <c r="D50" s="582" t="s">
        <v>2361</v>
      </c>
      <c r="E50" s="591" t="s">
        <v>2541</v>
      </c>
      <c r="F50" s="584" t="s">
        <v>2533</v>
      </c>
      <c r="G50" s="585" t="s">
        <v>2567</v>
      </c>
      <c r="H50" s="593">
        <v>42067</v>
      </c>
      <c r="I50" s="598">
        <v>43447</v>
      </c>
      <c r="J50" s="522">
        <f t="shared" si="0"/>
        <v>45</v>
      </c>
      <c r="K50" s="206"/>
      <c r="L50" s="111" t="s">
        <v>1767</v>
      </c>
      <c r="M50" s="458"/>
    </row>
    <row r="51" spans="1:13" ht="18" customHeight="1" x14ac:dyDescent="0.15">
      <c r="A51" s="625" t="s">
        <v>2542</v>
      </c>
      <c r="B51" s="625" t="s">
        <v>2543</v>
      </c>
      <c r="C51" s="626" t="s">
        <v>18</v>
      </c>
      <c r="D51" s="616" t="s">
        <v>515</v>
      </c>
      <c r="E51" s="619"/>
      <c r="F51" s="619" t="s">
        <v>2544</v>
      </c>
      <c r="G51" s="619"/>
      <c r="H51" s="620" t="s">
        <v>2545</v>
      </c>
      <c r="I51" s="621"/>
      <c r="J51" s="622"/>
      <c r="K51" s="623"/>
      <c r="L51" s="624"/>
      <c r="M51" s="458"/>
    </row>
    <row r="52" spans="1:13" ht="18" customHeight="1" x14ac:dyDescent="0.15">
      <c r="A52" s="599" t="s">
        <v>2546</v>
      </c>
      <c r="B52" s="599" t="s">
        <v>2547</v>
      </c>
      <c r="C52" s="592" t="s">
        <v>18</v>
      </c>
      <c r="D52" s="582" t="s">
        <v>2361</v>
      </c>
      <c r="E52" s="591" t="s">
        <v>650</v>
      </c>
      <c r="F52" s="585" t="s">
        <v>2480</v>
      </c>
      <c r="G52" s="585" t="s">
        <v>2488</v>
      </c>
      <c r="H52" s="597">
        <v>43881</v>
      </c>
      <c r="I52" s="598"/>
      <c r="J52" s="522"/>
      <c r="K52" s="206"/>
      <c r="L52" s="111" t="s">
        <v>1757</v>
      </c>
      <c r="M52" s="458"/>
    </row>
    <row r="53" spans="1:13" ht="18" customHeight="1" x14ac:dyDescent="0.15">
      <c r="A53" s="599" t="s">
        <v>2548</v>
      </c>
      <c r="B53" s="599" t="s">
        <v>2549</v>
      </c>
      <c r="C53" s="592" t="s">
        <v>18</v>
      </c>
      <c r="D53" s="582" t="s">
        <v>2361</v>
      </c>
      <c r="E53" s="591" t="s">
        <v>203</v>
      </c>
      <c r="F53" s="585" t="s">
        <v>2538</v>
      </c>
      <c r="G53" s="585" t="s">
        <v>2551</v>
      </c>
      <c r="H53" s="597">
        <v>43811</v>
      </c>
      <c r="I53" s="598"/>
      <c r="J53" s="522"/>
      <c r="K53" s="206"/>
      <c r="L53" s="111" t="s">
        <v>1745</v>
      </c>
      <c r="M53" s="458"/>
    </row>
    <row r="54" spans="1:13" ht="18" customHeight="1" x14ac:dyDescent="0.15">
      <c r="A54" s="642" t="s">
        <v>2590</v>
      </c>
      <c r="B54" s="599" t="s">
        <v>2592</v>
      </c>
      <c r="C54" s="592" t="s">
        <v>19</v>
      </c>
      <c r="D54" s="582" t="s">
        <v>2361</v>
      </c>
      <c r="E54" s="644" t="s">
        <v>2594</v>
      </c>
      <c r="F54" s="585" t="s">
        <v>2494</v>
      </c>
      <c r="G54" s="585"/>
      <c r="H54" s="597"/>
      <c r="I54" s="598"/>
      <c r="J54" s="522"/>
      <c r="K54" s="206"/>
      <c r="L54" s="111"/>
      <c r="M54" s="458"/>
    </row>
    <row r="55" spans="1:13" ht="18" customHeight="1" x14ac:dyDescent="0.15">
      <c r="A55" s="642" t="s">
        <v>2591</v>
      </c>
      <c r="B55" s="599" t="s">
        <v>2593</v>
      </c>
      <c r="C55" s="592" t="s">
        <v>18</v>
      </c>
      <c r="D55" s="582" t="s">
        <v>2361</v>
      </c>
      <c r="E55" s="644"/>
      <c r="F55" s="585"/>
      <c r="G55" s="585"/>
      <c r="H55" s="597"/>
      <c r="I55" s="598"/>
      <c r="J55" s="522"/>
      <c r="K55" s="206"/>
      <c r="L55" s="111"/>
      <c r="M55" s="458"/>
    </row>
    <row r="56" spans="1:13" ht="16.5" customHeight="1" x14ac:dyDescent="0.15">
      <c r="A56" s="558" t="s">
        <v>2354</v>
      </c>
      <c r="B56" s="559"/>
      <c r="C56" s="559"/>
      <c r="D56" s="561"/>
      <c r="E56" s="564"/>
      <c r="F56" s="564"/>
      <c r="G56" s="564"/>
      <c r="H56" s="564"/>
      <c r="I56" s="564"/>
      <c r="J56" s="564"/>
      <c r="K56" s="564"/>
      <c r="L56" s="564"/>
    </row>
    <row r="57" spans="1:13" s="420" customFormat="1" ht="15" customHeight="1" x14ac:dyDescent="0.15">
      <c r="A57" s="410"/>
      <c r="B57" s="416"/>
      <c r="C57" s="410"/>
      <c r="D57" s="417"/>
      <c r="E57" s="419"/>
      <c r="F57" s="419"/>
      <c r="G57" s="419"/>
      <c r="H57" s="383"/>
      <c r="I57" s="383"/>
      <c r="J57" s="383"/>
      <c r="K57" s="383"/>
      <c r="L57" s="383"/>
    </row>
    <row r="58" spans="1:13" s="420" customFormat="1" ht="15" customHeight="1" x14ac:dyDescent="0.15">
      <c r="A58" s="565" t="s">
        <v>2277</v>
      </c>
      <c r="B58" s="416"/>
      <c r="C58" s="410"/>
      <c r="D58" s="417"/>
      <c r="E58" s="419"/>
      <c r="F58" s="419"/>
      <c r="G58" s="419"/>
      <c r="H58" s="383"/>
      <c r="I58" s="383"/>
      <c r="J58" s="383"/>
      <c r="K58" s="383"/>
      <c r="L58" s="383"/>
    </row>
    <row r="59" spans="1:13" s="420" customFormat="1" ht="15" customHeight="1" x14ac:dyDescent="0.15">
      <c r="A59" s="525"/>
      <c r="B59" s="416"/>
      <c r="C59" s="410"/>
      <c r="D59" s="417"/>
      <c r="E59" s="419"/>
      <c r="F59" s="419"/>
      <c r="G59" s="419"/>
      <c r="H59" s="383"/>
      <c r="I59" s="383"/>
      <c r="J59" s="383"/>
      <c r="K59" s="383"/>
      <c r="L59" s="383"/>
    </row>
    <row r="60" spans="1:13" s="420" customFormat="1" ht="15" customHeight="1" x14ac:dyDescent="0.15">
      <c r="A60" s="565" t="s">
        <v>2278</v>
      </c>
      <c r="B60" s="416"/>
      <c r="C60" s="410"/>
      <c r="D60" s="417"/>
      <c r="E60" s="419"/>
      <c r="F60" s="419"/>
      <c r="G60" s="419"/>
      <c r="H60" s="383"/>
      <c r="I60" s="383"/>
      <c r="J60" s="383"/>
      <c r="K60" s="383"/>
      <c r="L60" s="383"/>
    </row>
    <row r="61" spans="1:13" s="420" customFormat="1" ht="15" customHeight="1" x14ac:dyDescent="0.15">
      <c r="A61" s="525"/>
      <c r="B61" s="416"/>
      <c r="C61" s="410"/>
      <c r="D61" s="417"/>
      <c r="E61" s="419"/>
      <c r="F61" s="419"/>
      <c r="G61" s="419"/>
      <c r="H61" s="383"/>
      <c r="I61" s="383"/>
      <c r="J61" s="383"/>
      <c r="K61" s="383"/>
      <c r="L61" s="383"/>
    </row>
    <row r="62" spans="1:13" s="420" customFormat="1" ht="17.25" customHeight="1" x14ac:dyDescent="0.15">
      <c r="A62" s="383" t="s">
        <v>2212</v>
      </c>
      <c r="B62" s="416"/>
      <c r="C62" s="410"/>
      <c r="D62" s="417"/>
      <c r="E62" s="419"/>
      <c r="F62" s="419"/>
      <c r="G62" s="419"/>
      <c r="H62" s="383"/>
      <c r="I62" s="383"/>
      <c r="J62" s="383"/>
      <c r="K62" s="383"/>
      <c r="L62" s="383"/>
    </row>
    <row r="63" spans="1:13" ht="17.25" customHeight="1" x14ac:dyDescent="0.15">
      <c r="A63" s="383" t="s">
        <v>2234</v>
      </c>
      <c r="B63" s="383"/>
      <c r="C63" s="383"/>
      <c r="D63" s="293"/>
      <c r="E63" s="409"/>
      <c r="F63" s="409"/>
      <c r="G63" s="409"/>
      <c r="H63" s="383"/>
      <c r="I63" s="383"/>
      <c r="J63" s="383"/>
      <c r="K63" s="383"/>
      <c r="L63" s="383"/>
    </row>
    <row r="64" spans="1:13" s="521" customFormat="1" ht="17.25" customHeight="1" x14ac:dyDescent="0.15">
      <c r="A64" s="439" t="s">
        <v>2295</v>
      </c>
      <c r="B64" s="520"/>
      <c r="C64" s="520"/>
      <c r="D64" s="439"/>
      <c r="E64" s="439"/>
      <c r="F64" s="439"/>
      <c r="G64" s="439"/>
      <c r="H64" s="439"/>
      <c r="I64" s="439"/>
      <c r="J64" s="439"/>
      <c r="K64" s="439"/>
      <c r="L64" s="439"/>
    </row>
    <row r="65" spans="1:12" s="521" customFormat="1" ht="17.25" customHeight="1" x14ac:dyDescent="0.15">
      <c r="A65" s="345" t="s">
        <v>2325</v>
      </c>
      <c r="B65" s="520"/>
      <c r="C65" s="520"/>
      <c r="D65" s="439"/>
      <c r="E65" s="439"/>
      <c r="F65" s="439"/>
      <c r="G65" s="439"/>
      <c r="H65" s="439"/>
      <c r="I65" s="439"/>
      <c r="J65" s="439"/>
      <c r="K65" s="439"/>
      <c r="L65" s="439"/>
    </row>
    <row r="66" spans="1:12" s="521" customFormat="1" ht="17.25" customHeight="1" x14ac:dyDescent="0.15">
      <c r="A66" s="439" t="s">
        <v>2326</v>
      </c>
      <c r="B66" s="520"/>
      <c r="C66" s="520"/>
      <c r="D66" s="439"/>
      <c r="E66" s="439"/>
      <c r="F66" s="439"/>
      <c r="G66" s="439"/>
      <c r="H66" s="439"/>
      <c r="I66" s="439"/>
      <c r="J66" s="439"/>
      <c r="K66" s="439"/>
      <c r="L66" s="439"/>
    </row>
    <row r="67" spans="1:12" ht="17.25" customHeight="1" x14ac:dyDescent="0.15">
      <c r="A67" s="383" t="s">
        <v>2329</v>
      </c>
      <c r="B67" s="383"/>
      <c r="C67" s="383"/>
      <c r="D67" s="383"/>
      <c r="E67" s="383"/>
      <c r="F67" s="383"/>
      <c r="G67" s="383"/>
      <c r="H67" s="383"/>
      <c r="I67" s="383"/>
      <c r="J67" s="383"/>
      <c r="K67" s="383"/>
      <c r="L67" s="383"/>
    </row>
    <row r="68" spans="1:12" ht="17.25" customHeight="1" x14ac:dyDescent="0.15">
      <c r="D68" s="294"/>
      <c r="E68" s="422"/>
      <c r="F68" s="422"/>
      <c r="G68" s="422"/>
    </row>
    <row r="69" spans="1:12" s="420" customFormat="1" x14ac:dyDescent="0.15">
      <c r="A69" s="345"/>
      <c r="B69" s="345"/>
      <c r="C69" s="345"/>
      <c r="D69" s="294"/>
      <c r="E69" s="345"/>
      <c r="F69" s="345"/>
      <c r="G69" s="345"/>
    </row>
    <row r="70" spans="1:12" x14ac:dyDescent="0.15">
      <c r="D70" s="389"/>
      <c r="E70" s="345"/>
      <c r="F70" s="345"/>
      <c r="G70" s="345"/>
    </row>
    <row r="71" spans="1:12" x14ac:dyDescent="0.15">
      <c r="D71" s="389"/>
      <c r="E71" s="345"/>
      <c r="F71" s="345"/>
      <c r="G71" s="345"/>
    </row>
    <row r="72" spans="1:12" x14ac:dyDescent="0.15">
      <c r="D72" s="389"/>
      <c r="E72" s="345"/>
      <c r="F72" s="345"/>
      <c r="G72" s="345"/>
    </row>
    <row r="73" spans="1:12" x14ac:dyDescent="0.15">
      <c r="D73" s="389"/>
      <c r="E73" s="345"/>
      <c r="F73" s="345"/>
      <c r="G73" s="345"/>
    </row>
    <row r="74" spans="1:12" x14ac:dyDescent="0.15">
      <c r="D74" s="389"/>
      <c r="E74" s="345"/>
      <c r="F74" s="345"/>
      <c r="G74" s="345"/>
    </row>
    <row r="75" spans="1:12" x14ac:dyDescent="0.15">
      <c r="D75" s="389"/>
    </row>
    <row r="76" spans="1:12" x14ac:dyDescent="0.15">
      <c r="D76" s="423"/>
    </row>
  </sheetData>
  <sheetProtection formatCells="0" formatColumns="0" formatRows="0" insertRows="0" sort="0"/>
  <mergeCells count="1">
    <mergeCell ref="C1:I10"/>
  </mergeCells>
  <conditionalFormatting sqref="F24">
    <cfRule type="duplicateValues" dxfId="1" priority="2"/>
  </conditionalFormatting>
  <conditionalFormatting sqref="G40">
    <cfRule type="duplicateValues" dxfId="0" priority="1"/>
  </conditionalFormatting>
  <dataValidations count="3">
    <dataValidation type="list" allowBlank="1" showInputMessage="1" showErrorMessage="1" errorTitle="Information non valide" error="Merci d'effacer votre saisie et de sélectionner une modalité dans la liste." sqref="C53:C55 C18:C33" xr:uid="{BD6B7DD8-5260-4899-98E9-D1B80FB7D5AF}">
      <formula1>hf</formula1>
    </dataValidation>
    <dataValidation type="list" showInputMessage="1" showErrorMessage="1" sqref="C56" xr:uid="{00000000-0002-0000-0400-000001000000}">
      <formula1>H_F</formula1>
    </dataValidation>
    <dataValidation type="list" allowBlank="1" showInputMessage="1" showErrorMessage="1" sqref="E22:E31 E16:E20 E33:E55" xr:uid="{D1E6638C-DA47-4F8E-88D4-75542E1274F4}">
      <formula1>etorg</formula1>
    </dataValidation>
  </dataValidations>
  <printOptions horizontalCentered="1" verticalCentered="1"/>
  <pageMargins left="0.19685039370078741" right="0.19685039370078741" top="0.39370078740157483" bottom="0.59055118110236227" header="0.19685039370078741" footer="0.19685039370078741"/>
  <pageSetup paperSize="8" scale="83" orientation="landscape" r:id="rId1"/>
  <headerFooter>
    <oddHeader>&amp;R&amp;"Trebuchet MS,Italique"&amp;9Département d'évaluation de la recherche</oddHeader>
    <oddFooter>&amp;L&amp;"Trebuchet MS,Italique"&amp;9&amp;K000000Vague B : campagne d'évaluation 2020-2021 - novembre 2019&amp;C&amp;"Trebuchet MS,Normal"&amp;8&amp;K000000Page &amp;P/&amp;N&amp;R&amp;"Trebuchet MS,Italique"&amp;9&amp;K000000&amp;A</oddFooter>
  </headerFooter>
  <drawing r:id="rId2"/>
  <extLst>
    <ext xmlns:x14="http://schemas.microsoft.com/office/spreadsheetml/2009/9/main" uri="{CCE6A557-97BC-4b89-ADB6-D9C93CAAB3DF}">
      <x14:dataValidations xmlns:xm="http://schemas.microsoft.com/office/excel/2006/main" count="3">
        <x14:dataValidation type="list" allowBlank="1" showInputMessage="1" xr:uid="{9877D792-7972-45FD-A011-6E90D6E0FBB6}">
          <x14:formula1>
            <xm:f>'/Users/mauricio/Dropbox/Projets/ERPI/HCERES/Users\mauricio\Dropbox\Projets\ERPI\Budget\C:\Users\neves5\AppData\Local\Temp\[Annexe 5 - Données du contrat en cours - EMPP - ERPI.xlsx]UAI_Etab_Org'!#REF!</xm:f>
          </x14:formula1>
          <xm:sqref>F29:F33 F41 F24:F26 G40 F20:F22 E21 E32 F53:F55</xm:sqref>
        </x14:dataValidation>
        <x14:dataValidation type="list" allowBlank="1" showInputMessage="1" xr:uid="{00000000-0002-0000-0400-000003000000}">
          <x14:formula1>
            <xm:f>MenusR!$C$95:$C$109</xm:f>
          </x14:formula1>
          <xm:sqref>L23:L26 L28:L55 L16:L21</xm:sqref>
        </x14:dataValidation>
        <x14:dataValidation type="list" allowBlank="1" showInputMessage="1" showErrorMessage="1" xr:uid="{00000000-0002-0000-0400-000004000000}">
          <x14:formula1>
            <xm:f>UAI_Etab_Org!$A$494:$A$512</xm:f>
          </x14:formula1>
          <xm:sqref>K16:K55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10">
    <tabColor theme="3" tint="0.59999389629810485"/>
    <pageSetUpPr fitToPage="1"/>
  </sheetPr>
  <dimension ref="A1:EH52"/>
  <sheetViews>
    <sheetView topLeftCell="A8" zoomScale="150" workbookViewId="0">
      <selection activeCell="D22" sqref="D22"/>
    </sheetView>
  </sheetViews>
  <sheetFormatPr baseColWidth="10" defaultColWidth="11.5" defaultRowHeight="13" x14ac:dyDescent="0.15"/>
  <cols>
    <col min="1" max="1" width="65.33203125" style="345" customWidth="1"/>
    <col min="2" max="7" width="13.33203125" style="345" customWidth="1"/>
    <col min="8" max="8" width="14.5" style="345" customWidth="1"/>
    <col min="9" max="68" width="12" style="345" customWidth="1"/>
    <col min="69" max="138" width="12" style="175" customWidth="1"/>
    <col min="139" max="16384" width="11.5" style="345"/>
  </cols>
  <sheetData>
    <row r="1" spans="1:138" s="294" customFormat="1" ht="13.5" customHeight="1" x14ac:dyDescent="0.15">
      <c r="A1" s="293"/>
      <c r="B1" s="293"/>
      <c r="C1" s="293"/>
      <c r="D1" s="293"/>
      <c r="E1" s="293"/>
      <c r="F1" s="293"/>
      <c r="G1" s="293"/>
      <c r="H1" s="293"/>
      <c r="I1" s="293"/>
      <c r="J1" s="309"/>
      <c r="K1" s="293"/>
      <c r="L1" s="293"/>
      <c r="M1" s="293"/>
      <c r="N1" s="293"/>
      <c r="O1" s="293"/>
      <c r="P1" s="293"/>
      <c r="Q1" s="293"/>
      <c r="R1" s="293"/>
      <c r="S1" s="293"/>
      <c r="T1" s="293"/>
      <c r="U1" s="293"/>
      <c r="V1" s="293"/>
      <c r="W1" s="293"/>
      <c r="X1" s="293"/>
      <c r="Y1" s="293"/>
      <c r="Z1" s="293"/>
      <c r="AA1" s="293"/>
      <c r="AB1" s="293"/>
      <c r="AC1" s="293"/>
      <c r="AD1" s="293"/>
      <c r="AE1" s="293"/>
      <c r="AF1" s="293"/>
      <c r="AG1" s="293"/>
      <c r="AH1" s="293"/>
      <c r="AI1" s="293"/>
      <c r="AJ1" s="293"/>
      <c r="AK1" s="293"/>
      <c r="AL1" s="293"/>
      <c r="AM1" s="293"/>
      <c r="AN1" s="293"/>
      <c r="AO1" s="293"/>
      <c r="AP1" s="293"/>
      <c r="AQ1" s="293"/>
      <c r="AR1" s="293"/>
      <c r="AS1" s="293"/>
      <c r="AT1" s="293"/>
      <c r="AU1" s="293"/>
      <c r="AV1" s="293"/>
      <c r="AW1" s="293"/>
      <c r="AX1" s="293"/>
      <c r="AY1" s="293"/>
      <c r="AZ1" s="293"/>
      <c r="BA1" s="293"/>
      <c r="BB1" s="293"/>
      <c r="BC1" s="293"/>
      <c r="BD1" s="293"/>
      <c r="BE1" s="293"/>
      <c r="BF1" s="293"/>
      <c r="BG1" s="293"/>
      <c r="BH1" s="293"/>
      <c r="BI1" s="293"/>
      <c r="BJ1" s="293"/>
      <c r="BK1" s="293"/>
      <c r="BL1" s="293"/>
      <c r="BM1" s="293"/>
      <c r="BN1" s="293"/>
      <c r="BO1" s="293"/>
      <c r="BP1" s="293"/>
      <c r="BQ1" s="175"/>
      <c r="BR1" s="175"/>
      <c r="BS1" s="175"/>
      <c r="BT1" s="175"/>
      <c r="BU1" s="175"/>
      <c r="BV1" s="175"/>
      <c r="BW1" s="175"/>
      <c r="BX1" s="175"/>
      <c r="BY1" s="175"/>
      <c r="BZ1" s="175"/>
      <c r="CA1" s="175"/>
      <c r="CB1" s="175"/>
      <c r="CC1" s="175"/>
      <c r="CD1" s="175"/>
      <c r="CE1" s="175"/>
      <c r="CF1" s="175"/>
      <c r="CG1" s="175"/>
      <c r="CH1" s="175"/>
      <c r="CI1" s="175"/>
      <c r="CJ1" s="175"/>
      <c r="CK1" s="175"/>
      <c r="CL1" s="175"/>
      <c r="CM1" s="175"/>
      <c r="CN1" s="175"/>
      <c r="CO1" s="175"/>
      <c r="CP1" s="175"/>
      <c r="CQ1" s="175"/>
      <c r="CR1" s="175"/>
      <c r="CS1" s="175"/>
      <c r="CT1" s="175"/>
      <c r="CU1" s="175"/>
      <c r="CV1" s="175"/>
      <c r="CW1" s="175"/>
      <c r="CX1" s="175"/>
      <c r="CY1" s="175"/>
      <c r="CZ1" s="175"/>
      <c r="DA1" s="175"/>
      <c r="DB1" s="175"/>
      <c r="DC1" s="175"/>
      <c r="DD1" s="175"/>
      <c r="DE1" s="175"/>
      <c r="DF1" s="175"/>
      <c r="DG1" s="175"/>
      <c r="DH1" s="175"/>
      <c r="DI1" s="175"/>
      <c r="DJ1" s="175"/>
      <c r="DK1" s="175"/>
      <c r="DL1" s="175"/>
      <c r="DM1" s="175"/>
      <c r="DN1" s="175"/>
      <c r="DO1" s="175"/>
      <c r="DP1" s="175"/>
      <c r="DQ1" s="175"/>
      <c r="DR1" s="175"/>
      <c r="DS1" s="175"/>
      <c r="DT1" s="175"/>
      <c r="DU1" s="175"/>
      <c r="DV1" s="175"/>
      <c r="DW1" s="175"/>
      <c r="DX1" s="175"/>
      <c r="DY1" s="175"/>
      <c r="DZ1" s="175"/>
      <c r="EA1" s="175"/>
      <c r="EB1" s="175"/>
      <c r="EC1" s="175"/>
      <c r="ED1" s="175"/>
      <c r="EE1" s="175"/>
      <c r="EF1" s="175"/>
      <c r="EG1" s="175"/>
      <c r="EH1" s="175"/>
    </row>
    <row r="2" spans="1:138" s="294" customFormat="1" ht="13.5" customHeight="1" x14ac:dyDescent="0.15">
      <c r="A2" s="293"/>
      <c r="B2" s="293"/>
      <c r="C2" s="293"/>
      <c r="D2" s="293"/>
      <c r="E2" s="293"/>
      <c r="F2" s="293"/>
      <c r="G2" s="293"/>
      <c r="H2" s="293"/>
      <c r="I2" s="293"/>
      <c r="J2" s="309"/>
      <c r="K2" s="293"/>
      <c r="L2" s="293"/>
      <c r="M2" s="293"/>
      <c r="N2" s="293"/>
      <c r="O2" s="293"/>
      <c r="P2" s="293"/>
      <c r="Q2" s="293"/>
      <c r="R2" s="293"/>
      <c r="S2" s="293"/>
      <c r="T2" s="293"/>
      <c r="U2" s="293"/>
      <c r="V2" s="293"/>
      <c r="W2" s="293"/>
      <c r="X2" s="293"/>
      <c r="Y2" s="293"/>
      <c r="Z2" s="293"/>
      <c r="AA2" s="293"/>
      <c r="AB2" s="293"/>
      <c r="AC2" s="293"/>
      <c r="AD2" s="293"/>
      <c r="AE2" s="293"/>
      <c r="AF2" s="293"/>
      <c r="AG2" s="293"/>
      <c r="AH2" s="293"/>
      <c r="AI2" s="293"/>
      <c r="AJ2" s="293"/>
      <c r="AK2" s="293"/>
      <c r="AL2" s="293"/>
      <c r="AM2" s="293"/>
      <c r="AN2" s="293"/>
      <c r="AO2" s="293"/>
      <c r="AP2" s="293"/>
      <c r="AQ2" s="293"/>
      <c r="AR2" s="293"/>
      <c r="AS2" s="293"/>
      <c r="AT2" s="293"/>
      <c r="AU2" s="293"/>
      <c r="AV2" s="293"/>
      <c r="AW2" s="293"/>
      <c r="AX2" s="293"/>
      <c r="AY2" s="293"/>
      <c r="AZ2" s="293"/>
      <c r="BA2" s="293"/>
      <c r="BB2" s="293"/>
      <c r="BC2" s="293"/>
      <c r="BD2" s="293"/>
      <c r="BE2" s="293"/>
      <c r="BF2" s="293"/>
      <c r="BG2" s="293"/>
      <c r="BH2" s="293"/>
      <c r="BI2" s="293"/>
      <c r="BJ2" s="293"/>
      <c r="BK2" s="293"/>
      <c r="BL2" s="293"/>
      <c r="BM2" s="293"/>
      <c r="BN2" s="293"/>
      <c r="BO2" s="293"/>
      <c r="BP2" s="293"/>
      <c r="BQ2" s="175"/>
      <c r="BR2" s="175"/>
      <c r="BS2" s="175"/>
      <c r="BT2" s="175"/>
      <c r="BU2" s="175"/>
      <c r="BV2" s="175"/>
      <c r="BW2" s="175"/>
      <c r="BX2" s="175"/>
      <c r="BY2" s="175"/>
      <c r="BZ2" s="175"/>
      <c r="CA2" s="175"/>
      <c r="CB2" s="175"/>
      <c r="CC2" s="175"/>
      <c r="CD2" s="175"/>
      <c r="CE2" s="175"/>
      <c r="CF2" s="175"/>
      <c r="CG2" s="175"/>
      <c r="CH2" s="175"/>
      <c r="CI2" s="175"/>
      <c r="CJ2" s="175"/>
      <c r="CK2" s="175"/>
      <c r="CL2" s="175"/>
      <c r="CM2" s="175"/>
      <c r="CN2" s="175"/>
      <c r="CO2" s="175"/>
      <c r="CP2" s="175"/>
      <c r="CQ2" s="175"/>
      <c r="CR2" s="175"/>
      <c r="CS2" s="175"/>
      <c r="CT2" s="175"/>
      <c r="CU2" s="175"/>
      <c r="CV2" s="175"/>
      <c r="CW2" s="175"/>
      <c r="CX2" s="175"/>
      <c r="CY2" s="175"/>
      <c r="CZ2" s="175"/>
      <c r="DA2" s="175"/>
      <c r="DB2" s="175"/>
      <c r="DC2" s="175"/>
      <c r="DD2" s="175"/>
      <c r="DE2" s="175"/>
      <c r="DF2" s="175"/>
      <c r="DG2" s="175"/>
      <c r="DH2" s="175"/>
      <c r="DI2" s="175"/>
      <c r="DJ2" s="175"/>
      <c r="DK2" s="175"/>
      <c r="DL2" s="175"/>
      <c r="DM2" s="175"/>
      <c r="DN2" s="175"/>
      <c r="DO2" s="175"/>
      <c r="DP2" s="175"/>
      <c r="DQ2" s="175"/>
      <c r="DR2" s="175"/>
      <c r="DS2" s="175"/>
      <c r="DT2" s="175"/>
      <c r="DU2" s="175"/>
      <c r="DV2" s="175"/>
      <c r="DW2" s="175"/>
      <c r="DX2" s="175"/>
      <c r="DY2" s="175"/>
      <c r="DZ2" s="175"/>
      <c r="EA2" s="175"/>
      <c r="EB2" s="175"/>
      <c r="EC2" s="175"/>
      <c r="ED2" s="175"/>
      <c r="EE2" s="175"/>
      <c r="EF2" s="175"/>
      <c r="EG2" s="175"/>
      <c r="EH2" s="175"/>
    </row>
    <row r="3" spans="1:138" s="382" customFormat="1" ht="13.5" customHeight="1" x14ac:dyDescent="0.15">
      <c r="A3" s="301"/>
      <c r="B3" s="378"/>
      <c r="C3" s="378"/>
      <c r="D3" s="378"/>
      <c r="E3" s="378"/>
      <c r="F3" s="378"/>
      <c r="G3" s="378"/>
      <c r="H3" s="378"/>
      <c r="I3" s="378"/>
      <c r="J3" s="378"/>
      <c r="K3" s="293"/>
      <c r="L3" s="378"/>
      <c r="M3" s="425"/>
      <c r="N3" s="425"/>
      <c r="O3" s="425"/>
      <c r="P3" s="425"/>
      <c r="Q3" s="425"/>
      <c r="R3" s="425"/>
      <c r="S3" s="425"/>
      <c r="T3" s="425"/>
      <c r="U3" s="425"/>
      <c r="V3" s="425"/>
      <c r="W3" s="425"/>
      <c r="X3" s="425"/>
      <c r="Y3" s="425"/>
      <c r="Z3" s="425"/>
      <c r="AA3" s="425"/>
      <c r="AB3" s="425"/>
      <c r="AC3" s="425"/>
      <c r="AD3" s="425"/>
      <c r="AE3" s="425"/>
      <c r="AF3" s="425"/>
      <c r="AG3" s="425"/>
      <c r="AH3" s="425"/>
      <c r="AI3" s="425"/>
      <c r="AJ3" s="425"/>
      <c r="AK3" s="425"/>
      <c r="AL3" s="425"/>
      <c r="AM3" s="425"/>
      <c r="AN3" s="425"/>
      <c r="AO3" s="425"/>
      <c r="AP3" s="425"/>
      <c r="AQ3" s="425"/>
      <c r="AR3" s="425"/>
      <c r="AS3" s="425"/>
      <c r="AT3" s="425"/>
      <c r="AU3" s="425"/>
      <c r="AV3" s="425"/>
      <c r="AW3" s="425"/>
      <c r="AX3" s="425"/>
      <c r="AY3" s="425"/>
      <c r="AZ3" s="425"/>
      <c r="BA3" s="425"/>
      <c r="BB3" s="425"/>
      <c r="BC3" s="425"/>
      <c r="BD3" s="425"/>
      <c r="BE3" s="425"/>
      <c r="BF3" s="425"/>
      <c r="BG3" s="425"/>
      <c r="BH3" s="425"/>
      <c r="BI3" s="425"/>
      <c r="BJ3" s="425"/>
      <c r="BK3" s="425"/>
      <c r="BL3" s="425"/>
      <c r="BM3" s="425"/>
      <c r="BN3" s="425"/>
      <c r="BO3" s="425"/>
      <c r="BP3" s="425"/>
      <c r="BQ3" s="175"/>
      <c r="BR3" s="175"/>
      <c r="BS3" s="175"/>
      <c r="BT3" s="175"/>
      <c r="BU3" s="175"/>
      <c r="BV3" s="175"/>
      <c r="BW3" s="175"/>
      <c r="BX3" s="175"/>
      <c r="BY3" s="175"/>
      <c r="BZ3" s="175"/>
      <c r="CA3" s="175"/>
      <c r="CB3" s="175"/>
      <c r="CC3" s="175"/>
      <c r="CD3" s="175"/>
      <c r="CE3" s="175"/>
      <c r="CF3" s="175"/>
      <c r="CG3" s="175"/>
      <c r="CH3" s="175"/>
      <c r="CI3" s="175"/>
      <c r="CJ3" s="175"/>
      <c r="CK3" s="175"/>
      <c r="CL3" s="175"/>
      <c r="CM3" s="175"/>
      <c r="CN3" s="175"/>
      <c r="CO3" s="175"/>
      <c r="CP3" s="175"/>
      <c r="CQ3" s="175"/>
      <c r="CR3" s="175"/>
      <c r="CS3" s="175"/>
      <c r="CT3" s="175"/>
      <c r="CU3" s="175"/>
      <c r="CV3" s="175"/>
      <c r="CW3" s="175"/>
      <c r="CX3" s="175"/>
      <c r="CY3" s="175"/>
      <c r="CZ3" s="175"/>
      <c r="DA3" s="175"/>
      <c r="DB3" s="175"/>
      <c r="DC3" s="175"/>
      <c r="DD3" s="175"/>
      <c r="DE3" s="175"/>
      <c r="DF3" s="175"/>
      <c r="DG3" s="175"/>
      <c r="DH3" s="175"/>
      <c r="DI3" s="175"/>
      <c r="DJ3" s="175"/>
      <c r="DK3" s="175"/>
      <c r="DL3" s="175"/>
      <c r="DM3" s="175"/>
      <c r="DN3" s="175"/>
      <c r="DO3" s="175"/>
      <c r="DP3" s="175"/>
      <c r="DQ3" s="175"/>
      <c r="DR3" s="175"/>
      <c r="DS3" s="175"/>
      <c r="DT3" s="175"/>
      <c r="DU3" s="175"/>
      <c r="DV3" s="175"/>
      <c r="DW3" s="175"/>
      <c r="DX3" s="175"/>
      <c r="DY3" s="175"/>
      <c r="DZ3" s="175"/>
      <c r="EA3" s="175"/>
      <c r="EB3" s="175"/>
      <c r="EC3" s="175"/>
      <c r="ED3" s="175"/>
      <c r="EE3" s="175"/>
      <c r="EF3" s="175"/>
      <c r="EG3" s="175"/>
      <c r="EH3" s="175"/>
    </row>
    <row r="4" spans="1:138" s="382" customFormat="1" ht="13.5" customHeight="1" x14ac:dyDescent="0.15">
      <c r="A4" s="301"/>
      <c r="B4" s="378"/>
      <c r="C4" s="378"/>
      <c r="D4" s="378"/>
      <c r="E4" s="378"/>
      <c r="F4" s="378"/>
      <c r="G4" s="378"/>
      <c r="H4" s="378"/>
      <c r="I4" s="378"/>
      <c r="J4" s="378"/>
      <c r="K4" s="293"/>
      <c r="L4" s="378"/>
      <c r="M4" s="425"/>
      <c r="N4" s="425"/>
      <c r="O4" s="425"/>
      <c r="P4" s="425"/>
      <c r="Q4" s="425"/>
      <c r="R4" s="425"/>
      <c r="S4" s="425"/>
      <c r="T4" s="425"/>
      <c r="U4" s="425"/>
      <c r="V4" s="425"/>
      <c r="W4" s="425"/>
      <c r="X4" s="425"/>
      <c r="Y4" s="425"/>
      <c r="Z4" s="425"/>
      <c r="AA4" s="425"/>
      <c r="AB4" s="425"/>
      <c r="AC4" s="425"/>
      <c r="AD4" s="425"/>
      <c r="AE4" s="425"/>
      <c r="AF4" s="425"/>
      <c r="AG4" s="425"/>
      <c r="AH4" s="425"/>
      <c r="AI4" s="425"/>
      <c r="AJ4" s="425"/>
      <c r="AK4" s="425"/>
      <c r="AL4" s="425"/>
      <c r="AM4" s="425"/>
      <c r="AN4" s="425"/>
      <c r="AO4" s="425"/>
      <c r="AP4" s="425"/>
      <c r="AQ4" s="425"/>
      <c r="AR4" s="425"/>
      <c r="AS4" s="425"/>
      <c r="AT4" s="425"/>
      <c r="AU4" s="425"/>
      <c r="AV4" s="425"/>
      <c r="AW4" s="425"/>
      <c r="AX4" s="425"/>
      <c r="AY4" s="425"/>
      <c r="AZ4" s="425"/>
      <c r="BA4" s="425"/>
      <c r="BB4" s="425"/>
      <c r="BC4" s="425"/>
      <c r="BD4" s="425"/>
      <c r="BE4" s="425"/>
      <c r="BF4" s="425"/>
      <c r="BG4" s="425"/>
      <c r="BH4" s="425"/>
      <c r="BI4" s="425"/>
      <c r="BJ4" s="425"/>
      <c r="BK4" s="425"/>
      <c r="BL4" s="425"/>
      <c r="BM4" s="425"/>
      <c r="BN4" s="425"/>
      <c r="BO4" s="425"/>
      <c r="BP4" s="425"/>
      <c r="BQ4" s="175"/>
      <c r="BR4" s="175"/>
      <c r="BS4" s="175"/>
      <c r="BT4" s="175"/>
      <c r="BU4" s="175"/>
      <c r="BV4" s="175"/>
      <c r="BW4" s="175"/>
      <c r="BX4" s="175"/>
      <c r="BY4" s="175"/>
      <c r="BZ4" s="175"/>
      <c r="CA4" s="175"/>
      <c r="CB4" s="175"/>
      <c r="CC4" s="175"/>
      <c r="CD4" s="175"/>
      <c r="CE4" s="175"/>
      <c r="CF4" s="175"/>
      <c r="CG4" s="175"/>
      <c r="CH4" s="175"/>
      <c r="CI4" s="175"/>
      <c r="CJ4" s="175"/>
      <c r="CK4" s="175"/>
      <c r="CL4" s="175"/>
      <c r="CM4" s="175"/>
      <c r="CN4" s="175"/>
      <c r="CO4" s="175"/>
      <c r="CP4" s="175"/>
      <c r="CQ4" s="175"/>
      <c r="CR4" s="175"/>
      <c r="CS4" s="175"/>
      <c r="CT4" s="175"/>
      <c r="CU4" s="175"/>
      <c r="CV4" s="175"/>
      <c r="CW4" s="175"/>
      <c r="CX4" s="175"/>
      <c r="CY4" s="175"/>
      <c r="CZ4" s="175"/>
      <c r="DA4" s="175"/>
      <c r="DB4" s="175"/>
      <c r="DC4" s="175"/>
      <c r="DD4" s="175"/>
      <c r="DE4" s="175"/>
      <c r="DF4" s="175"/>
      <c r="DG4" s="175"/>
      <c r="DH4" s="175"/>
      <c r="DI4" s="175"/>
      <c r="DJ4" s="175"/>
      <c r="DK4" s="175"/>
      <c r="DL4" s="175"/>
      <c r="DM4" s="175"/>
      <c r="DN4" s="175"/>
      <c r="DO4" s="175"/>
      <c r="DP4" s="175"/>
      <c r="DQ4" s="175"/>
      <c r="DR4" s="175"/>
      <c r="DS4" s="175"/>
      <c r="DT4" s="175"/>
      <c r="DU4" s="175"/>
      <c r="DV4" s="175"/>
      <c r="DW4" s="175"/>
      <c r="DX4" s="175"/>
      <c r="DY4" s="175"/>
      <c r="DZ4" s="175"/>
      <c r="EA4" s="175"/>
      <c r="EB4" s="175"/>
      <c r="EC4" s="175"/>
      <c r="ED4" s="175"/>
      <c r="EE4" s="175"/>
      <c r="EF4" s="175"/>
      <c r="EG4" s="175"/>
      <c r="EH4" s="175"/>
    </row>
    <row r="5" spans="1:138" s="382" customFormat="1" ht="13.5" customHeight="1" x14ac:dyDescent="0.15">
      <c r="A5" s="301"/>
      <c r="B5" s="378"/>
      <c r="C5" s="378"/>
      <c r="D5" s="378"/>
      <c r="E5" s="378"/>
      <c r="F5" s="378"/>
      <c r="G5" s="378"/>
      <c r="H5" s="378"/>
      <c r="I5" s="378"/>
      <c r="J5" s="378"/>
      <c r="K5" s="293"/>
      <c r="L5" s="378"/>
      <c r="M5" s="425"/>
      <c r="N5" s="425"/>
      <c r="O5" s="425"/>
      <c r="P5" s="425"/>
      <c r="Q5" s="425"/>
      <c r="R5" s="425"/>
      <c r="S5" s="425"/>
      <c r="T5" s="425"/>
      <c r="U5" s="425"/>
      <c r="V5" s="425"/>
      <c r="W5" s="425"/>
      <c r="X5" s="425"/>
      <c r="Y5" s="425"/>
      <c r="Z5" s="425"/>
      <c r="AA5" s="425"/>
      <c r="AB5" s="425"/>
      <c r="AC5" s="425"/>
      <c r="AD5" s="425"/>
      <c r="AE5" s="425"/>
      <c r="AF5" s="425"/>
      <c r="AG5" s="425"/>
      <c r="AH5" s="425"/>
      <c r="AI5" s="425"/>
      <c r="AJ5" s="425"/>
      <c r="AK5" s="425"/>
      <c r="AL5" s="425"/>
      <c r="AM5" s="425"/>
      <c r="AN5" s="425"/>
      <c r="AO5" s="425"/>
      <c r="AP5" s="425"/>
      <c r="AQ5" s="425"/>
      <c r="AR5" s="425"/>
      <c r="AS5" s="425"/>
      <c r="AT5" s="425"/>
      <c r="AU5" s="425"/>
      <c r="AV5" s="425"/>
      <c r="AW5" s="425"/>
      <c r="AX5" s="425"/>
      <c r="AY5" s="425"/>
      <c r="AZ5" s="425"/>
      <c r="BA5" s="425"/>
      <c r="BB5" s="425"/>
      <c r="BC5" s="425"/>
      <c r="BD5" s="425"/>
      <c r="BE5" s="425"/>
      <c r="BF5" s="425"/>
      <c r="BG5" s="425"/>
      <c r="BH5" s="425"/>
      <c r="BI5" s="425"/>
      <c r="BJ5" s="425"/>
      <c r="BK5" s="425"/>
      <c r="BL5" s="425"/>
      <c r="BM5" s="425"/>
      <c r="BN5" s="425"/>
      <c r="BO5" s="425"/>
      <c r="BP5" s="425"/>
      <c r="BQ5" s="175"/>
      <c r="BR5" s="175"/>
      <c r="BS5" s="175"/>
      <c r="BT5" s="175"/>
      <c r="BU5" s="175"/>
      <c r="BV5" s="175"/>
      <c r="BW5" s="175"/>
      <c r="BX5" s="175"/>
      <c r="BY5" s="175"/>
      <c r="BZ5" s="175"/>
      <c r="CA5" s="175"/>
      <c r="CB5" s="175"/>
      <c r="CC5" s="175"/>
      <c r="CD5" s="175"/>
      <c r="CE5" s="175"/>
      <c r="CF5" s="175"/>
      <c r="CG5" s="175"/>
      <c r="CH5" s="175"/>
      <c r="CI5" s="175"/>
      <c r="CJ5" s="175"/>
      <c r="CK5" s="175"/>
      <c r="CL5" s="175"/>
      <c r="CM5" s="175"/>
      <c r="CN5" s="175"/>
      <c r="CO5" s="175"/>
      <c r="CP5" s="175"/>
      <c r="CQ5" s="175"/>
      <c r="CR5" s="175"/>
      <c r="CS5" s="175"/>
      <c r="CT5" s="175"/>
      <c r="CU5" s="175"/>
      <c r="CV5" s="175"/>
      <c r="CW5" s="175"/>
      <c r="CX5" s="175"/>
      <c r="CY5" s="175"/>
      <c r="CZ5" s="175"/>
      <c r="DA5" s="175"/>
      <c r="DB5" s="175"/>
      <c r="DC5" s="175"/>
      <c r="DD5" s="175"/>
      <c r="DE5" s="175"/>
      <c r="DF5" s="175"/>
      <c r="DG5" s="175"/>
      <c r="DH5" s="175"/>
      <c r="DI5" s="175"/>
      <c r="DJ5" s="175"/>
      <c r="DK5" s="175"/>
      <c r="DL5" s="175"/>
      <c r="DM5" s="175"/>
      <c r="DN5" s="175"/>
      <c r="DO5" s="175"/>
      <c r="DP5" s="175"/>
      <c r="DQ5" s="175"/>
      <c r="DR5" s="175"/>
      <c r="DS5" s="175"/>
      <c r="DT5" s="175"/>
      <c r="DU5" s="175"/>
      <c r="DV5" s="175"/>
      <c r="DW5" s="175"/>
      <c r="DX5" s="175"/>
      <c r="DY5" s="175"/>
      <c r="DZ5" s="175"/>
      <c r="EA5" s="175"/>
      <c r="EB5" s="175"/>
      <c r="EC5" s="175"/>
      <c r="ED5" s="175"/>
      <c r="EE5" s="175"/>
      <c r="EF5" s="175"/>
      <c r="EG5" s="175"/>
      <c r="EH5" s="175"/>
    </row>
    <row r="6" spans="1:138" s="382" customFormat="1" ht="13.5" customHeight="1" x14ac:dyDescent="0.15">
      <c r="A6" s="301"/>
      <c r="B6" s="378"/>
      <c r="C6" s="378"/>
      <c r="D6" s="378"/>
      <c r="E6" s="378"/>
      <c r="F6" s="378"/>
      <c r="G6" s="378"/>
      <c r="H6" s="378"/>
      <c r="I6" s="378"/>
      <c r="J6" s="378"/>
      <c r="K6" s="293"/>
      <c r="L6" s="378"/>
      <c r="M6" s="425"/>
      <c r="N6" s="425"/>
      <c r="O6" s="425"/>
      <c r="P6" s="425"/>
      <c r="Q6" s="425"/>
      <c r="R6" s="425"/>
      <c r="S6" s="425"/>
      <c r="T6" s="425"/>
      <c r="U6" s="425"/>
      <c r="V6" s="425"/>
      <c r="W6" s="425"/>
      <c r="X6" s="425"/>
      <c r="Y6" s="425"/>
      <c r="Z6" s="425"/>
      <c r="AA6" s="425"/>
      <c r="AB6" s="425"/>
      <c r="AC6" s="425"/>
      <c r="AD6" s="425"/>
      <c r="AE6" s="425"/>
      <c r="AF6" s="425"/>
      <c r="AG6" s="425"/>
      <c r="AH6" s="425"/>
      <c r="AI6" s="425"/>
      <c r="AJ6" s="425"/>
      <c r="AK6" s="425"/>
      <c r="AL6" s="425"/>
      <c r="AM6" s="425"/>
      <c r="AN6" s="425"/>
      <c r="AO6" s="425"/>
      <c r="AP6" s="425"/>
      <c r="AQ6" s="425"/>
      <c r="AR6" s="425"/>
      <c r="AS6" s="425"/>
      <c r="AT6" s="425"/>
      <c r="AU6" s="425"/>
      <c r="AV6" s="425"/>
      <c r="AW6" s="425"/>
      <c r="AX6" s="425"/>
      <c r="AY6" s="425"/>
      <c r="AZ6" s="425"/>
      <c r="BA6" s="425"/>
      <c r="BB6" s="425"/>
      <c r="BC6" s="425"/>
      <c r="BD6" s="425"/>
      <c r="BE6" s="425"/>
      <c r="BF6" s="425"/>
      <c r="BG6" s="425"/>
      <c r="BH6" s="425"/>
      <c r="BI6" s="425"/>
      <c r="BJ6" s="425"/>
      <c r="BK6" s="425"/>
      <c r="BL6" s="425"/>
      <c r="BM6" s="425"/>
      <c r="BN6" s="425"/>
      <c r="BO6" s="425"/>
      <c r="BP6" s="425"/>
      <c r="BQ6" s="175"/>
      <c r="BR6" s="175"/>
      <c r="BS6" s="175"/>
      <c r="BT6" s="175"/>
      <c r="BU6" s="175"/>
      <c r="BV6" s="175"/>
      <c r="BW6" s="175"/>
      <c r="BX6" s="175"/>
      <c r="BY6" s="175"/>
      <c r="BZ6" s="175"/>
      <c r="CA6" s="175"/>
      <c r="CB6" s="175"/>
      <c r="CC6" s="175"/>
      <c r="CD6" s="175"/>
      <c r="CE6" s="175"/>
      <c r="CF6" s="175"/>
      <c r="CG6" s="175"/>
      <c r="CH6" s="175"/>
      <c r="CI6" s="175"/>
      <c r="CJ6" s="175"/>
      <c r="CK6" s="175"/>
      <c r="CL6" s="175"/>
      <c r="CM6" s="175"/>
      <c r="CN6" s="175"/>
      <c r="CO6" s="175"/>
      <c r="CP6" s="175"/>
      <c r="CQ6" s="175"/>
      <c r="CR6" s="175"/>
      <c r="CS6" s="175"/>
      <c r="CT6" s="175"/>
      <c r="CU6" s="175"/>
      <c r="CV6" s="175"/>
      <c r="CW6" s="175"/>
      <c r="CX6" s="175"/>
      <c r="CY6" s="175"/>
      <c r="CZ6" s="175"/>
      <c r="DA6" s="175"/>
      <c r="DB6" s="175"/>
      <c r="DC6" s="175"/>
      <c r="DD6" s="175"/>
      <c r="DE6" s="175"/>
      <c r="DF6" s="175"/>
      <c r="DG6" s="175"/>
      <c r="DH6" s="175"/>
      <c r="DI6" s="175"/>
      <c r="DJ6" s="175"/>
      <c r="DK6" s="175"/>
      <c r="DL6" s="175"/>
      <c r="DM6" s="175"/>
      <c r="DN6" s="175"/>
      <c r="DO6" s="175"/>
      <c r="DP6" s="175"/>
      <c r="DQ6" s="175"/>
      <c r="DR6" s="175"/>
      <c r="DS6" s="175"/>
      <c r="DT6" s="175"/>
      <c r="DU6" s="175"/>
      <c r="DV6" s="175"/>
      <c r="DW6" s="175"/>
      <c r="DX6" s="175"/>
      <c r="DY6" s="175"/>
      <c r="DZ6" s="175"/>
      <c r="EA6" s="175"/>
      <c r="EB6" s="175"/>
      <c r="EC6" s="175"/>
      <c r="ED6" s="175"/>
      <c r="EE6" s="175"/>
      <c r="EF6" s="175"/>
      <c r="EG6" s="175"/>
      <c r="EH6" s="175"/>
    </row>
    <row r="7" spans="1:138" s="382" customFormat="1" ht="13.5" customHeight="1" x14ac:dyDescent="0.15">
      <c r="A7" s="301"/>
      <c r="B7" s="378"/>
      <c r="C7" s="378"/>
      <c r="D7" s="378"/>
      <c r="E7" s="378"/>
      <c r="F7" s="378"/>
      <c r="G7" s="378"/>
      <c r="H7" s="378"/>
      <c r="I7" s="378"/>
      <c r="J7" s="378"/>
      <c r="K7" s="293"/>
      <c r="L7" s="378"/>
      <c r="M7" s="425"/>
      <c r="N7" s="425"/>
      <c r="O7" s="425"/>
      <c r="P7" s="425"/>
      <c r="Q7" s="425"/>
      <c r="R7" s="425"/>
      <c r="S7" s="425"/>
      <c r="T7" s="425"/>
      <c r="U7" s="425"/>
      <c r="V7" s="425"/>
      <c r="W7" s="425"/>
      <c r="X7" s="425"/>
      <c r="Y7" s="425"/>
      <c r="Z7" s="425"/>
      <c r="AA7" s="425"/>
      <c r="AB7" s="425"/>
      <c r="AC7" s="425"/>
      <c r="AD7" s="425"/>
      <c r="AE7" s="425"/>
      <c r="AF7" s="425"/>
      <c r="AG7" s="425"/>
      <c r="AH7" s="425"/>
      <c r="AI7" s="425"/>
      <c r="AJ7" s="425"/>
      <c r="AK7" s="425"/>
      <c r="AL7" s="425"/>
      <c r="AM7" s="425"/>
      <c r="AN7" s="425"/>
      <c r="AO7" s="425"/>
      <c r="AP7" s="425"/>
      <c r="AQ7" s="425"/>
      <c r="AR7" s="425"/>
      <c r="AS7" s="425"/>
      <c r="AT7" s="425"/>
      <c r="AU7" s="425"/>
      <c r="AV7" s="425"/>
      <c r="AW7" s="425"/>
      <c r="AX7" s="425"/>
      <c r="AY7" s="425"/>
      <c r="AZ7" s="425"/>
      <c r="BA7" s="425"/>
      <c r="BB7" s="425"/>
      <c r="BC7" s="425"/>
      <c r="BD7" s="425"/>
      <c r="BE7" s="425"/>
      <c r="BF7" s="425"/>
      <c r="BG7" s="425"/>
      <c r="BH7" s="425"/>
      <c r="BI7" s="425"/>
      <c r="BJ7" s="425"/>
      <c r="BK7" s="425"/>
      <c r="BL7" s="425"/>
      <c r="BM7" s="425"/>
      <c r="BN7" s="425"/>
      <c r="BO7" s="425"/>
      <c r="BP7" s="425"/>
      <c r="BQ7" s="175"/>
      <c r="BR7" s="175"/>
      <c r="BS7" s="175"/>
      <c r="BT7" s="175"/>
      <c r="BU7" s="175"/>
      <c r="BV7" s="175"/>
      <c r="BW7" s="175"/>
      <c r="BX7" s="175"/>
      <c r="BY7" s="175"/>
      <c r="BZ7" s="175"/>
      <c r="CA7" s="175"/>
      <c r="CB7" s="175"/>
      <c r="CC7" s="175"/>
      <c r="CD7" s="175"/>
      <c r="CE7" s="175"/>
      <c r="CF7" s="175"/>
      <c r="CG7" s="175"/>
      <c r="CH7" s="175"/>
      <c r="CI7" s="175"/>
      <c r="CJ7" s="175"/>
      <c r="CK7" s="175"/>
      <c r="CL7" s="175"/>
      <c r="CM7" s="175"/>
      <c r="CN7" s="175"/>
      <c r="CO7" s="175"/>
      <c r="CP7" s="175"/>
      <c r="CQ7" s="175"/>
      <c r="CR7" s="175"/>
      <c r="CS7" s="175"/>
      <c r="CT7" s="175"/>
      <c r="CU7" s="175"/>
      <c r="CV7" s="175"/>
      <c r="CW7" s="175"/>
      <c r="CX7" s="175"/>
      <c r="CY7" s="175"/>
      <c r="CZ7" s="175"/>
      <c r="DA7" s="175"/>
      <c r="DB7" s="175"/>
      <c r="DC7" s="175"/>
      <c r="DD7" s="175"/>
      <c r="DE7" s="175"/>
      <c r="DF7" s="175"/>
      <c r="DG7" s="175"/>
      <c r="DH7" s="175"/>
      <c r="DI7" s="175"/>
      <c r="DJ7" s="175"/>
      <c r="DK7" s="175"/>
      <c r="DL7" s="175"/>
      <c r="DM7" s="175"/>
      <c r="DN7" s="175"/>
      <c r="DO7" s="175"/>
      <c r="DP7" s="175"/>
      <c r="DQ7" s="175"/>
      <c r="DR7" s="175"/>
      <c r="DS7" s="175"/>
      <c r="DT7" s="175"/>
      <c r="DU7" s="175"/>
      <c r="DV7" s="175"/>
      <c r="DW7" s="175"/>
      <c r="DX7" s="175"/>
      <c r="DY7" s="175"/>
      <c r="DZ7" s="175"/>
      <c r="EA7" s="175"/>
      <c r="EB7" s="175"/>
      <c r="EC7" s="175"/>
      <c r="ED7" s="175"/>
      <c r="EE7" s="175"/>
      <c r="EF7" s="175"/>
      <c r="EG7" s="175"/>
      <c r="EH7" s="175"/>
    </row>
    <row r="8" spans="1:138" s="382" customFormat="1" ht="13.5" customHeight="1" x14ac:dyDescent="0.15">
      <c r="A8" s="301"/>
      <c r="B8" s="378"/>
      <c r="C8" s="378"/>
      <c r="D8" s="378"/>
      <c r="E8" s="378"/>
      <c r="F8" s="378"/>
      <c r="G8" s="378"/>
      <c r="H8" s="378"/>
      <c r="I8" s="378"/>
      <c r="J8" s="378"/>
      <c r="K8" s="293"/>
      <c r="L8" s="378"/>
      <c r="M8" s="425"/>
      <c r="N8" s="425"/>
      <c r="O8" s="425"/>
      <c r="P8" s="425"/>
      <c r="Q8" s="425"/>
      <c r="R8" s="425"/>
      <c r="S8" s="425"/>
      <c r="T8" s="425"/>
      <c r="U8" s="425"/>
      <c r="V8" s="425"/>
      <c r="W8" s="425"/>
      <c r="X8" s="425"/>
      <c r="Y8" s="425"/>
      <c r="Z8" s="425"/>
      <c r="AA8" s="425"/>
      <c r="AB8" s="425"/>
      <c r="AC8" s="425"/>
      <c r="AD8" s="425"/>
      <c r="AE8" s="425"/>
      <c r="AF8" s="425"/>
      <c r="AG8" s="425"/>
      <c r="AH8" s="425"/>
      <c r="AI8" s="425"/>
      <c r="AJ8" s="425"/>
      <c r="AK8" s="425"/>
      <c r="AL8" s="425"/>
      <c r="AM8" s="425"/>
      <c r="AN8" s="425"/>
      <c r="AO8" s="425"/>
      <c r="AP8" s="425"/>
      <c r="AQ8" s="425"/>
      <c r="AR8" s="425"/>
      <c r="AS8" s="425"/>
      <c r="AT8" s="425"/>
      <c r="AU8" s="425"/>
      <c r="AV8" s="425"/>
      <c r="AW8" s="425"/>
      <c r="AX8" s="425"/>
      <c r="AY8" s="425"/>
      <c r="AZ8" s="425"/>
      <c r="BA8" s="425"/>
      <c r="BB8" s="425"/>
      <c r="BC8" s="425"/>
      <c r="BD8" s="425"/>
      <c r="BE8" s="425"/>
      <c r="BF8" s="425"/>
      <c r="BG8" s="425"/>
      <c r="BH8" s="425"/>
      <c r="BI8" s="425"/>
      <c r="BJ8" s="425"/>
      <c r="BK8" s="425"/>
      <c r="BL8" s="425"/>
      <c r="BM8" s="425"/>
      <c r="BN8" s="425"/>
      <c r="BO8" s="425"/>
      <c r="BP8" s="425"/>
      <c r="BQ8" s="175"/>
      <c r="BR8" s="175"/>
      <c r="BS8" s="175"/>
      <c r="BT8" s="175"/>
      <c r="BU8" s="175"/>
      <c r="BV8" s="175"/>
      <c r="BW8" s="175"/>
      <c r="BX8" s="175"/>
      <c r="BY8" s="175"/>
      <c r="BZ8" s="175"/>
      <c r="CA8" s="175"/>
      <c r="CB8" s="175"/>
      <c r="CC8" s="175"/>
      <c r="CD8" s="175"/>
      <c r="CE8" s="175"/>
      <c r="CF8" s="175"/>
      <c r="CG8" s="175"/>
      <c r="CH8" s="175"/>
      <c r="CI8" s="175"/>
      <c r="CJ8" s="175"/>
      <c r="CK8" s="175"/>
      <c r="CL8" s="175"/>
      <c r="CM8" s="175"/>
      <c r="CN8" s="175"/>
      <c r="CO8" s="175"/>
      <c r="CP8" s="175"/>
      <c r="CQ8" s="175"/>
      <c r="CR8" s="175"/>
      <c r="CS8" s="175"/>
      <c r="CT8" s="175"/>
      <c r="CU8" s="175"/>
      <c r="CV8" s="175"/>
      <c r="CW8" s="175"/>
      <c r="CX8" s="175"/>
      <c r="CY8" s="175"/>
      <c r="CZ8" s="175"/>
      <c r="DA8" s="175"/>
      <c r="DB8" s="175"/>
      <c r="DC8" s="175"/>
      <c r="DD8" s="175"/>
      <c r="DE8" s="175"/>
      <c r="DF8" s="175"/>
      <c r="DG8" s="175"/>
      <c r="DH8" s="175"/>
      <c r="DI8" s="175"/>
      <c r="DJ8" s="175"/>
      <c r="DK8" s="175"/>
      <c r="DL8" s="175"/>
      <c r="DM8" s="175"/>
      <c r="DN8" s="175"/>
      <c r="DO8" s="175"/>
      <c r="DP8" s="175"/>
      <c r="DQ8" s="175"/>
      <c r="DR8" s="175"/>
      <c r="DS8" s="175"/>
      <c r="DT8" s="175"/>
      <c r="DU8" s="175"/>
      <c r="DV8" s="175"/>
      <c r="DW8" s="175"/>
      <c r="DX8" s="175"/>
      <c r="DY8" s="175"/>
      <c r="DZ8" s="175"/>
      <c r="EA8" s="175"/>
      <c r="EB8" s="175"/>
      <c r="EC8" s="175"/>
      <c r="ED8" s="175"/>
      <c r="EE8" s="175"/>
      <c r="EF8" s="175"/>
      <c r="EG8" s="175"/>
      <c r="EH8" s="175"/>
    </row>
    <row r="9" spans="1:138" s="382" customFormat="1" ht="13.5" customHeight="1" x14ac:dyDescent="0.15">
      <c r="A9" s="301"/>
      <c r="B9" s="378"/>
      <c r="C9" s="378"/>
      <c r="D9" s="378"/>
      <c r="E9" s="378"/>
      <c r="F9" s="378"/>
      <c r="G9" s="378"/>
      <c r="H9" s="378"/>
      <c r="I9" s="378"/>
      <c r="J9" s="378"/>
      <c r="K9" s="293"/>
      <c r="L9" s="378"/>
      <c r="M9" s="425"/>
      <c r="N9" s="425"/>
      <c r="O9" s="425"/>
      <c r="P9" s="425"/>
      <c r="Q9" s="425"/>
      <c r="R9" s="425"/>
      <c r="S9" s="425"/>
      <c r="T9" s="425"/>
      <c r="U9" s="425"/>
      <c r="V9" s="425"/>
      <c r="W9" s="425"/>
      <c r="X9" s="425"/>
      <c r="Y9" s="425"/>
      <c r="Z9" s="425"/>
      <c r="AA9" s="425"/>
      <c r="AB9" s="425"/>
      <c r="AC9" s="425"/>
      <c r="AD9" s="425"/>
      <c r="AE9" s="425"/>
      <c r="AF9" s="425"/>
      <c r="AG9" s="425"/>
      <c r="AH9" s="425"/>
      <c r="AI9" s="425"/>
      <c r="AJ9" s="425"/>
      <c r="AK9" s="425"/>
      <c r="AL9" s="425"/>
      <c r="AM9" s="425"/>
      <c r="AN9" s="425"/>
      <c r="AO9" s="425"/>
      <c r="AP9" s="425"/>
      <c r="AQ9" s="425"/>
      <c r="AR9" s="425"/>
      <c r="AS9" s="425"/>
      <c r="AT9" s="425"/>
      <c r="AU9" s="425"/>
      <c r="AV9" s="425"/>
      <c r="AW9" s="425"/>
      <c r="AX9" s="425"/>
      <c r="AY9" s="425"/>
      <c r="AZ9" s="425"/>
      <c r="BA9" s="425"/>
      <c r="BB9" s="425"/>
      <c r="BC9" s="425"/>
      <c r="BD9" s="425"/>
      <c r="BE9" s="425"/>
      <c r="BF9" s="425"/>
      <c r="BG9" s="425"/>
      <c r="BH9" s="425"/>
      <c r="BI9" s="425"/>
      <c r="BJ9" s="425"/>
      <c r="BK9" s="425"/>
      <c r="BL9" s="425"/>
      <c r="BM9" s="425"/>
      <c r="BN9" s="425"/>
      <c r="BO9" s="425"/>
      <c r="BP9" s="425"/>
      <c r="BQ9" s="175"/>
      <c r="BR9" s="175"/>
      <c r="BS9" s="175"/>
      <c r="BT9" s="175"/>
      <c r="BU9" s="175"/>
      <c r="BV9" s="175"/>
      <c r="BW9" s="175"/>
      <c r="BX9" s="175"/>
      <c r="BY9" s="175"/>
      <c r="BZ9" s="175"/>
      <c r="CA9" s="175"/>
      <c r="CB9" s="175"/>
      <c r="CC9" s="175"/>
      <c r="CD9" s="175"/>
      <c r="CE9" s="175"/>
      <c r="CF9" s="175"/>
      <c r="CG9" s="175"/>
      <c r="CH9" s="175"/>
      <c r="CI9" s="175"/>
      <c r="CJ9" s="175"/>
      <c r="CK9" s="175"/>
      <c r="CL9" s="175"/>
      <c r="CM9" s="175"/>
      <c r="CN9" s="175"/>
      <c r="CO9" s="175"/>
      <c r="CP9" s="175"/>
      <c r="CQ9" s="175"/>
      <c r="CR9" s="175"/>
      <c r="CS9" s="175"/>
      <c r="CT9" s="175"/>
      <c r="CU9" s="175"/>
      <c r="CV9" s="175"/>
      <c r="CW9" s="175"/>
      <c r="CX9" s="175"/>
      <c r="CY9" s="175"/>
      <c r="CZ9" s="175"/>
      <c r="DA9" s="175"/>
      <c r="DB9" s="175"/>
      <c r="DC9" s="175"/>
      <c r="DD9" s="175"/>
      <c r="DE9" s="175"/>
      <c r="DF9" s="175"/>
      <c r="DG9" s="175"/>
      <c r="DH9" s="175"/>
      <c r="DI9" s="175"/>
      <c r="DJ9" s="175"/>
      <c r="DK9" s="175"/>
      <c r="DL9" s="175"/>
      <c r="DM9" s="175"/>
      <c r="DN9" s="175"/>
      <c r="DO9" s="175"/>
      <c r="DP9" s="175"/>
      <c r="DQ9" s="175"/>
      <c r="DR9" s="175"/>
      <c r="DS9" s="175"/>
      <c r="DT9" s="175"/>
      <c r="DU9" s="175"/>
      <c r="DV9" s="175"/>
      <c r="DW9" s="175"/>
      <c r="DX9" s="175"/>
      <c r="DY9" s="175"/>
      <c r="DZ9" s="175"/>
      <c r="EA9" s="175"/>
      <c r="EB9" s="175"/>
      <c r="EC9" s="175"/>
      <c r="ED9" s="175"/>
      <c r="EE9" s="175"/>
      <c r="EF9" s="175"/>
      <c r="EG9" s="175"/>
      <c r="EH9" s="175"/>
    </row>
    <row r="10" spans="1:138" s="382" customFormat="1" ht="18" customHeight="1" x14ac:dyDescent="0.15">
      <c r="A10" s="301"/>
      <c r="B10" s="378"/>
      <c r="C10" s="378"/>
      <c r="D10" s="378"/>
      <c r="E10" s="378"/>
      <c r="F10" s="378"/>
      <c r="G10" s="378"/>
      <c r="H10" s="378"/>
      <c r="I10" s="378"/>
      <c r="J10" s="378"/>
      <c r="K10" s="293"/>
      <c r="L10" s="378"/>
      <c r="M10" s="425"/>
      <c r="N10" s="425"/>
      <c r="O10" s="425"/>
      <c r="P10" s="425"/>
      <c r="Q10" s="425"/>
      <c r="R10" s="425"/>
      <c r="S10" s="425"/>
      <c r="T10" s="425"/>
      <c r="U10" s="425"/>
      <c r="V10" s="425"/>
      <c r="W10" s="425"/>
      <c r="X10" s="425"/>
      <c r="Y10" s="425"/>
      <c r="Z10" s="425"/>
      <c r="AA10" s="425"/>
      <c r="AB10" s="425"/>
      <c r="AC10" s="425"/>
      <c r="AD10" s="425"/>
      <c r="AE10" s="425"/>
      <c r="AF10" s="425"/>
      <c r="AG10" s="425"/>
      <c r="AH10" s="425"/>
      <c r="AI10" s="425"/>
      <c r="AJ10" s="425"/>
      <c r="AK10" s="425"/>
      <c r="AL10" s="425"/>
      <c r="AM10" s="425"/>
      <c r="AN10" s="425"/>
      <c r="AO10" s="425"/>
      <c r="AP10" s="425"/>
      <c r="AQ10" s="425"/>
      <c r="AR10" s="425"/>
      <c r="AS10" s="425"/>
      <c r="AT10" s="425"/>
      <c r="AU10" s="425"/>
      <c r="AV10" s="425"/>
      <c r="AW10" s="425"/>
      <c r="AX10" s="425"/>
      <c r="AY10" s="425"/>
      <c r="AZ10" s="425"/>
      <c r="BA10" s="425"/>
      <c r="BB10" s="425"/>
      <c r="BC10" s="425"/>
      <c r="BD10" s="425"/>
      <c r="BE10" s="425"/>
      <c r="BF10" s="425"/>
      <c r="BG10" s="425"/>
      <c r="BH10" s="425"/>
      <c r="BI10" s="425"/>
      <c r="BJ10" s="425"/>
      <c r="BK10" s="425"/>
      <c r="BL10" s="425"/>
      <c r="BM10" s="425"/>
      <c r="BN10" s="425"/>
      <c r="BO10" s="425"/>
      <c r="BP10" s="425"/>
      <c r="BQ10" s="175"/>
      <c r="BR10" s="175"/>
      <c r="BS10" s="175"/>
      <c r="BT10" s="175"/>
      <c r="BU10" s="175"/>
      <c r="BV10" s="175"/>
      <c r="BW10" s="175"/>
      <c r="BX10" s="175"/>
      <c r="BY10" s="175"/>
      <c r="BZ10" s="175"/>
      <c r="CA10" s="175"/>
      <c r="CB10" s="175"/>
      <c r="CC10" s="175"/>
      <c r="CD10" s="175"/>
      <c r="CE10" s="175"/>
      <c r="CF10" s="175"/>
      <c r="CG10" s="175"/>
      <c r="CH10" s="175"/>
      <c r="CI10" s="175"/>
      <c r="CJ10" s="175"/>
      <c r="CK10" s="175"/>
      <c r="CL10" s="175"/>
      <c r="CM10" s="175"/>
      <c r="CN10" s="175"/>
      <c r="CO10" s="175"/>
      <c r="CP10" s="175"/>
      <c r="CQ10" s="175"/>
      <c r="CR10" s="175"/>
      <c r="CS10" s="175"/>
      <c r="CT10" s="175"/>
      <c r="CU10" s="175"/>
      <c r="CV10" s="175"/>
      <c r="CW10" s="175"/>
      <c r="CX10" s="175"/>
      <c r="CY10" s="175"/>
      <c r="CZ10" s="175"/>
      <c r="DA10" s="175"/>
      <c r="DB10" s="175"/>
      <c r="DC10" s="175"/>
      <c r="DD10" s="175"/>
      <c r="DE10" s="175"/>
      <c r="DF10" s="175"/>
      <c r="DG10" s="175"/>
      <c r="DH10" s="175"/>
      <c r="DI10" s="175"/>
      <c r="DJ10" s="175"/>
      <c r="DK10" s="175"/>
      <c r="DL10" s="175"/>
      <c r="DM10" s="175"/>
      <c r="DN10" s="175"/>
      <c r="DO10" s="175"/>
      <c r="DP10" s="175"/>
      <c r="DQ10" s="175"/>
      <c r="DR10" s="175"/>
      <c r="DS10" s="175"/>
      <c r="DT10" s="175"/>
      <c r="DU10" s="175"/>
      <c r="DV10" s="175"/>
      <c r="DW10" s="175"/>
      <c r="DX10" s="175"/>
      <c r="DY10" s="175"/>
      <c r="DZ10" s="175"/>
      <c r="EA10" s="175"/>
      <c r="EB10" s="175"/>
      <c r="EC10" s="175"/>
      <c r="ED10" s="175"/>
      <c r="EE10" s="175"/>
      <c r="EF10" s="175"/>
      <c r="EG10" s="175"/>
      <c r="EH10" s="175"/>
    </row>
    <row r="11" spans="1:138" s="382" customFormat="1" ht="18" x14ac:dyDescent="0.15">
      <c r="A11" s="555" t="s">
        <v>2340</v>
      </c>
      <c r="B11" s="378"/>
      <c r="C11" s="378"/>
      <c r="D11" s="378"/>
      <c r="E11" s="378"/>
      <c r="F11" s="378"/>
      <c r="G11" s="378"/>
      <c r="H11" s="378"/>
      <c r="I11" s="378"/>
      <c r="J11" s="378"/>
      <c r="K11" s="293"/>
      <c r="L11" s="378"/>
      <c r="M11" s="425"/>
      <c r="N11" s="425"/>
      <c r="O11" s="425"/>
      <c r="P11" s="425"/>
      <c r="Q11" s="425"/>
      <c r="R11" s="425"/>
      <c r="S11" s="425"/>
      <c r="T11" s="425"/>
      <c r="U11" s="425"/>
      <c r="V11" s="425"/>
      <c r="W11" s="425"/>
      <c r="X11" s="425"/>
      <c r="Y11" s="425"/>
      <c r="Z11" s="425"/>
      <c r="AA11" s="425"/>
      <c r="AB11" s="425"/>
      <c r="AC11" s="425"/>
      <c r="AD11" s="425"/>
      <c r="AE11" s="425"/>
      <c r="AF11" s="425"/>
      <c r="AG11" s="425"/>
      <c r="AH11" s="425"/>
      <c r="AI11" s="425"/>
      <c r="AJ11" s="425"/>
      <c r="AK11" s="425"/>
      <c r="AL11" s="425"/>
      <c r="AM11" s="425"/>
      <c r="AN11" s="425"/>
      <c r="AO11" s="425"/>
      <c r="AP11" s="425"/>
      <c r="AQ11" s="425"/>
      <c r="AR11" s="425"/>
      <c r="AS11" s="425"/>
      <c r="AT11" s="425"/>
      <c r="AU11" s="425"/>
      <c r="AV11" s="425"/>
      <c r="AW11" s="425"/>
      <c r="AX11" s="425"/>
      <c r="AY11" s="425"/>
      <c r="AZ11" s="425"/>
      <c r="BA11" s="425"/>
      <c r="BB11" s="425"/>
      <c r="BC11" s="425"/>
      <c r="BD11" s="425"/>
      <c r="BE11" s="425"/>
      <c r="BF11" s="425"/>
      <c r="BG11" s="425"/>
      <c r="BH11" s="425"/>
      <c r="BI11" s="425"/>
      <c r="BJ11" s="425"/>
      <c r="BK11" s="425"/>
      <c r="BL11" s="425"/>
      <c r="BM11" s="425"/>
      <c r="BN11" s="425"/>
      <c r="BO11" s="425"/>
      <c r="BP11" s="425"/>
      <c r="BQ11" s="175"/>
      <c r="BR11" s="175"/>
      <c r="BS11" s="175"/>
      <c r="BT11" s="175"/>
      <c r="BU11" s="175"/>
      <c r="BV11" s="175"/>
      <c r="BW11" s="175"/>
      <c r="BX11" s="175"/>
      <c r="BY11" s="175"/>
      <c r="BZ11" s="175"/>
      <c r="CA11" s="175"/>
      <c r="CB11" s="175"/>
      <c r="CC11" s="175"/>
      <c r="CD11" s="175"/>
      <c r="CE11" s="175"/>
      <c r="CF11" s="175"/>
      <c r="CG11" s="175"/>
      <c r="CH11" s="175"/>
      <c r="CI11" s="175"/>
      <c r="CJ11" s="175"/>
      <c r="CK11" s="175"/>
      <c r="CL11" s="175"/>
      <c r="CM11" s="175"/>
      <c r="CN11" s="175"/>
      <c r="CO11" s="175"/>
      <c r="CP11" s="175"/>
      <c r="CQ11" s="175"/>
      <c r="CR11" s="175"/>
      <c r="CS11" s="175"/>
      <c r="CT11" s="175"/>
      <c r="CU11" s="175"/>
      <c r="CV11" s="175"/>
      <c r="CW11" s="175"/>
      <c r="CX11" s="175"/>
      <c r="CY11" s="175"/>
      <c r="CZ11" s="175"/>
      <c r="DA11" s="175"/>
      <c r="DB11" s="175"/>
      <c r="DC11" s="175"/>
      <c r="DD11" s="175"/>
      <c r="DE11" s="175"/>
      <c r="DF11" s="175"/>
      <c r="DG11" s="175"/>
      <c r="DH11" s="175"/>
      <c r="DI11" s="175"/>
      <c r="DJ11" s="175"/>
      <c r="DK11" s="175"/>
      <c r="DL11" s="175"/>
      <c r="DM11" s="175"/>
      <c r="DN11" s="175"/>
      <c r="DO11" s="175"/>
      <c r="DP11" s="175"/>
      <c r="DQ11" s="175"/>
      <c r="DR11" s="175"/>
      <c r="DS11" s="175"/>
      <c r="DT11" s="175"/>
      <c r="DU11" s="175"/>
      <c r="DV11" s="175"/>
      <c r="DW11" s="175"/>
      <c r="DX11" s="175"/>
      <c r="DY11" s="175"/>
      <c r="DZ11" s="175"/>
      <c r="EA11" s="175"/>
      <c r="EB11" s="175"/>
      <c r="EC11" s="175"/>
      <c r="ED11" s="175"/>
      <c r="EE11" s="175"/>
      <c r="EF11" s="175"/>
      <c r="EG11" s="175"/>
      <c r="EH11" s="175"/>
    </row>
    <row r="12" spans="1:138" s="420" customFormat="1" ht="18" customHeight="1" thickBot="1" x14ac:dyDescent="0.2">
      <c r="A12" s="408"/>
      <c r="B12" s="383"/>
      <c r="C12" s="383"/>
      <c r="D12" s="383"/>
      <c r="E12" s="383"/>
      <c r="F12" s="383"/>
      <c r="G12" s="383"/>
      <c r="H12" s="383"/>
      <c r="I12" s="383"/>
      <c r="J12" s="383"/>
      <c r="K12" s="199" t="s">
        <v>2268</v>
      </c>
      <c r="L12" s="383"/>
      <c r="M12" s="383"/>
      <c r="N12" s="383"/>
      <c r="O12" s="383"/>
      <c r="P12" s="383"/>
      <c r="Q12" s="383"/>
      <c r="R12" s="383"/>
      <c r="S12" s="383"/>
      <c r="T12" s="383"/>
      <c r="U12" s="383"/>
      <c r="V12" s="383"/>
      <c r="W12" s="383"/>
      <c r="X12" s="383"/>
      <c r="Y12" s="383"/>
      <c r="Z12" s="383"/>
      <c r="AA12" s="383"/>
      <c r="AB12" s="383"/>
      <c r="AC12" s="383"/>
      <c r="AD12" s="383"/>
      <c r="AE12" s="383"/>
      <c r="AF12" s="383"/>
      <c r="AG12" s="383"/>
      <c r="AH12" s="383"/>
      <c r="AI12" s="383"/>
      <c r="AJ12" s="383"/>
      <c r="AK12" s="383"/>
      <c r="AL12" s="383"/>
      <c r="AM12" s="383"/>
      <c r="AN12" s="383"/>
      <c r="AO12" s="383"/>
      <c r="AP12" s="383"/>
      <c r="AQ12" s="383"/>
      <c r="AR12" s="383"/>
      <c r="AS12" s="383"/>
      <c r="AT12" s="383"/>
      <c r="AU12" s="383"/>
      <c r="AV12" s="383"/>
      <c r="AW12" s="383"/>
      <c r="AX12" s="383"/>
      <c r="AY12" s="383"/>
      <c r="AZ12" s="383"/>
      <c r="BA12" s="383"/>
      <c r="BB12" s="383"/>
      <c r="BC12" s="383"/>
      <c r="BD12" s="383"/>
      <c r="BE12" s="383"/>
      <c r="BF12" s="383"/>
      <c r="BG12" s="383"/>
      <c r="BH12" s="383"/>
      <c r="BI12" s="383"/>
      <c r="BJ12" s="383"/>
      <c r="BK12" s="383"/>
      <c r="BL12" s="383"/>
      <c r="BM12" s="383"/>
      <c r="BN12" s="383"/>
      <c r="BO12" s="383"/>
      <c r="BP12" s="383"/>
      <c r="BQ12" s="175"/>
      <c r="BR12" s="175"/>
      <c r="BS12" s="175"/>
      <c r="BT12" s="175"/>
      <c r="BU12" s="175"/>
      <c r="BV12" s="175"/>
      <c r="BW12" s="175"/>
      <c r="BX12" s="175"/>
      <c r="BY12" s="175"/>
      <c r="BZ12" s="175"/>
      <c r="CA12" s="175"/>
      <c r="CB12" s="175"/>
      <c r="CC12" s="175"/>
      <c r="CD12" s="175"/>
      <c r="CE12" s="175"/>
      <c r="CF12" s="175"/>
      <c r="CG12" s="175"/>
      <c r="CH12" s="175"/>
      <c r="CI12" s="175"/>
      <c r="CJ12" s="175"/>
      <c r="CK12" s="175"/>
      <c r="CL12" s="175"/>
      <c r="CM12" s="175"/>
      <c r="CN12" s="175"/>
      <c r="CO12" s="175"/>
      <c r="CP12" s="175"/>
      <c r="CQ12" s="175"/>
      <c r="CR12" s="175"/>
      <c r="CS12" s="175"/>
      <c r="CT12" s="175"/>
      <c r="CU12" s="175"/>
      <c r="CV12" s="175"/>
      <c r="CW12" s="175"/>
      <c r="CX12" s="175"/>
      <c r="CY12" s="175"/>
      <c r="CZ12" s="175"/>
      <c r="DA12" s="175"/>
      <c r="DB12" s="175"/>
      <c r="DC12" s="175"/>
      <c r="DD12" s="175"/>
      <c r="DE12" s="175"/>
      <c r="DF12" s="175"/>
      <c r="DG12" s="175"/>
      <c r="DH12" s="175"/>
      <c r="DI12" s="175"/>
      <c r="DJ12" s="175"/>
      <c r="DK12" s="175"/>
      <c r="DL12" s="175"/>
      <c r="DM12" s="175"/>
      <c r="DN12" s="175"/>
      <c r="DO12" s="175"/>
      <c r="DP12" s="175"/>
      <c r="DQ12" s="175"/>
      <c r="DR12" s="175"/>
      <c r="DS12" s="175"/>
      <c r="DT12" s="175"/>
      <c r="DU12" s="175"/>
      <c r="DV12" s="175"/>
      <c r="DW12" s="175"/>
      <c r="DX12" s="175"/>
      <c r="DY12" s="175"/>
      <c r="DZ12" s="175"/>
      <c r="EA12" s="175"/>
      <c r="EB12" s="175"/>
      <c r="EC12" s="175"/>
      <c r="ED12" s="175"/>
      <c r="EE12" s="175"/>
      <c r="EF12" s="175"/>
      <c r="EG12" s="175"/>
      <c r="EH12" s="175"/>
    </row>
    <row r="13" spans="1:138" s="420" customFormat="1" ht="40" customHeight="1" x14ac:dyDescent="0.15">
      <c r="A13" s="667" t="s">
        <v>1971</v>
      </c>
      <c r="B13" s="676" t="s">
        <v>329</v>
      </c>
      <c r="C13" s="676"/>
      <c r="D13" s="676"/>
      <c r="E13" s="676"/>
      <c r="F13" s="676"/>
      <c r="G13" s="676"/>
      <c r="H13" s="677"/>
      <c r="I13" s="426"/>
      <c r="J13" s="427"/>
      <c r="K13" s="670" t="s">
        <v>1962</v>
      </c>
      <c r="L13" s="671"/>
      <c r="M13" s="673" t="str">
        <f>'2. Structuration de l''unité'!A18</f>
        <v>E1</v>
      </c>
      <c r="N13" s="674"/>
      <c r="O13" s="675" t="str">
        <f>'2. Structuration de l''unité'!A19</f>
        <v>E2</v>
      </c>
      <c r="P13" s="674"/>
      <c r="Q13" s="675" t="str">
        <f>'2. Structuration de l''unité'!A20</f>
        <v>E3</v>
      </c>
      <c r="R13" s="674"/>
      <c r="S13" s="675" t="str">
        <f>'2. Structuration de l''unité'!A21</f>
        <v>E4</v>
      </c>
      <c r="T13" s="674"/>
      <c r="U13" s="675" t="str">
        <f>'2. Structuration de l''unité'!A22</f>
        <v>E5</v>
      </c>
      <c r="V13" s="674"/>
      <c r="W13" s="675" t="str">
        <f>'2. Structuration de l''unité'!A23</f>
        <v>E6</v>
      </c>
      <c r="X13" s="674"/>
      <c r="Y13" s="675" t="str">
        <f>'2. Structuration de l''unité'!A24</f>
        <v>E7</v>
      </c>
      <c r="Z13" s="674"/>
      <c r="AA13" s="675" t="str">
        <f>'2. Structuration de l''unité'!A25</f>
        <v>E8</v>
      </c>
      <c r="AB13" s="674"/>
      <c r="AC13" s="675" t="str">
        <f>'2. Structuration de l''unité'!A26</f>
        <v>E9</v>
      </c>
      <c r="AD13" s="674"/>
      <c r="AE13" s="675" t="str">
        <f>'2. Structuration de l''unité'!A27</f>
        <v>E10</v>
      </c>
      <c r="AF13" s="674"/>
      <c r="AG13" s="675" t="str">
        <f>'2. Structuration de l''unité'!A28</f>
        <v>E11</v>
      </c>
      <c r="AH13" s="674"/>
      <c r="AI13" s="675" t="str">
        <f>'2. Structuration de l''unité'!A29</f>
        <v>E12</v>
      </c>
      <c r="AJ13" s="674"/>
      <c r="AK13" s="675" t="str">
        <f>'2. Structuration de l''unité'!A30</f>
        <v>E13</v>
      </c>
      <c r="AL13" s="674"/>
      <c r="AM13" s="675" t="str">
        <f>'2. Structuration de l''unité'!A31</f>
        <v>E14</v>
      </c>
      <c r="AN13" s="674"/>
      <c r="AO13" s="675" t="str">
        <f>'2. Structuration de l''unité'!A32</f>
        <v>E15</v>
      </c>
      <c r="AP13" s="674"/>
      <c r="AQ13" s="675" t="str">
        <f>'2. Structuration de l''unité'!A33</f>
        <v>E16</v>
      </c>
      <c r="AR13" s="674"/>
      <c r="AS13" s="675" t="str">
        <f>'2. Structuration de l''unité'!A34</f>
        <v>E17</v>
      </c>
      <c r="AT13" s="674"/>
      <c r="AU13" s="675" t="str">
        <f>'2. Structuration de l''unité'!A35</f>
        <v>E18</v>
      </c>
      <c r="AV13" s="674"/>
      <c r="AW13" s="675" t="str">
        <f>'2. Structuration de l''unité'!A36</f>
        <v>E19</v>
      </c>
      <c r="AX13" s="674"/>
      <c r="AY13" s="675" t="str">
        <f>'2. Structuration de l''unité'!A37</f>
        <v>E20</v>
      </c>
      <c r="AZ13" s="674"/>
      <c r="BA13" s="675" t="str">
        <f>'2. Structuration de l''unité'!A38</f>
        <v>TH1</v>
      </c>
      <c r="BB13" s="674"/>
      <c r="BC13" s="675" t="str">
        <f>'2. Structuration de l''unité'!A39</f>
        <v>TH2</v>
      </c>
      <c r="BD13" s="674"/>
      <c r="BE13" s="675" t="str">
        <f>'2. Structuration de l''unité'!A40</f>
        <v>TH3</v>
      </c>
      <c r="BF13" s="674"/>
      <c r="BG13" s="675" t="str">
        <f>'2. Structuration de l''unité'!A41</f>
        <v>TH4</v>
      </c>
      <c r="BH13" s="674"/>
      <c r="BI13" s="675" t="str">
        <f>'2. Structuration de l''unité'!A42</f>
        <v>TH5</v>
      </c>
      <c r="BJ13" s="674"/>
      <c r="BK13" s="675" t="str">
        <f>'2. Structuration de l''unité'!A43</f>
        <v>TH6</v>
      </c>
      <c r="BL13" s="674"/>
      <c r="BM13" s="675" t="str">
        <f>'2. Structuration de l''unité'!A44</f>
        <v>TH7</v>
      </c>
      <c r="BN13" s="674"/>
      <c r="BO13" s="691" t="str">
        <f>'2. Structuration de l''unité'!A45</f>
        <v>SC</v>
      </c>
      <c r="BP13" s="692"/>
      <c r="BQ13" s="175"/>
      <c r="BR13" s="175"/>
      <c r="BS13" s="175"/>
      <c r="BT13" s="175"/>
      <c r="BU13" s="175"/>
      <c r="BV13" s="175"/>
      <c r="BW13" s="175"/>
      <c r="BX13" s="175"/>
      <c r="BY13" s="175"/>
      <c r="BZ13" s="175"/>
      <c r="CA13" s="175"/>
      <c r="CB13" s="175"/>
      <c r="CC13" s="175"/>
      <c r="CD13" s="175"/>
      <c r="CE13" s="175"/>
      <c r="CF13" s="175"/>
      <c r="CG13" s="175"/>
      <c r="CH13" s="175"/>
      <c r="CI13" s="175"/>
      <c r="CJ13" s="175"/>
      <c r="CK13" s="175"/>
      <c r="CL13" s="175"/>
      <c r="CM13" s="175"/>
      <c r="CN13" s="175"/>
      <c r="CO13" s="175"/>
      <c r="CP13" s="175"/>
      <c r="CQ13" s="175"/>
      <c r="CR13" s="175"/>
      <c r="CS13" s="175"/>
      <c r="CT13" s="175"/>
      <c r="CU13" s="175"/>
      <c r="CV13" s="175"/>
      <c r="CW13" s="175"/>
      <c r="CX13" s="175"/>
      <c r="CY13" s="175"/>
      <c r="CZ13" s="175"/>
      <c r="DA13" s="175"/>
      <c r="DB13" s="175"/>
      <c r="DC13" s="175"/>
      <c r="DD13" s="175"/>
      <c r="DE13" s="175"/>
      <c r="DF13" s="175"/>
      <c r="DG13" s="175"/>
      <c r="DH13" s="175"/>
      <c r="DI13" s="175"/>
      <c r="DJ13" s="175"/>
      <c r="DK13" s="175"/>
      <c r="DL13" s="175"/>
      <c r="DM13" s="175"/>
      <c r="DN13" s="175"/>
      <c r="DO13" s="175"/>
      <c r="DP13" s="175"/>
      <c r="DQ13" s="175"/>
      <c r="DR13" s="175"/>
      <c r="DS13" s="175"/>
      <c r="DT13" s="175"/>
      <c r="DU13" s="175"/>
      <c r="DV13" s="175"/>
      <c r="DW13" s="175"/>
      <c r="DX13" s="175"/>
      <c r="DY13" s="175"/>
      <c r="DZ13" s="175"/>
      <c r="EA13" s="175"/>
      <c r="EB13" s="175"/>
      <c r="EC13" s="175"/>
      <c r="ED13" s="175"/>
      <c r="EE13" s="175"/>
      <c r="EF13" s="175"/>
      <c r="EG13" s="175"/>
      <c r="EH13" s="175"/>
    </row>
    <row r="14" spans="1:138" s="420" customFormat="1" ht="40" customHeight="1" x14ac:dyDescent="0.15">
      <c r="A14" s="668"/>
      <c r="B14" s="678" t="s">
        <v>2260</v>
      </c>
      <c r="C14" s="678"/>
      <c r="D14" s="678"/>
      <c r="E14" s="679"/>
      <c r="F14" s="682" t="s">
        <v>2261</v>
      </c>
      <c r="G14" s="678"/>
      <c r="H14" s="679"/>
      <c r="I14" s="682" t="s">
        <v>561</v>
      </c>
      <c r="J14" s="684"/>
      <c r="K14" s="687" t="str">
        <f>'1. Info. adm.'!B14</f>
        <v>Équipe de Recherche sur les Processus Innovatifs</v>
      </c>
      <c r="L14" s="688"/>
      <c r="M14" s="686">
        <f>IF(ISERROR(VLOOKUP(M13,'2. Structuration de l''unité'!$A$18:$B$45,2,FALSE)),"",VLOOKUP(M13,'2. Structuration de l''unité'!$A$18:$B$45,2,FALSE))</f>
        <v>0</v>
      </c>
      <c r="N14" s="664" t="str">
        <f>IF(ISERROR(VLOOKUP(N13,'2. Structuration de l''unité'!$A$18:$B$45,2,FALSE)),"",VLOOKUP(N13,'2. Structuration de l''unité'!$A$18:$B$45,2,FALSE))</f>
        <v/>
      </c>
      <c r="O14" s="663">
        <f>IF(ISERROR(VLOOKUP(O13,'2. Structuration de l''unité'!$A$18:$B$45,2,FALSE)),"",VLOOKUP(O13,'2. Structuration de l''unité'!$A$18:$B$45,2,FALSE))</f>
        <v>0</v>
      </c>
      <c r="P14" s="664" t="str">
        <f>IF(ISERROR(VLOOKUP(P13,'2. Structuration de l''unité'!$A$18:$B$45,2,FALSE)),"",VLOOKUP(P13,'2. Structuration de l''unité'!$A$18:$B$45,2,FALSE))</f>
        <v/>
      </c>
      <c r="Q14" s="663">
        <f>IF(ISERROR(VLOOKUP(Q13,'2. Structuration de l''unité'!$A$18:$B$45,2,FALSE)),"",VLOOKUP(Q13,'2. Structuration de l''unité'!$A$18:$B$45,2,FALSE))</f>
        <v>0</v>
      </c>
      <c r="R14" s="664" t="str">
        <f>IF(ISERROR(VLOOKUP(R13,'2. Structuration de l''unité'!$A$18:$B$45,2,FALSE)),"",VLOOKUP(R13,'2. Structuration de l''unité'!$A$18:$B$45,2,FALSE))</f>
        <v/>
      </c>
      <c r="S14" s="663">
        <f>IF(ISERROR(VLOOKUP(S13,'2. Structuration de l''unité'!$A$18:$B$45,2,FALSE)),"",VLOOKUP(S13,'2. Structuration de l''unité'!$A$18:$B$45,2,FALSE))</f>
        <v>0</v>
      </c>
      <c r="T14" s="664" t="str">
        <f>IF(ISERROR(VLOOKUP(T13,'2. Structuration de l''unité'!$A$18:$B$45,2,FALSE)),"",VLOOKUP(T13,'2. Structuration de l''unité'!$A$18:$B$45,2,FALSE))</f>
        <v/>
      </c>
      <c r="U14" s="663">
        <f>IF(ISERROR(VLOOKUP(U13,'2. Structuration de l''unité'!$A$18:$B$45,2,FALSE)),"",VLOOKUP(U13,'2. Structuration de l''unité'!$A$18:$B$45,2,FALSE))</f>
        <v>0</v>
      </c>
      <c r="V14" s="664" t="str">
        <f>IF(ISERROR(VLOOKUP(V13,'2. Structuration de l''unité'!$A$18:$B$45,2,FALSE)),"",VLOOKUP(V13,'2. Structuration de l''unité'!$A$18:$B$45,2,FALSE))</f>
        <v/>
      </c>
      <c r="W14" s="663">
        <f>IF(ISERROR(VLOOKUP(W13,'2. Structuration de l''unité'!$A$18:$B$45,2,FALSE)),"",VLOOKUP(W13,'2. Structuration de l''unité'!$A$18:$B$45,2,FALSE))</f>
        <v>0</v>
      </c>
      <c r="X14" s="664" t="str">
        <f>IF(ISERROR(VLOOKUP(X13,'2. Structuration de l''unité'!$A$18:$B$45,2,FALSE)),"",VLOOKUP(X13,'2. Structuration de l''unité'!$A$18:$B$45,2,FALSE))</f>
        <v/>
      </c>
      <c r="Y14" s="663">
        <f>IF(ISERROR(VLOOKUP(Y13,'2. Structuration de l''unité'!$A$18:$B$45,2,FALSE)),"",VLOOKUP(Y13,'2. Structuration de l''unité'!$A$18:$B$45,2,FALSE))</f>
        <v>0</v>
      </c>
      <c r="Z14" s="664" t="str">
        <f>IF(ISERROR(VLOOKUP(Z13,'2. Structuration de l''unité'!$A$18:$B$45,2,FALSE)),"",VLOOKUP(Z13,'2. Structuration de l''unité'!$A$18:$B$45,2,FALSE))</f>
        <v/>
      </c>
      <c r="AA14" s="663">
        <f>IF(ISERROR(VLOOKUP(AA13,'2. Structuration de l''unité'!$A$18:$B$45,2,FALSE)),"",VLOOKUP(AA13,'2. Structuration de l''unité'!$A$18:$B$45,2,FALSE))</f>
        <v>0</v>
      </c>
      <c r="AB14" s="664" t="str">
        <f>IF(ISERROR(VLOOKUP(AB13,'2. Structuration de l''unité'!$A$18:$B$45,2,FALSE)),"",VLOOKUP(AB13,'2. Structuration de l''unité'!$A$18:$B$45,2,FALSE))</f>
        <v/>
      </c>
      <c r="AC14" s="663">
        <f>IF(ISERROR(VLOOKUP(AC13,'2. Structuration de l''unité'!$A$18:$B$45,2,FALSE)),"",VLOOKUP(AC13,'2. Structuration de l''unité'!$A$18:$B$45,2,FALSE))</f>
        <v>0</v>
      </c>
      <c r="AD14" s="664" t="str">
        <f>IF(ISERROR(VLOOKUP(AD13,'2. Structuration de l''unité'!$A$18:$B$45,2,FALSE)),"",VLOOKUP(AD13,'2. Structuration de l''unité'!$A$18:$B$45,2,FALSE))</f>
        <v/>
      </c>
      <c r="AE14" s="663">
        <f>IF(ISERROR(VLOOKUP(AE13,'2. Structuration de l''unité'!$A$18:$B$45,2,FALSE)),"",VLOOKUP(AE13,'2. Structuration de l''unité'!$A$18:$B$45,2,FALSE))</f>
        <v>0</v>
      </c>
      <c r="AF14" s="664" t="str">
        <f>IF(ISERROR(VLOOKUP(AF13,'2. Structuration de l''unité'!$A$18:$B$45,2,FALSE)),"",VLOOKUP(AF13,'2. Structuration de l''unité'!$A$18:$B$45,2,FALSE))</f>
        <v/>
      </c>
      <c r="AG14" s="663">
        <f>IF(ISERROR(VLOOKUP(AG13,'2. Structuration de l''unité'!$A$18:$B$45,2,FALSE)),"",VLOOKUP(AG13,'2. Structuration de l''unité'!$A$18:$B$45,2,FALSE))</f>
        <v>0</v>
      </c>
      <c r="AH14" s="664" t="str">
        <f>IF(ISERROR(VLOOKUP(AH13,'2. Structuration de l''unité'!$A$18:$B$45,2,FALSE)),"",VLOOKUP(AH13,'2. Structuration de l''unité'!$A$18:$B$45,2,FALSE))</f>
        <v/>
      </c>
      <c r="AI14" s="663">
        <f>IF(ISERROR(VLOOKUP(AI13,'2. Structuration de l''unité'!$A$18:$B$45,2,FALSE)),"",VLOOKUP(AI13,'2. Structuration de l''unité'!$A$18:$B$45,2,FALSE))</f>
        <v>0</v>
      </c>
      <c r="AJ14" s="664" t="str">
        <f>IF(ISERROR(VLOOKUP(AJ13,'2. Structuration de l''unité'!$A$18:$B$45,2,FALSE)),"",VLOOKUP(AJ13,'2. Structuration de l''unité'!$A$18:$B$45,2,FALSE))</f>
        <v/>
      </c>
      <c r="AK14" s="663">
        <f>IF(ISERROR(VLOOKUP(AK13,'2. Structuration de l''unité'!$A$18:$B$45,2,FALSE)),"",VLOOKUP(AK13,'2. Structuration de l''unité'!$A$18:$B$45,2,FALSE))</f>
        <v>0</v>
      </c>
      <c r="AL14" s="664" t="str">
        <f>IF(ISERROR(VLOOKUP(AL13,'2. Structuration de l''unité'!$A$18:$B$45,2,FALSE)),"",VLOOKUP(AL13,'2. Structuration de l''unité'!$A$18:$B$45,2,FALSE))</f>
        <v/>
      </c>
      <c r="AM14" s="663">
        <f>IF(ISERROR(VLOOKUP(AM13,'2. Structuration de l''unité'!$A$18:$B$45,2,FALSE)),"",VLOOKUP(AM13,'2. Structuration de l''unité'!$A$18:$B$45,2,FALSE))</f>
        <v>0</v>
      </c>
      <c r="AN14" s="664" t="str">
        <f>IF(ISERROR(VLOOKUP(AN13,'2. Structuration de l''unité'!$A$18:$B$45,2,FALSE)),"",VLOOKUP(AN13,'2. Structuration de l''unité'!$A$18:$B$45,2,FALSE))</f>
        <v/>
      </c>
      <c r="AO14" s="663">
        <f>IF(ISERROR(VLOOKUP(AO13,'2. Structuration de l''unité'!$A$18:$B$45,2,FALSE)),"",VLOOKUP(AO13,'2. Structuration de l''unité'!$A$18:$B$45,2,FALSE))</f>
        <v>0</v>
      </c>
      <c r="AP14" s="664" t="str">
        <f>IF(ISERROR(VLOOKUP(AP13,'2. Structuration de l''unité'!$A$18:$B$45,2,FALSE)),"",VLOOKUP(AP13,'2. Structuration de l''unité'!$A$18:$B$45,2,FALSE))</f>
        <v/>
      </c>
      <c r="AQ14" s="663">
        <f>IF(ISERROR(VLOOKUP(AQ13,'2. Structuration de l''unité'!$A$18:$B$45,2,FALSE)),"",VLOOKUP(AQ13,'2. Structuration de l''unité'!$A$18:$B$45,2,FALSE))</f>
        <v>0</v>
      </c>
      <c r="AR14" s="664" t="str">
        <f>IF(ISERROR(VLOOKUP(AR13,'2. Structuration de l''unité'!$A$18:$B$45,2,FALSE)),"",VLOOKUP(AR13,'2. Structuration de l''unité'!$A$18:$B$45,2,FALSE))</f>
        <v/>
      </c>
      <c r="AS14" s="663">
        <f>IF(ISERROR(VLOOKUP(AS13,'2. Structuration de l''unité'!$A$18:$B$45,2,FALSE)),"",VLOOKUP(AS13,'2. Structuration de l''unité'!$A$18:$B$45,2,FALSE))</f>
        <v>0</v>
      </c>
      <c r="AT14" s="664" t="str">
        <f>IF(ISERROR(VLOOKUP(AT13,'2. Structuration de l''unité'!$A$18:$B$45,2,FALSE)),"",VLOOKUP(AT13,'2. Structuration de l''unité'!$A$18:$B$45,2,FALSE))</f>
        <v/>
      </c>
      <c r="AU14" s="663">
        <f>IF(ISERROR(VLOOKUP(AU13,'2. Structuration de l''unité'!$A$18:$B$45,2,FALSE)),"",VLOOKUP(AU13,'2. Structuration de l''unité'!$A$18:$B$45,2,FALSE))</f>
        <v>0</v>
      </c>
      <c r="AV14" s="664" t="str">
        <f>IF(ISERROR(VLOOKUP(AV13,'2. Structuration de l''unité'!$A$18:$B$45,2,FALSE)),"",VLOOKUP(AV13,'2. Structuration de l''unité'!$A$18:$B$45,2,FALSE))</f>
        <v/>
      </c>
      <c r="AW14" s="663">
        <f>IF(ISERROR(VLOOKUP(AW13,'2. Structuration de l''unité'!$A$18:$B$45,2,FALSE)),"",VLOOKUP(AW13,'2. Structuration de l''unité'!$A$18:$B$45,2,FALSE))</f>
        <v>0</v>
      </c>
      <c r="AX14" s="664" t="str">
        <f>IF(ISERROR(VLOOKUP(AX13,'2. Structuration de l''unité'!$A$18:$B$45,2,FALSE)),"",VLOOKUP(AX13,'2. Structuration de l''unité'!$A$18:$B$45,2,FALSE))</f>
        <v/>
      </c>
      <c r="AY14" s="663">
        <f>IF(ISERROR(VLOOKUP(AY13,'2. Structuration de l''unité'!$A$18:$B$45,2,FALSE)),"",VLOOKUP(AY13,'2. Structuration de l''unité'!$A$18:$B$45,2,FALSE))</f>
        <v>0</v>
      </c>
      <c r="AZ14" s="664" t="str">
        <f>IF(ISERROR(VLOOKUP(AZ13,'2. Structuration de l''unité'!$A$18:$B$45,2,FALSE)),"",VLOOKUP(AZ13,'2. Structuration de l''unité'!$A$18:$B$45,2,FALSE))</f>
        <v/>
      </c>
      <c r="BA14" s="663">
        <f>IF(ISERROR(VLOOKUP(BA13,'2. Structuration de l''unité'!$A$18:$B$45,2,FALSE)),"",VLOOKUP(BA13,'2. Structuration de l''unité'!$A$18:$B$45,2,FALSE))</f>
        <v>0</v>
      </c>
      <c r="BB14" s="664" t="str">
        <f>IF(ISERROR(VLOOKUP(BB13,'2. Structuration de l''unité'!$A$18:$B$45,2,FALSE)),"",VLOOKUP(BB13,'2. Structuration de l''unité'!$A$18:$B$45,2,FALSE))</f>
        <v/>
      </c>
      <c r="BC14" s="663">
        <f>IF(ISERROR(VLOOKUP(BC13,'2. Structuration de l''unité'!$A$18:$B$45,2,FALSE)),"",VLOOKUP(BC13,'2. Structuration de l''unité'!$A$18:$B$45,2,FALSE))</f>
        <v>0</v>
      </c>
      <c r="BD14" s="664" t="str">
        <f>IF(ISERROR(VLOOKUP(BD13,'2. Structuration de l''unité'!$A$18:$B$45,2,FALSE)),"",VLOOKUP(BD13,'2. Structuration de l''unité'!$A$18:$B$45,2,FALSE))</f>
        <v/>
      </c>
      <c r="BE14" s="663">
        <f>IF(ISERROR(VLOOKUP(BE13,'2. Structuration de l''unité'!$A$18:$B$45,2,FALSE)),"",VLOOKUP(BE13,'2. Structuration de l''unité'!$A$18:$B$45,2,FALSE))</f>
        <v>0</v>
      </c>
      <c r="BF14" s="664" t="str">
        <f>IF(ISERROR(VLOOKUP(BF13,'2. Structuration de l''unité'!$A$18:$B$45,2,FALSE)),"",VLOOKUP(BF13,'2. Structuration de l''unité'!$A$18:$B$45,2,FALSE))</f>
        <v/>
      </c>
      <c r="BG14" s="663">
        <f>IF(ISERROR(VLOOKUP(BG13,'2. Structuration de l''unité'!$A$18:$B$45,2,FALSE)),"",VLOOKUP(BG13,'2. Structuration de l''unité'!$A$18:$B$45,2,FALSE))</f>
        <v>0</v>
      </c>
      <c r="BH14" s="664" t="str">
        <f>IF(ISERROR(VLOOKUP(BH13,'2. Structuration de l''unité'!$A$18:$B$45,2,FALSE)),"",VLOOKUP(BH13,'2. Structuration de l''unité'!$A$18:$B$45,2,FALSE))</f>
        <v/>
      </c>
      <c r="BI14" s="663">
        <f>IF(ISERROR(VLOOKUP(BI13,'2. Structuration de l''unité'!$A$18:$B$45,2,FALSE)),"",VLOOKUP(BI13,'2. Structuration de l''unité'!$A$18:$B$45,2,FALSE))</f>
        <v>0</v>
      </c>
      <c r="BJ14" s="664" t="str">
        <f>IF(ISERROR(VLOOKUP(BJ13,'2. Structuration de l''unité'!$A$18:$B$45,2,FALSE)),"",VLOOKUP(BJ13,'2. Structuration de l''unité'!$A$18:$B$45,2,FALSE))</f>
        <v/>
      </c>
      <c r="BK14" s="663">
        <f>IF(ISERROR(VLOOKUP(BK13,'2. Structuration de l''unité'!$A$18:$B$45,2,FALSE)),"",VLOOKUP(BK13,'2. Structuration de l''unité'!$A$18:$B$45,2,FALSE))</f>
        <v>0</v>
      </c>
      <c r="BL14" s="664" t="str">
        <f>IF(ISERROR(VLOOKUP(BL13,'2. Structuration de l''unité'!$A$18:$B$45,2,FALSE)),"",VLOOKUP(BL13,'2. Structuration de l''unité'!$A$18:$B$45,2,FALSE))</f>
        <v/>
      </c>
      <c r="BM14" s="663">
        <f>IF(ISERROR(VLOOKUP(BM13,'2. Structuration de l''unité'!$A$18:$B$45,2,FALSE)),"",VLOOKUP(BM13,'2. Structuration de l''unité'!$A$18:$B$45,2,FALSE))</f>
        <v>0</v>
      </c>
      <c r="BN14" s="664" t="str">
        <f>IF(ISERROR(VLOOKUP(BN13,'2. Structuration de l''unité'!$A$18:$B$45,2,FALSE)),"",VLOOKUP(BN13,'2. Structuration de l''unité'!$A$18:$B$45,2,FALSE))</f>
        <v/>
      </c>
      <c r="BO14" s="663" t="str">
        <f>IF(ISERROR(VLOOKUP(BO13,'2. Structuration de l''unité'!$A$18:$B$45,2,FALSE)),"",VLOOKUP(BO13,'2. Structuration de l''unité'!$A$18:$B$45,2,FALSE))</f>
        <v>Services d'appui à la recherche, le cas échéant</v>
      </c>
      <c r="BP14" s="664" t="str">
        <f>IF(ISERROR(VLOOKUP(BP13,'2. Structuration de l''unité'!$A$18:$B$45,2,FALSE)),"",VLOOKUP(BP13,'2. Structuration de l''unité'!$A$18:$B$45,2,FALSE))</f>
        <v/>
      </c>
      <c r="BQ14" s="175"/>
      <c r="BR14" s="175"/>
      <c r="BS14" s="175"/>
      <c r="BT14" s="175"/>
      <c r="BU14" s="175"/>
      <c r="BV14" s="175"/>
      <c r="BW14" s="175"/>
      <c r="BX14" s="175"/>
      <c r="BY14" s="175"/>
      <c r="BZ14" s="175"/>
      <c r="CA14" s="175"/>
      <c r="CB14" s="175"/>
      <c r="CC14" s="175"/>
      <c r="CD14" s="175"/>
      <c r="CE14" s="175"/>
      <c r="CF14" s="175"/>
      <c r="CG14" s="175"/>
      <c r="CH14" s="175"/>
      <c r="CI14" s="175"/>
      <c r="CJ14" s="175"/>
      <c r="CK14" s="175"/>
      <c r="CL14" s="175"/>
      <c r="CM14" s="175"/>
      <c r="CN14" s="175"/>
      <c r="CO14" s="175"/>
      <c r="CP14" s="175"/>
      <c r="CQ14" s="175"/>
      <c r="CR14" s="175"/>
      <c r="CS14" s="175"/>
      <c r="CT14" s="175"/>
      <c r="CU14" s="175"/>
      <c r="CV14" s="175"/>
      <c r="CW14" s="175"/>
      <c r="CX14" s="175"/>
      <c r="CY14" s="175"/>
      <c r="CZ14" s="175"/>
      <c r="DA14" s="175"/>
      <c r="DB14" s="175"/>
      <c r="DC14" s="175"/>
      <c r="DD14" s="175"/>
      <c r="DE14" s="175"/>
      <c r="DF14" s="175"/>
      <c r="DG14" s="175"/>
      <c r="DH14" s="175"/>
      <c r="DI14" s="175"/>
      <c r="DJ14" s="175"/>
      <c r="DK14" s="175"/>
      <c r="DL14" s="175"/>
      <c r="DM14" s="175"/>
      <c r="DN14" s="175"/>
      <c r="DO14" s="175"/>
      <c r="DP14" s="175"/>
      <c r="DQ14" s="175"/>
      <c r="DR14" s="175"/>
      <c r="DS14" s="175"/>
      <c r="DT14" s="175"/>
      <c r="DU14" s="175"/>
      <c r="DV14" s="175"/>
      <c r="DW14" s="175"/>
      <c r="DX14" s="175"/>
      <c r="DY14" s="175"/>
      <c r="DZ14" s="175"/>
      <c r="EA14" s="175"/>
      <c r="EB14" s="175"/>
      <c r="EC14" s="175"/>
      <c r="ED14" s="175"/>
      <c r="EE14" s="175"/>
      <c r="EF14" s="175"/>
      <c r="EG14" s="175"/>
      <c r="EH14" s="175"/>
    </row>
    <row r="15" spans="1:138" ht="30" customHeight="1" thickBot="1" x14ac:dyDescent="0.2">
      <c r="A15" s="668"/>
      <c r="B15" s="680"/>
      <c r="C15" s="680"/>
      <c r="D15" s="680"/>
      <c r="E15" s="681"/>
      <c r="F15" s="683"/>
      <c r="G15" s="680"/>
      <c r="H15" s="681"/>
      <c r="I15" s="683"/>
      <c r="J15" s="685"/>
      <c r="K15" s="689"/>
      <c r="L15" s="690"/>
      <c r="M15" s="672">
        <f>IF(ISERROR(VLOOKUP(M13,'2. Structuration de l''unité'!$A$18:$C$45,3,FALSE)),"",VLOOKUP(M13,'2. Structuration de l''unité'!$A$18:$C$45,3,FALSE))</f>
        <v>0</v>
      </c>
      <c r="N15" s="666" t="str">
        <f>IF(ISERROR(VLOOKUP(N13,'2. Structuration de l''unité'!$A$18:$C$45,3,FALSE)),"",VLOOKUP(N13,'2. Structuration de l''unité'!$A$18:$C$45,3,FALSE))</f>
        <v/>
      </c>
      <c r="O15" s="665">
        <f>IF(ISERROR(VLOOKUP(O13,'2. Structuration de l''unité'!$A$18:$C$45,3,FALSE)),"",VLOOKUP(O13,'2. Structuration de l''unité'!$A$18:$C$45,3,FALSE))</f>
        <v>0</v>
      </c>
      <c r="P15" s="666" t="str">
        <f>IF(ISERROR(VLOOKUP(P13,'2. Structuration de l''unité'!$A$18:$C$45,3,FALSE)),"",VLOOKUP(P13,'2. Structuration de l''unité'!$A$18:$C$45,3,FALSE))</f>
        <v/>
      </c>
      <c r="Q15" s="665">
        <f>IF(ISERROR(VLOOKUP(Q13,'2. Structuration de l''unité'!$A$18:$C$45,3,FALSE)),"",VLOOKUP(Q13,'2. Structuration de l''unité'!$A$18:$C$45,3,FALSE))</f>
        <v>0</v>
      </c>
      <c r="R15" s="666" t="str">
        <f>IF(ISERROR(VLOOKUP(R13,'2. Structuration de l''unité'!$A$18:$C$45,3,FALSE)),"",VLOOKUP(R13,'2. Structuration de l''unité'!$A$18:$C$45,3,FALSE))</f>
        <v/>
      </c>
      <c r="S15" s="665">
        <f>IF(ISERROR(VLOOKUP(S13,'2. Structuration de l''unité'!$A$18:$C$45,3,FALSE)),"",VLOOKUP(S13,'2. Structuration de l''unité'!$A$18:$C$45,3,FALSE))</f>
        <v>0</v>
      </c>
      <c r="T15" s="666" t="str">
        <f>IF(ISERROR(VLOOKUP(T13,'2. Structuration de l''unité'!$A$18:$C$45,3,FALSE)),"",VLOOKUP(T13,'2. Structuration de l''unité'!$A$18:$C$45,3,FALSE))</f>
        <v/>
      </c>
      <c r="U15" s="665">
        <f>IF(ISERROR(VLOOKUP(U13,'2. Structuration de l''unité'!$A$18:$C$45,3,FALSE)),"",VLOOKUP(U13,'2. Structuration de l''unité'!$A$18:$C$45,3,FALSE))</f>
        <v>0</v>
      </c>
      <c r="V15" s="666" t="str">
        <f>IF(ISERROR(VLOOKUP(V13,'2. Structuration de l''unité'!$A$18:$C$45,3,FALSE)),"",VLOOKUP(V13,'2. Structuration de l''unité'!$A$18:$C$45,3,FALSE))</f>
        <v/>
      </c>
      <c r="W15" s="665">
        <f>IF(ISERROR(VLOOKUP(W13,'2. Structuration de l''unité'!$A$18:$C$45,3,FALSE)),"",VLOOKUP(W13,'2. Structuration de l''unité'!$A$18:$C$45,3,FALSE))</f>
        <v>0</v>
      </c>
      <c r="X15" s="666" t="str">
        <f>IF(ISERROR(VLOOKUP(X13,'2. Structuration de l''unité'!$A$18:$C$45,3,FALSE)),"",VLOOKUP(X13,'2. Structuration de l''unité'!$A$18:$C$45,3,FALSE))</f>
        <v/>
      </c>
      <c r="Y15" s="665">
        <f>IF(ISERROR(VLOOKUP(Y13,'2. Structuration de l''unité'!$A$18:$C$45,3,FALSE)),"",VLOOKUP(Y13,'2. Structuration de l''unité'!$A$18:$C$45,3,FALSE))</f>
        <v>0</v>
      </c>
      <c r="Z15" s="666" t="str">
        <f>IF(ISERROR(VLOOKUP(Z13,'2. Structuration de l''unité'!$A$18:$C$45,3,FALSE)),"",VLOOKUP(Z13,'2. Structuration de l''unité'!$A$18:$C$45,3,FALSE))</f>
        <v/>
      </c>
      <c r="AA15" s="665">
        <f>IF(ISERROR(VLOOKUP(AA13,'2. Structuration de l''unité'!$A$18:$C$45,3,FALSE)),"",VLOOKUP(AA13,'2. Structuration de l''unité'!$A$18:$C$45,3,FALSE))</f>
        <v>0</v>
      </c>
      <c r="AB15" s="666" t="str">
        <f>IF(ISERROR(VLOOKUP(AB13,'2. Structuration de l''unité'!$A$18:$C$45,3,FALSE)),"",VLOOKUP(AB13,'2. Structuration de l''unité'!$A$18:$C$45,3,FALSE))</f>
        <v/>
      </c>
      <c r="AC15" s="665">
        <f>IF(ISERROR(VLOOKUP(AC13,'2. Structuration de l''unité'!$A$18:$C$45,3,FALSE)),"",VLOOKUP(AC13,'2. Structuration de l''unité'!$A$18:$C$45,3,FALSE))</f>
        <v>0</v>
      </c>
      <c r="AD15" s="666" t="str">
        <f>IF(ISERROR(VLOOKUP(AD13,'2. Structuration de l''unité'!$A$18:$C$45,3,FALSE)),"",VLOOKUP(AD13,'2. Structuration de l''unité'!$A$18:$C$45,3,FALSE))</f>
        <v/>
      </c>
      <c r="AE15" s="665">
        <f>IF(ISERROR(VLOOKUP(AE13,'2. Structuration de l''unité'!$A$18:$C$45,3,FALSE)),"",VLOOKUP(AE13,'2. Structuration de l''unité'!$A$18:$C$45,3,FALSE))</f>
        <v>0</v>
      </c>
      <c r="AF15" s="666" t="str">
        <f>IF(ISERROR(VLOOKUP(AF13,'2. Structuration de l''unité'!$A$18:$C$45,3,FALSE)),"",VLOOKUP(AF13,'2. Structuration de l''unité'!$A$18:$C$45,3,FALSE))</f>
        <v/>
      </c>
      <c r="AG15" s="665">
        <f>IF(ISERROR(VLOOKUP(AG13,'2. Structuration de l''unité'!$A$18:$C$45,3,FALSE)),"",VLOOKUP(AG13,'2. Structuration de l''unité'!$A$18:$C$45,3,FALSE))</f>
        <v>0</v>
      </c>
      <c r="AH15" s="666" t="str">
        <f>IF(ISERROR(VLOOKUP(AH13,'2. Structuration de l''unité'!$A$18:$C$45,3,FALSE)),"",VLOOKUP(AH13,'2. Structuration de l''unité'!$A$18:$C$45,3,FALSE))</f>
        <v/>
      </c>
      <c r="AI15" s="665">
        <f>IF(ISERROR(VLOOKUP(AI13,'2. Structuration de l''unité'!$A$18:$C$45,3,FALSE)),"",VLOOKUP(AI13,'2. Structuration de l''unité'!$A$18:$C$45,3,FALSE))</f>
        <v>0</v>
      </c>
      <c r="AJ15" s="666" t="str">
        <f>IF(ISERROR(VLOOKUP(AJ13,'2. Structuration de l''unité'!$A$18:$C$45,3,FALSE)),"",VLOOKUP(AJ13,'2. Structuration de l''unité'!$A$18:$C$45,3,FALSE))</f>
        <v/>
      </c>
      <c r="AK15" s="665">
        <f>IF(ISERROR(VLOOKUP(AK13,'2. Structuration de l''unité'!$A$18:$C$45,3,FALSE)),"",VLOOKUP(AK13,'2. Structuration de l''unité'!$A$18:$C$45,3,FALSE))</f>
        <v>0</v>
      </c>
      <c r="AL15" s="666" t="str">
        <f>IF(ISERROR(VLOOKUP(AL13,'2. Structuration de l''unité'!$A$18:$C$45,3,FALSE)),"",VLOOKUP(AL13,'2. Structuration de l''unité'!$A$18:$C$45,3,FALSE))</f>
        <v/>
      </c>
      <c r="AM15" s="665">
        <f>IF(ISERROR(VLOOKUP(AM13,'2. Structuration de l''unité'!$A$18:$C$45,3,FALSE)),"",VLOOKUP(AM13,'2. Structuration de l''unité'!$A$18:$C$45,3,FALSE))</f>
        <v>0</v>
      </c>
      <c r="AN15" s="666" t="str">
        <f>IF(ISERROR(VLOOKUP(AN13,'2. Structuration de l''unité'!$A$18:$C$45,3,FALSE)),"",VLOOKUP(AN13,'2. Structuration de l''unité'!$A$18:$C$45,3,FALSE))</f>
        <v/>
      </c>
      <c r="AO15" s="665">
        <f>IF(ISERROR(VLOOKUP(AO13,'2. Structuration de l''unité'!$A$18:$C$45,3,FALSE)),"",VLOOKUP(AO13,'2. Structuration de l''unité'!$A$18:$C$45,3,FALSE))</f>
        <v>0</v>
      </c>
      <c r="AP15" s="666" t="str">
        <f>IF(ISERROR(VLOOKUP(AP13,'2. Structuration de l''unité'!$A$18:$C$45,3,FALSE)),"",VLOOKUP(AP13,'2. Structuration de l''unité'!$A$18:$C$45,3,FALSE))</f>
        <v/>
      </c>
      <c r="AQ15" s="665">
        <f>IF(ISERROR(VLOOKUP(AQ13,'2. Structuration de l''unité'!$A$18:$C$45,3,FALSE)),"",VLOOKUP(AQ13,'2. Structuration de l''unité'!$A$18:$C$45,3,FALSE))</f>
        <v>0</v>
      </c>
      <c r="AR15" s="666" t="str">
        <f>IF(ISERROR(VLOOKUP(AR13,'2. Structuration de l''unité'!$A$18:$C$45,3,FALSE)),"",VLOOKUP(AR13,'2. Structuration de l''unité'!$A$18:$C$45,3,FALSE))</f>
        <v/>
      </c>
      <c r="AS15" s="665">
        <f>IF(ISERROR(VLOOKUP(AS13,'2. Structuration de l''unité'!$A$18:$C$45,3,FALSE)),"",VLOOKUP(AS13,'2. Structuration de l''unité'!$A$18:$C$45,3,FALSE))</f>
        <v>0</v>
      </c>
      <c r="AT15" s="666" t="str">
        <f>IF(ISERROR(VLOOKUP(AT13,'2. Structuration de l''unité'!$A$18:$C$45,3,FALSE)),"",VLOOKUP(AT13,'2. Structuration de l''unité'!$A$18:$C$45,3,FALSE))</f>
        <v/>
      </c>
      <c r="AU15" s="665">
        <f>IF(ISERROR(VLOOKUP(AU13,'2. Structuration de l''unité'!$A$18:$C$45,3,FALSE)),"",VLOOKUP(AU13,'2. Structuration de l''unité'!$A$18:$C$45,3,FALSE))</f>
        <v>0</v>
      </c>
      <c r="AV15" s="666" t="str">
        <f>IF(ISERROR(VLOOKUP(AV13,'2. Structuration de l''unité'!$A$18:$C$45,3,FALSE)),"",VLOOKUP(AV13,'2. Structuration de l''unité'!$A$18:$C$45,3,FALSE))</f>
        <v/>
      </c>
      <c r="AW15" s="665">
        <f>IF(ISERROR(VLOOKUP(AW13,'2. Structuration de l''unité'!$A$18:$C$45,3,FALSE)),"",VLOOKUP(AW13,'2. Structuration de l''unité'!$A$18:$C$45,3,FALSE))</f>
        <v>0</v>
      </c>
      <c r="AX15" s="666" t="str">
        <f>IF(ISERROR(VLOOKUP(AX13,'2. Structuration de l''unité'!$A$18:$C$45,3,FALSE)),"",VLOOKUP(AX13,'2. Structuration de l''unité'!$A$18:$C$45,3,FALSE))</f>
        <v/>
      </c>
      <c r="AY15" s="665">
        <f>IF(ISERROR(VLOOKUP(AY13,'2. Structuration de l''unité'!$A$18:$C$45,3,FALSE)),"",VLOOKUP(AY13,'2. Structuration de l''unité'!$A$18:$C$45,3,FALSE))</f>
        <v>0</v>
      </c>
      <c r="AZ15" s="666" t="str">
        <f>IF(ISERROR(VLOOKUP(AZ13,'2. Structuration de l''unité'!$A$18:$C$45,3,FALSE)),"",VLOOKUP(AZ13,'2. Structuration de l''unité'!$A$18:$C$45,3,FALSE))</f>
        <v/>
      </c>
      <c r="BA15" s="665">
        <f>IF(ISERROR(VLOOKUP(BA13,'2. Structuration de l''unité'!$A$18:$C$45,3,FALSE)),"",VLOOKUP(BA13,'2. Structuration de l''unité'!$A$18:$C$45,3,FALSE))</f>
        <v>0</v>
      </c>
      <c r="BB15" s="666" t="str">
        <f>IF(ISERROR(VLOOKUP(BB13,'2. Structuration de l''unité'!$A$18:$C$45,3,FALSE)),"",VLOOKUP(BB13,'2. Structuration de l''unité'!$A$18:$C$45,3,FALSE))</f>
        <v/>
      </c>
      <c r="BC15" s="665">
        <f>IF(ISERROR(VLOOKUP(BC13,'2. Structuration de l''unité'!$A$18:$C$45,3,FALSE)),"",VLOOKUP(BC13,'2. Structuration de l''unité'!$A$18:$C$45,3,FALSE))</f>
        <v>0</v>
      </c>
      <c r="BD15" s="666" t="str">
        <f>IF(ISERROR(VLOOKUP(BD13,'2. Structuration de l''unité'!$A$18:$C$45,3,FALSE)),"",VLOOKUP(BD13,'2. Structuration de l''unité'!$A$18:$C$45,3,FALSE))</f>
        <v/>
      </c>
      <c r="BE15" s="665">
        <f>IF(ISERROR(VLOOKUP(BE13,'2. Structuration de l''unité'!$A$18:$C$45,3,FALSE)),"",VLOOKUP(BE13,'2. Structuration de l''unité'!$A$18:$C$45,3,FALSE))</f>
        <v>0</v>
      </c>
      <c r="BF15" s="666" t="str">
        <f>IF(ISERROR(VLOOKUP(BF13,'2. Structuration de l''unité'!$A$18:$C$45,3,FALSE)),"",VLOOKUP(BF13,'2. Structuration de l''unité'!$A$18:$C$45,3,FALSE))</f>
        <v/>
      </c>
      <c r="BG15" s="665">
        <f>IF(ISERROR(VLOOKUP(BG13,'2. Structuration de l''unité'!$A$18:$C$45,3,FALSE)),"",VLOOKUP(BG13,'2. Structuration de l''unité'!$A$18:$C$45,3,FALSE))</f>
        <v>0</v>
      </c>
      <c r="BH15" s="666" t="str">
        <f>IF(ISERROR(VLOOKUP(BH13,'2. Structuration de l''unité'!$A$18:$C$45,3,FALSE)),"",VLOOKUP(BH13,'2. Structuration de l''unité'!$A$18:$C$45,3,FALSE))</f>
        <v/>
      </c>
      <c r="BI15" s="665">
        <f>IF(ISERROR(VLOOKUP(BI13,'2. Structuration de l''unité'!$A$18:$C$45,3,FALSE)),"",VLOOKUP(BI13,'2. Structuration de l''unité'!$A$18:$C$45,3,FALSE))</f>
        <v>0</v>
      </c>
      <c r="BJ15" s="666" t="str">
        <f>IF(ISERROR(VLOOKUP(BJ13,'2. Structuration de l''unité'!$A$18:$C$45,3,FALSE)),"",VLOOKUP(BJ13,'2. Structuration de l''unité'!$A$18:$C$45,3,FALSE))</f>
        <v/>
      </c>
      <c r="BK15" s="665">
        <f>IF(ISERROR(VLOOKUP(BK13,'2. Structuration de l''unité'!$A$18:$C$45,3,FALSE)),"",VLOOKUP(BK13,'2. Structuration de l''unité'!$A$18:$C$45,3,FALSE))</f>
        <v>0</v>
      </c>
      <c r="BL15" s="666" t="str">
        <f>IF(ISERROR(VLOOKUP(BL13,'2. Structuration de l''unité'!$A$18:$C$45,3,FALSE)),"",VLOOKUP(BL13,'2. Structuration de l''unité'!$A$18:$C$45,3,FALSE))</f>
        <v/>
      </c>
      <c r="BM15" s="665">
        <f>IF(ISERROR(VLOOKUP(BM13,'2. Structuration de l''unité'!$A$18:$C$45,3,FALSE)),"",VLOOKUP(BM13,'2. Structuration de l''unité'!$A$18:$C$45,3,FALSE))</f>
        <v>0</v>
      </c>
      <c r="BN15" s="666" t="str">
        <f>IF(ISERROR(VLOOKUP(BN13,'2. Structuration de l''unité'!$A$18:$C$45,3,FALSE)),"",VLOOKUP(BN13,'2. Structuration de l''unité'!$A$18:$C$45,3,FALSE))</f>
        <v/>
      </c>
      <c r="BO15" s="665">
        <f>IF(ISERROR(VLOOKUP(BO13,'2. Structuration de l''unité'!$A$18:$C$45,3,FALSE)),"",VLOOKUP(BO13,'2. Structuration de l''unité'!$A$18:$C$45,3,FALSE))</f>
        <v>0</v>
      </c>
      <c r="BP15" s="666" t="str">
        <f>IF(ISERROR(VLOOKUP(BP13,'2. Structuration de l''unité'!$A$18:$C$45,3,FALSE)),"",VLOOKUP(BP13,'2. Structuration de l''unité'!$A$18:$C$45,3,FALSE))</f>
        <v/>
      </c>
    </row>
    <row r="16" spans="1:138" ht="51" customHeight="1" x14ac:dyDescent="0.15">
      <c r="A16" s="669"/>
      <c r="B16" s="203"/>
      <c r="C16" s="111"/>
      <c r="D16" s="111"/>
      <c r="E16" s="111"/>
      <c r="F16" s="111"/>
      <c r="G16" s="111"/>
      <c r="H16" s="111"/>
      <c r="I16" s="180" t="s">
        <v>634</v>
      </c>
      <c r="J16" s="180" t="s">
        <v>634</v>
      </c>
      <c r="K16" s="428" t="s">
        <v>2370</v>
      </c>
      <c r="L16" s="429" t="s">
        <v>2371</v>
      </c>
      <c r="M16" s="428" t="s">
        <v>2370</v>
      </c>
      <c r="N16" s="429" t="s">
        <v>2371</v>
      </c>
      <c r="O16" s="428" t="s">
        <v>2370</v>
      </c>
      <c r="P16" s="429" t="s">
        <v>2371</v>
      </c>
      <c r="Q16" s="428" t="s">
        <v>2370</v>
      </c>
      <c r="R16" s="429" t="s">
        <v>2371</v>
      </c>
      <c r="S16" s="428" t="s">
        <v>2370</v>
      </c>
      <c r="T16" s="429" t="s">
        <v>2371</v>
      </c>
      <c r="U16" s="428" t="s">
        <v>2370</v>
      </c>
      <c r="V16" s="429" t="s">
        <v>2371</v>
      </c>
      <c r="W16" s="428" t="s">
        <v>2370</v>
      </c>
      <c r="X16" s="429" t="s">
        <v>2371</v>
      </c>
      <c r="Y16" s="428" t="s">
        <v>2370</v>
      </c>
      <c r="Z16" s="429" t="s">
        <v>2371</v>
      </c>
      <c r="AA16" s="428" t="s">
        <v>2370</v>
      </c>
      <c r="AB16" s="429" t="s">
        <v>2371</v>
      </c>
      <c r="AC16" s="428" t="s">
        <v>2370</v>
      </c>
      <c r="AD16" s="429" t="s">
        <v>2371</v>
      </c>
      <c r="AE16" s="428" t="s">
        <v>2370</v>
      </c>
      <c r="AF16" s="429" t="s">
        <v>2371</v>
      </c>
      <c r="AG16" s="428" t="s">
        <v>2370</v>
      </c>
      <c r="AH16" s="429" t="s">
        <v>2371</v>
      </c>
      <c r="AI16" s="428" t="s">
        <v>2370</v>
      </c>
      <c r="AJ16" s="429" t="s">
        <v>2371</v>
      </c>
      <c r="AK16" s="428" t="s">
        <v>2370</v>
      </c>
      <c r="AL16" s="429" t="s">
        <v>2371</v>
      </c>
      <c r="AM16" s="428" t="s">
        <v>2370</v>
      </c>
      <c r="AN16" s="429" t="s">
        <v>2371</v>
      </c>
      <c r="AO16" s="428" t="s">
        <v>2370</v>
      </c>
      <c r="AP16" s="429" t="s">
        <v>2371</v>
      </c>
      <c r="AQ16" s="428" t="s">
        <v>2370</v>
      </c>
      <c r="AR16" s="429" t="s">
        <v>2371</v>
      </c>
      <c r="AS16" s="428" t="s">
        <v>2370</v>
      </c>
      <c r="AT16" s="429" t="s">
        <v>2371</v>
      </c>
      <c r="AU16" s="428" t="s">
        <v>2370</v>
      </c>
      <c r="AV16" s="429" t="s">
        <v>2371</v>
      </c>
      <c r="AW16" s="428" t="s">
        <v>2370</v>
      </c>
      <c r="AX16" s="429" t="s">
        <v>2371</v>
      </c>
      <c r="AY16" s="428" t="s">
        <v>2370</v>
      </c>
      <c r="AZ16" s="429" t="s">
        <v>2371</v>
      </c>
      <c r="BA16" s="428" t="s">
        <v>2370</v>
      </c>
      <c r="BB16" s="429" t="s">
        <v>2371</v>
      </c>
      <c r="BC16" s="428" t="s">
        <v>2370</v>
      </c>
      <c r="BD16" s="429" t="s">
        <v>2371</v>
      </c>
      <c r="BE16" s="428" t="s">
        <v>2370</v>
      </c>
      <c r="BF16" s="429" t="s">
        <v>2371</v>
      </c>
      <c r="BG16" s="428" t="s">
        <v>2370</v>
      </c>
      <c r="BH16" s="429" t="s">
        <v>2371</v>
      </c>
      <c r="BI16" s="428" t="s">
        <v>2370</v>
      </c>
      <c r="BJ16" s="429" t="s">
        <v>2371</v>
      </c>
      <c r="BK16" s="428" t="s">
        <v>2370</v>
      </c>
      <c r="BL16" s="429" t="s">
        <v>2371</v>
      </c>
      <c r="BM16" s="428" t="s">
        <v>2370</v>
      </c>
      <c r="BN16" s="429" t="s">
        <v>2371</v>
      </c>
      <c r="BO16" s="428" t="s">
        <v>2370</v>
      </c>
      <c r="BP16" s="429" t="s">
        <v>2371</v>
      </c>
    </row>
    <row r="17" spans="1:138" ht="35.25" customHeight="1" x14ac:dyDescent="0.15">
      <c r="A17" s="509" t="s">
        <v>1972</v>
      </c>
      <c r="B17" s="506"/>
      <c r="C17" s="482"/>
      <c r="D17" s="482"/>
      <c r="E17" s="482"/>
      <c r="F17" s="483"/>
      <c r="G17" s="483"/>
      <c r="H17" s="484"/>
      <c r="I17" s="485"/>
      <c r="J17" s="485"/>
      <c r="K17" s="486">
        <f t="shared" ref="K17:K23" si="0">SUM(B17:J17)</f>
        <v>0</v>
      </c>
      <c r="L17" s="527"/>
      <c r="M17" s="528"/>
      <c r="N17" s="529"/>
      <c r="O17" s="530"/>
      <c r="P17" s="529"/>
      <c r="Q17" s="530"/>
      <c r="R17" s="529"/>
      <c r="S17" s="530"/>
      <c r="T17" s="529"/>
      <c r="U17" s="530"/>
      <c r="V17" s="529"/>
      <c r="W17" s="530"/>
      <c r="X17" s="529"/>
      <c r="Y17" s="530"/>
      <c r="Z17" s="529"/>
      <c r="AA17" s="530"/>
      <c r="AB17" s="529"/>
      <c r="AC17" s="530"/>
      <c r="AD17" s="529"/>
      <c r="AE17" s="530"/>
      <c r="AF17" s="529"/>
      <c r="AG17" s="530"/>
      <c r="AH17" s="529"/>
      <c r="AI17" s="530"/>
      <c r="AJ17" s="529"/>
      <c r="AK17" s="530"/>
      <c r="AL17" s="529"/>
      <c r="AM17" s="530"/>
      <c r="AN17" s="529"/>
      <c r="AO17" s="530"/>
      <c r="AP17" s="529"/>
      <c r="AQ17" s="530"/>
      <c r="AR17" s="529"/>
      <c r="AS17" s="530"/>
      <c r="AT17" s="529"/>
      <c r="AU17" s="530"/>
      <c r="AV17" s="529"/>
      <c r="AW17" s="530"/>
      <c r="AX17" s="529"/>
      <c r="AY17" s="530"/>
      <c r="AZ17" s="529"/>
      <c r="BA17" s="530"/>
      <c r="BB17" s="529"/>
      <c r="BC17" s="530"/>
      <c r="BD17" s="529"/>
      <c r="BE17" s="530"/>
      <c r="BF17" s="529"/>
      <c r="BG17" s="530"/>
      <c r="BH17" s="529"/>
      <c r="BI17" s="530"/>
      <c r="BJ17" s="529"/>
      <c r="BK17" s="530"/>
      <c r="BL17" s="529"/>
      <c r="BM17" s="530"/>
      <c r="BN17" s="529"/>
      <c r="BO17" s="530"/>
      <c r="BP17" s="529"/>
    </row>
    <row r="18" spans="1:138" ht="35.25" customHeight="1" x14ac:dyDescent="0.15">
      <c r="A18" s="509" t="s">
        <v>1973</v>
      </c>
      <c r="B18" s="506"/>
      <c r="C18" s="482"/>
      <c r="D18" s="482"/>
      <c r="E18" s="482"/>
      <c r="F18" s="484"/>
      <c r="G18" s="484"/>
      <c r="H18" s="484"/>
      <c r="I18" s="485"/>
      <c r="J18" s="485"/>
      <c r="K18" s="486">
        <f t="shared" si="0"/>
        <v>0</v>
      </c>
      <c r="L18" s="527"/>
      <c r="M18" s="528"/>
      <c r="N18" s="529"/>
      <c r="O18" s="530"/>
      <c r="P18" s="529"/>
      <c r="Q18" s="530"/>
      <c r="R18" s="529"/>
      <c r="S18" s="530"/>
      <c r="T18" s="529"/>
      <c r="U18" s="530"/>
      <c r="V18" s="529"/>
      <c r="W18" s="530"/>
      <c r="X18" s="529"/>
      <c r="Y18" s="530"/>
      <c r="Z18" s="529"/>
      <c r="AA18" s="530"/>
      <c r="AB18" s="529"/>
      <c r="AC18" s="530"/>
      <c r="AD18" s="529"/>
      <c r="AE18" s="530"/>
      <c r="AF18" s="529"/>
      <c r="AG18" s="530"/>
      <c r="AH18" s="529"/>
      <c r="AI18" s="530"/>
      <c r="AJ18" s="529"/>
      <c r="AK18" s="530"/>
      <c r="AL18" s="529"/>
      <c r="AM18" s="530"/>
      <c r="AN18" s="529"/>
      <c r="AO18" s="530"/>
      <c r="AP18" s="529"/>
      <c r="AQ18" s="530"/>
      <c r="AR18" s="529"/>
      <c r="AS18" s="530"/>
      <c r="AT18" s="529"/>
      <c r="AU18" s="530"/>
      <c r="AV18" s="529"/>
      <c r="AW18" s="530"/>
      <c r="AX18" s="529"/>
      <c r="AY18" s="530"/>
      <c r="AZ18" s="529"/>
      <c r="BA18" s="530"/>
      <c r="BB18" s="529"/>
      <c r="BC18" s="530"/>
      <c r="BD18" s="529"/>
      <c r="BE18" s="530"/>
      <c r="BF18" s="529"/>
      <c r="BG18" s="530"/>
      <c r="BH18" s="529"/>
      <c r="BI18" s="530"/>
      <c r="BJ18" s="529"/>
      <c r="BK18" s="530"/>
      <c r="BL18" s="529"/>
      <c r="BM18" s="530"/>
      <c r="BN18" s="529"/>
      <c r="BO18" s="530"/>
      <c r="BP18" s="529"/>
    </row>
    <row r="19" spans="1:138" ht="35.25" customHeight="1" x14ac:dyDescent="0.15">
      <c r="A19" s="509" t="s">
        <v>1974</v>
      </c>
      <c r="B19" s="507"/>
      <c r="C19" s="484"/>
      <c r="D19" s="484"/>
      <c r="E19" s="484"/>
      <c r="F19" s="482"/>
      <c r="G19" s="482"/>
      <c r="H19" s="482"/>
      <c r="I19" s="485"/>
      <c r="J19" s="485"/>
      <c r="K19" s="486">
        <f t="shared" si="0"/>
        <v>0</v>
      </c>
      <c r="L19" s="527"/>
      <c r="M19" s="528"/>
      <c r="N19" s="529"/>
      <c r="O19" s="530"/>
      <c r="P19" s="529"/>
      <c r="Q19" s="530"/>
      <c r="R19" s="529"/>
      <c r="S19" s="530"/>
      <c r="T19" s="529"/>
      <c r="U19" s="530"/>
      <c r="V19" s="529"/>
      <c r="W19" s="530"/>
      <c r="X19" s="529"/>
      <c r="Y19" s="530"/>
      <c r="Z19" s="529"/>
      <c r="AA19" s="530"/>
      <c r="AB19" s="529"/>
      <c r="AC19" s="530"/>
      <c r="AD19" s="529"/>
      <c r="AE19" s="530"/>
      <c r="AF19" s="529"/>
      <c r="AG19" s="530"/>
      <c r="AH19" s="529"/>
      <c r="AI19" s="530"/>
      <c r="AJ19" s="529"/>
      <c r="AK19" s="530"/>
      <c r="AL19" s="529"/>
      <c r="AM19" s="530"/>
      <c r="AN19" s="529"/>
      <c r="AO19" s="530"/>
      <c r="AP19" s="529"/>
      <c r="AQ19" s="530"/>
      <c r="AR19" s="529"/>
      <c r="AS19" s="530"/>
      <c r="AT19" s="529"/>
      <c r="AU19" s="530"/>
      <c r="AV19" s="529"/>
      <c r="AW19" s="530"/>
      <c r="AX19" s="529"/>
      <c r="AY19" s="530"/>
      <c r="AZ19" s="529"/>
      <c r="BA19" s="530"/>
      <c r="BB19" s="529"/>
      <c r="BC19" s="530"/>
      <c r="BD19" s="529"/>
      <c r="BE19" s="530"/>
      <c r="BF19" s="529"/>
      <c r="BG19" s="530"/>
      <c r="BH19" s="529"/>
      <c r="BI19" s="530"/>
      <c r="BJ19" s="529"/>
      <c r="BK19" s="530"/>
      <c r="BL19" s="529"/>
      <c r="BM19" s="530"/>
      <c r="BN19" s="529"/>
      <c r="BO19" s="530"/>
      <c r="BP19" s="529"/>
    </row>
    <row r="20" spans="1:138" ht="35.25" customHeight="1" x14ac:dyDescent="0.15">
      <c r="A20" s="509" t="s">
        <v>1975</v>
      </c>
      <c r="B20" s="507"/>
      <c r="C20" s="484"/>
      <c r="D20" s="484"/>
      <c r="E20" s="484"/>
      <c r="F20" s="482"/>
      <c r="G20" s="482"/>
      <c r="H20" s="482"/>
      <c r="I20" s="485"/>
      <c r="J20" s="485"/>
      <c r="K20" s="486">
        <f t="shared" si="0"/>
        <v>0</v>
      </c>
      <c r="L20" s="527"/>
      <c r="M20" s="528"/>
      <c r="N20" s="529"/>
      <c r="O20" s="530"/>
      <c r="P20" s="529"/>
      <c r="Q20" s="530"/>
      <c r="R20" s="529"/>
      <c r="S20" s="530"/>
      <c r="T20" s="529"/>
      <c r="U20" s="530"/>
      <c r="V20" s="529"/>
      <c r="W20" s="530"/>
      <c r="X20" s="529"/>
      <c r="Y20" s="530"/>
      <c r="Z20" s="529"/>
      <c r="AA20" s="530"/>
      <c r="AB20" s="529"/>
      <c r="AC20" s="530"/>
      <c r="AD20" s="529"/>
      <c r="AE20" s="530"/>
      <c r="AF20" s="529"/>
      <c r="AG20" s="530"/>
      <c r="AH20" s="529"/>
      <c r="AI20" s="530"/>
      <c r="AJ20" s="529"/>
      <c r="AK20" s="530"/>
      <c r="AL20" s="529"/>
      <c r="AM20" s="530"/>
      <c r="AN20" s="529"/>
      <c r="AO20" s="530"/>
      <c r="AP20" s="529"/>
      <c r="AQ20" s="530"/>
      <c r="AR20" s="529"/>
      <c r="AS20" s="530"/>
      <c r="AT20" s="529"/>
      <c r="AU20" s="530"/>
      <c r="AV20" s="529"/>
      <c r="AW20" s="530"/>
      <c r="AX20" s="529"/>
      <c r="AY20" s="530"/>
      <c r="AZ20" s="529"/>
      <c r="BA20" s="530"/>
      <c r="BB20" s="529"/>
      <c r="BC20" s="530"/>
      <c r="BD20" s="529"/>
      <c r="BE20" s="530"/>
      <c r="BF20" s="529"/>
      <c r="BG20" s="530"/>
      <c r="BH20" s="529"/>
      <c r="BI20" s="530"/>
      <c r="BJ20" s="529"/>
      <c r="BK20" s="530"/>
      <c r="BL20" s="529"/>
      <c r="BM20" s="530"/>
      <c r="BN20" s="529"/>
      <c r="BO20" s="530"/>
      <c r="BP20" s="529"/>
    </row>
    <row r="21" spans="1:138" s="420" customFormat="1" ht="35.25" customHeight="1" x14ac:dyDescent="0.15">
      <c r="A21" s="509" t="s">
        <v>1976</v>
      </c>
      <c r="B21" s="506"/>
      <c r="C21" s="482"/>
      <c r="D21" s="482"/>
      <c r="E21" s="482"/>
      <c r="F21" s="482"/>
      <c r="G21" s="482"/>
      <c r="H21" s="482"/>
      <c r="I21" s="487"/>
      <c r="J21" s="488"/>
      <c r="K21" s="486">
        <f t="shared" si="0"/>
        <v>0</v>
      </c>
      <c r="L21" s="527"/>
      <c r="M21" s="531"/>
      <c r="N21" s="532"/>
      <c r="O21" s="533"/>
      <c r="P21" s="532"/>
      <c r="Q21" s="533"/>
      <c r="R21" s="532"/>
      <c r="S21" s="533"/>
      <c r="T21" s="532"/>
      <c r="U21" s="533"/>
      <c r="V21" s="532"/>
      <c r="W21" s="533"/>
      <c r="X21" s="532"/>
      <c r="Y21" s="533"/>
      <c r="Z21" s="532"/>
      <c r="AA21" s="533"/>
      <c r="AB21" s="532"/>
      <c r="AC21" s="533"/>
      <c r="AD21" s="532"/>
      <c r="AE21" s="533"/>
      <c r="AF21" s="532"/>
      <c r="AG21" s="533"/>
      <c r="AH21" s="532"/>
      <c r="AI21" s="533"/>
      <c r="AJ21" s="532"/>
      <c r="AK21" s="533"/>
      <c r="AL21" s="532"/>
      <c r="AM21" s="533"/>
      <c r="AN21" s="532"/>
      <c r="AO21" s="533"/>
      <c r="AP21" s="532"/>
      <c r="AQ21" s="533"/>
      <c r="AR21" s="532"/>
      <c r="AS21" s="533"/>
      <c r="AT21" s="532"/>
      <c r="AU21" s="533"/>
      <c r="AV21" s="532"/>
      <c r="AW21" s="533"/>
      <c r="AX21" s="532"/>
      <c r="AY21" s="533"/>
      <c r="AZ21" s="532"/>
      <c r="BA21" s="533"/>
      <c r="BB21" s="532"/>
      <c r="BC21" s="533"/>
      <c r="BD21" s="532"/>
      <c r="BE21" s="533"/>
      <c r="BF21" s="532"/>
      <c r="BG21" s="533"/>
      <c r="BH21" s="532"/>
      <c r="BI21" s="533"/>
      <c r="BJ21" s="532"/>
      <c r="BK21" s="533"/>
      <c r="BL21" s="532"/>
      <c r="BM21" s="533"/>
      <c r="BN21" s="532"/>
      <c r="BO21" s="533"/>
      <c r="BP21" s="532"/>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5"/>
      <c r="CS21" s="175"/>
      <c r="CT21" s="175"/>
      <c r="CU21" s="175"/>
      <c r="CV21" s="175"/>
      <c r="CW21" s="175"/>
      <c r="CX21" s="175"/>
      <c r="CY21" s="175"/>
      <c r="CZ21" s="175"/>
      <c r="DA21" s="175"/>
      <c r="DB21" s="175"/>
      <c r="DC21" s="175"/>
      <c r="DD21" s="175"/>
      <c r="DE21" s="175"/>
      <c r="DF21" s="175"/>
      <c r="DG21" s="175"/>
      <c r="DH21" s="175"/>
      <c r="DI21" s="175"/>
      <c r="DJ21" s="175"/>
      <c r="DK21" s="175"/>
      <c r="DL21" s="175"/>
      <c r="DM21" s="175"/>
      <c r="DN21" s="175"/>
      <c r="DO21" s="175"/>
      <c r="DP21" s="175"/>
      <c r="DQ21" s="175"/>
      <c r="DR21" s="175"/>
      <c r="DS21" s="175"/>
      <c r="DT21" s="175"/>
      <c r="DU21" s="175"/>
      <c r="DV21" s="175"/>
      <c r="DW21" s="175"/>
      <c r="DX21" s="175"/>
      <c r="DY21" s="175"/>
      <c r="DZ21" s="175"/>
      <c r="EA21" s="175"/>
      <c r="EB21" s="175"/>
      <c r="EC21" s="175"/>
      <c r="ED21" s="175"/>
      <c r="EE21" s="175"/>
      <c r="EF21" s="175"/>
      <c r="EG21" s="175"/>
      <c r="EH21" s="175"/>
    </row>
    <row r="22" spans="1:138" s="420" customFormat="1" ht="35.25" customHeight="1" x14ac:dyDescent="0.15">
      <c r="A22" s="509" t="s">
        <v>1978</v>
      </c>
      <c r="B22" s="506"/>
      <c r="C22" s="482"/>
      <c r="D22" s="482"/>
      <c r="E22" s="482"/>
      <c r="F22" s="484"/>
      <c r="G22" s="484"/>
      <c r="H22" s="484"/>
      <c r="I22" s="485"/>
      <c r="J22" s="485"/>
      <c r="K22" s="486">
        <f t="shared" si="0"/>
        <v>0</v>
      </c>
      <c r="L22" s="527"/>
      <c r="M22" s="531"/>
      <c r="N22" s="532"/>
      <c r="O22" s="533"/>
      <c r="P22" s="532"/>
      <c r="Q22" s="533"/>
      <c r="R22" s="532"/>
      <c r="S22" s="533"/>
      <c r="T22" s="532"/>
      <c r="U22" s="533"/>
      <c r="V22" s="532"/>
      <c r="W22" s="533"/>
      <c r="X22" s="532"/>
      <c r="Y22" s="533"/>
      <c r="Z22" s="532"/>
      <c r="AA22" s="533"/>
      <c r="AB22" s="532"/>
      <c r="AC22" s="533"/>
      <c r="AD22" s="532"/>
      <c r="AE22" s="533"/>
      <c r="AF22" s="532"/>
      <c r="AG22" s="533"/>
      <c r="AH22" s="532"/>
      <c r="AI22" s="533"/>
      <c r="AJ22" s="532"/>
      <c r="AK22" s="533"/>
      <c r="AL22" s="532"/>
      <c r="AM22" s="533"/>
      <c r="AN22" s="532"/>
      <c r="AO22" s="533"/>
      <c r="AP22" s="532"/>
      <c r="AQ22" s="533"/>
      <c r="AR22" s="532"/>
      <c r="AS22" s="533"/>
      <c r="AT22" s="532"/>
      <c r="AU22" s="533"/>
      <c r="AV22" s="532"/>
      <c r="AW22" s="533"/>
      <c r="AX22" s="532"/>
      <c r="AY22" s="533"/>
      <c r="AZ22" s="532"/>
      <c r="BA22" s="533"/>
      <c r="BB22" s="532"/>
      <c r="BC22" s="533"/>
      <c r="BD22" s="532"/>
      <c r="BE22" s="533"/>
      <c r="BF22" s="532"/>
      <c r="BG22" s="533"/>
      <c r="BH22" s="532"/>
      <c r="BI22" s="533"/>
      <c r="BJ22" s="532"/>
      <c r="BK22" s="533"/>
      <c r="BL22" s="532"/>
      <c r="BM22" s="533"/>
      <c r="BN22" s="532"/>
      <c r="BO22" s="533"/>
      <c r="BP22" s="532"/>
      <c r="BQ22" s="175"/>
      <c r="BR22" s="175"/>
      <c r="BS22" s="175"/>
      <c r="BT22" s="175"/>
      <c r="BU22" s="175"/>
      <c r="BV22" s="175"/>
      <c r="BW22" s="175"/>
      <c r="BX22" s="175"/>
      <c r="BY22" s="175"/>
      <c r="BZ22" s="175"/>
      <c r="CA22" s="175"/>
      <c r="CB22" s="175"/>
      <c r="CC22" s="175"/>
      <c r="CD22" s="175"/>
      <c r="CE22" s="175"/>
      <c r="CF22" s="175"/>
      <c r="CG22" s="175"/>
      <c r="CH22" s="175"/>
      <c r="CI22" s="175"/>
      <c r="CJ22" s="175"/>
      <c r="CK22" s="175"/>
      <c r="CL22" s="175"/>
      <c r="CM22" s="175"/>
      <c r="CN22" s="175"/>
      <c r="CO22" s="175"/>
      <c r="CP22" s="175"/>
      <c r="CQ22" s="175"/>
      <c r="CR22" s="175"/>
      <c r="CS22" s="175"/>
      <c r="CT22" s="175"/>
      <c r="CU22" s="175"/>
      <c r="CV22" s="175"/>
      <c r="CW22" s="175"/>
      <c r="CX22" s="175"/>
      <c r="CY22" s="175"/>
      <c r="CZ22" s="175"/>
      <c r="DA22" s="175"/>
      <c r="DB22" s="175"/>
      <c r="DC22" s="175"/>
      <c r="DD22" s="175"/>
      <c r="DE22" s="175"/>
      <c r="DF22" s="175"/>
      <c r="DG22" s="175"/>
      <c r="DH22" s="175"/>
      <c r="DI22" s="175"/>
      <c r="DJ22" s="175"/>
      <c r="DK22" s="175"/>
      <c r="DL22" s="175"/>
      <c r="DM22" s="175"/>
      <c r="DN22" s="175"/>
      <c r="DO22" s="175"/>
      <c r="DP22" s="175"/>
      <c r="DQ22" s="175"/>
      <c r="DR22" s="175"/>
      <c r="DS22" s="175"/>
      <c r="DT22" s="175"/>
      <c r="DU22" s="175"/>
      <c r="DV22" s="175"/>
      <c r="DW22" s="175"/>
      <c r="DX22" s="175"/>
      <c r="DY22" s="175"/>
      <c r="DZ22" s="175"/>
      <c r="EA22" s="175"/>
      <c r="EB22" s="175"/>
      <c r="EC22" s="175"/>
      <c r="ED22" s="175"/>
      <c r="EE22" s="175"/>
      <c r="EF22" s="175"/>
      <c r="EG22" s="175"/>
      <c r="EH22" s="175"/>
    </row>
    <row r="23" spans="1:138" ht="35.25" customHeight="1" x14ac:dyDescent="0.15">
      <c r="A23" s="509" t="s">
        <v>1979</v>
      </c>
      <c r="B23" s="506"/>
      <c r="C23" s="482"/>
      <c r="D23" s="482"/>
      <c r="E23" s="489"/>
      <c r="F23" s="488"/>
      <c r="G23" s="488"/>
      <c r="H23" s="488"/>
      <c r="I23" s="488"/>
      <c r="J23" s="488"/>
      <c r="K23" s="486">
        <f t="shared" si="0"/>
        <v>0</v>
      </c>
      <c r="L23" s="527"/>
      <c r="M23" s="528"/>
      <c r="N23" s="529"/>
      <c r="O23" s="530"/>
      <c r="P23" s="529"/>
      <c r="Q23" s="530"/>
      <c r="R23" s="529"/>
      <c r="S23" s="530"/>
      <c r="T23" s="529"/>
      <c r="U23" s="530"/>
      <c r="V23" s="529"/>
      <c r="W23" s="530"/>
      <c r="X23" s="529"/>
      <c r="Y23" s="530"/>
      <c r="Z23" s="529"/>
      <c r="AA23" s="530"/>
      <c r="AB23" s="529"/>
      <c r="AC23" s="530"/>
      <c r="AD23" s="529"/>
      <c r="AE23" s="530"/>
      <c r="AF23" s="529"/>
      <c r="AG23" s="530"/>
      <c r="AH23" s="529"/>
      <c r="AI23" s="530"/>
      <c r="AJ23" s="529"/>
      <c r="AK23" s="530"/>
      <c r="AL23" s="529"/>
      <c r="AM23" s="530"/>
      <c r="AN23" s="529"/>
      <c r="AO23" s="530"/>
      <c r="AP23" s="529"/>
      <c r="AQ23" s="530"/>
      <c r="AR23" s="529"/>
      <c r="AS23" s="530"/>
      <c r="AT23" s="529"/>
      <c r="AU23" s="530"/>
      <c r="AV23" s="529"/>
      <c r="AW23" s="530"/>
      <c r="AX23" s="529"/>
      <c r="AY23" s="530"/>
      <c r="AZ23" s="529"/>
      <c r="BA23" s="530"/>
      <c r="BB23" s="529"/>
      <c r="BC23" s="530"/>
      <c r="BD23" s="529"/>
      <c r="BE23" s="530"/>
      <c r="BF23" s="529"/>
      <c r="BG23" s="530"/>
      <c r="BH23" s="529"/>
      <c r="BI23" s="530"/>
      <c r="BJ23" s="529"/>
      <c r="BK23" s="530"/>
      <c r="BL23" s="529"/>
      <c r="BM23" s="530"/>
      <c r="BN23" s="529"/>
      <c r="BO23" s="530"/>
      <c r="BP23" s="529"/>
    </row>
    <row r="24" spans="1:138" s="407" customFormat="1" ht="35.25" customHeight="1" x14ac:dyDescent="0.15">
      <c r="A24" s="510" t="s">
        <v>449</v>
      </c>
      <c r="B24" s="508">
        <f>SUM(B17:B23)</f>
        <v>0</v>
      </c>
      <c r="C24" s="491">
        <f>SUM(C17:C23)</f>
        <v>0</v>
      </c>
      <c r="D24" s="491">
        <f t="shared" ref="D24:I24" si="1">SUM(D17:D23)</f>
        <v>0</v>
      </c>
      <c r="E24" s="491">
        <f t="shared" si="1"/>
        <v>0</v>
      </c>
      <c r="F24" s="491">
        <f t="shared" si="1"/>
        <v>0</v>
      </c>
      <c r="G24" s="491">
        <f t="shared" si="1"/>
        <v>0</v>
      </c>
      <c r="H24" s="491">
        <f t="shared" si="1"/>
        <v>0</v>
      </c>
      <c r="I24" s="491">
        <f t="shared" si="1"/>
        <v>0</v>
      </c>
      <c r="J24" s="492">
        <f>SUM(J17:J23)</f>
        <v>0</v>
      </c>
      <c r="K24" s="490">
        <f>K17+K18+K19+K20+K21+K22+K23</f>
        <v>0</v>
      </c>
      <c r="L24" s="534">
        <f>L17+L18+L19+L20+L21+L22+L23</f>
        <v>0</v>
      </c>
      <c r="M24" s="508">
        <f t="shared" ref="M24:BP24" si="2">M17+M18+M19+M20+M21+M22+M23</f>
        <v>0</v>
      </c>
      <c r="N24" s="534">
        <f t="shared" si="2"/>
        <v>0</v>
      </c>
      <c r="O24" s="490">
        <f t="shared" si="2"/>
        <v>0</v>
      </c>
      <c r="P24" s="534">
        <f t="shared" si="2"/>
        <v>0</v>
      </c>
      <c r="Q24" s="490">
        <f t="shared" si="2"/>
        <v>0</v>
      </c>
      <c r="R24" s="534">
        <f t="shared" si="2"/>
        <v>0</v>
      </c>
      <c r="S24" s="490">
        <f t="shared" si="2"/>
        <v>0</v>
      </c>
      <c r="T24" s="534">
        <f t="shared" si="2"/>
        <v>0</v>
      </c>
      <c r="U24" s="490">
        <f t="shared" si="2"/>
        <v>0</v>
      </c>
      <c r="V24" s="534">
        <f t="shared" si="2"/>
        <v>0</v>
      </c>
      <c r="W24" s="490">
        <f t="shared" si="2"/>
        <v>0</v>
      </c>
      <c r="X24" s="534">
        <f t="shared" si="2"/>
        <v>0</v>
      </c>
      <c r="Y24" s="490">
        <f t="shared" si="2"/>
        <v>0</v>
      </c>
      <c r="Z24" s="534">
        <f t="shared" si="2"/>
        <v>0</v>
      </c>
      <c r="AA24" s="490">
        <f t="shared" ref="AA24:AP24" si="3">AA17+AA18+AA19+AA20+AA21+AA22+AA23</f>
        <v>0</v>
      </c>
      <c r="AB24" s="534">
        <f t="shared" si="3"/>
        <v>0</v>
      </c>
      <c r="AC24" s="490">
        <f t="shared" si="3"/>
        <v>0</v>
      </c>
      <c r="AD24" s="534">
        <f t="shared" si="3"/>
        <v>0</v>
      </c>
      <c r="AE24" s="490">
        <f t="shared" si="3"/>
        <v>0</v>
      </c>
      <c r="AF24" s="534">
        <f t="shared" si="3"/>
        <v>0</v>
      </c>
      <c r="AG24" s="490">
        <f t="shared" si="3"/>
        <v>0</v>
      </c>
      <c r="AH24" s="534">
        <f t="shared" si="3"/>
        <v>0</v>
      </c>
      <c r="AI24" s="490">
        <f t="shared" si="3"/>
        <v>0</v>
      </c>
      <c r="AJ24" s="534">
        <f t="shared" si="3"/>
        <v>0</v>
      </c>
      <c r="AK24" s="490">
        <f t="shared" si="3"/>
        <v>0</v>
      </c>
      <c r="AL24" s="534">
        <f t="shared" si="3"/>
        <v>0</v>
      </c>
      <c r="AM24" s="490">
        <f t="shared" si="3"/>
        <v>0</v>
      </c>
      <c r="AN24" s="534">
        <f t="shared" si="3"/>
        <v>0</v>
      </c>
      <c r="AO24" s="490">
        <f t="shared" si="3"/>
        <v>0</v>
      </c>
      <c r="AP24" s="534">
        <f t="shared" si="3"/>
        <v>0</v>
      </c>
      <c r="AQ24" s="490">
        <f t="shared" ref="AQ24:AZ24" si="4">AQ17+AQ18+AQ19+AQ20+AQ21+AQ22+AQ23</f>
        <v>0</v>
      </c>
      <c r="AR24" s="534">
        <f t="shared" si="4"/>
        <v>0</v>
      </c>
      <c r="AS24" s="490">
        <f t="shared" si="4"/>
        <v>0</v>
      </c>
      <c r="AT24" s="534">
        <f t="shared" si="4"/>
        <v>0</v>
      </c>
      <c r="AU24" s="490">
        <f t="shared" si="4"/>
        <v>0</v>
      </c>
      <c r="AV24" s="534">
        <f t="shared" si="4"/>
        <v>0</v>
      </c>
      <c r="AW24" s="490">
        <f t="shared" si="4"/>
        <v>0</v>
      </c>
      <c r="AX24" s="534">
        <f t="shared" si="4"/>
        <v>0</v>
      </c>
      <c r="AY24" s="490">
        <f t="shared" si="4"/>
        <v>0</v>
      </c>
      <c r="AZ24" s="534">
        <f t="shared" si="4"/>
        <v>0</v>
      </c>
      <c r="BA24" s="490">
        <f t="shared" si="2"/>
        <v>0</v>
      </c>
      <c r="BB24" s="534">
        <f t="shared" si="2"/>
        <v>0</v>
      </c>
      <c r="BC24" s="490">
        <f t="shared" si="2"/>
        <v>0</v>
      </c>
      <c r="BD24" s="534">
        <f t="shared" si="2"/>
        <v>0</v>
      </c>
      <c r="BE24" s="490">
        <f t="shared" si="2"/>
        <v>0</v>
      </c>
      <c r="BF24" s="534">
        <f t="shared" si="2"/>
        <v>0</v>
      </c>
      <c r="BG24" s="490">
        <f t="shared" si="2"/>
        <v>0</v>
      </c>
      <c r="BH24" s="534">
        <f t="shared" si="2"/>
        <v>0</v>
      </c>
      <c r="BI24" s="490">
        <f t="shared" si="2"/>
        <v>0</v>
      </c>
      <c r="BJ24" s="534">
        <f t="shared" si="2"/>
        <v>0</v>
      </c>
      <c r="BK24" s="490">
        <f t="shared" si="2"/>
        <v>0</v>
      </c>
      <c r="BL24" s="534">
        <f t="shared" si="2"/>
        <v>0</v>
      </c>
      <c r="BM24" s="490">
        <f t="shared" si="2"/>
        <v>0</v>
      </c>
      <c r="BN24" s="534">
        <f t="shared" si="2"/>
        <v>0</v>
      </c>
      <c r="BO24" s="490">
        <f t="shared" si="2"/>
        <v>0</v>
      </c>
      <c r="BP24" s="534">
        <f t="shared" si="2"/>
        <v>0</v>
      </c>
      <c r="BQ24" s="175"/>
      <c r="BR24" s="175"/>
      <c r="BS24" s="175"/>
      <c r="BT24" s="175"/>
      <c r="BU24" s="175"/>
      <c r="BV24" s="175"/>
      <c r="BW24" s="175"/>
      <c r="BX24" s="175"/>
      <c r="BY24" s="175"/>
      <c r="BZ24" s="175"/>
      <c r="CA24" s="175"/>
      <c r="CB24" s="175"/>
      <c r="CC24" s="175"/>
      <c r="CD24" s="175"/>
      <c r="CE24" s="175"/>
      <c r="CF24" s="175"/>
      <c r="CG24" s="175"/>
      <c r="CH24" s="175"/>
      <c r="CI24" s="175"/>
      <c r="CJ24" s="175"/>
      <c r="CK24" s="175"/>
      <c r="CL24" s="175"/>
      <c r="CM24" s="175"/>
      <c r="CN24" s="175"/>
      <c r="CO24" s="175"/>
      <c r="CP24" s="175"/>
      <c r="CQ24" s="175"/>
      <c r="CR24" s="175"/>
      <c r="CS24" s="175"/>
      <c r="CT24" s="175"/>
      <c r="CU24" s="175"/>
      <c r="CV24" s="175"/>
      <c r="CW24" s="175"/>
      <c r="CX24" s="175"/>
      <c r="CY24" s="175"/>
      <c r="CZ24" s="175"/>
      <c r="DA24" s="175"/>
      <c r="DB24" s="175"/>
      <c r="DC24" s="175"/>
      <c r="DD24" s="175"/>
      <c r="DE24" s="175"/>
      <c r="DF24" s="175"/>
      <c r="DG24" s="175"/>
      <c r="DH24" s="175"/>
      <c r="DI24" s="175"/>
      <c r="DJ24" s="175"/>
      <c r="DK24" s="175"/>
      <c r="DL24" s="175"/>
      <c r="DM24" s="175"/>
      <c r="DN24" s="175"/>
      <c r="DO24" s="175"/>
      <c r="DP24" s="175"/>
      <c r="DQ24" s="175"/>
      <c r="DR24" s="175"/>
      <c r="DS24" s="175"/>
      <c r="DT24" s="175"/>
      <c r="DU24" s="175"/>
      <c r="DV24" s="175"/>
      <c r="DW24" s="175"/>
      <c r="DX24" s="175"/>
      <c r="DY24" s="175"/>
      <c r="DZ24" s="175"/>
      <c r="EA24" s="175"/>
      <c r="EB24" s="175"/>
      <c r="EC24" s="175"/>
      <c r="ED24" s="175"/>
      <c r="EE24" s="175"/>
      <c r="EF24" s="175"/>
      <c r="EG24" s="175"/>
      <c r="EH24" s="175"/>
    </row>
    <row r="25" spans="1:138" s="407" customFormat="1" ht="35.25" customHeight="1" x14ac:dyDescent="0.15">
      <c r="A25" s="509" t="s">
        <v>1980</v>
      </c>
      <c r="B25" s="257"/>
      <c r="C25" s="257"/>
      <c r="D25" s="257"/>
      <c r="E25" s="258"/>
      <c r="F25" s="257"/>
      <c r="G25" s="257"/>
      <c r="H25" s="257"/>
      <c r="I25" s="257"/>
      <c r="J25" s="257"/>
      <c r="K25" s="181"/>
      <c r="L25" s="260"/>
      <c r="M25" s="191"/>
      <c r="N25" s="260"/>
      <c r="O25" s="182"/>
      <c r="P25" s="260"/>
      <c r="Q25" s="182"/>
      <c r="R25" s="260"/>
      <c r="S25" s="182"/>
      <c r="T25" s="260"/>
      <c r="U25" s="182"/>
      <c r="V25" s="260"/>
      <c r="W25" s="182"/>
      <c r="X25" s="260"/>
      <c r="Y25" s="182"/>
      <c r="Z25" s="260"/>
      <c r="AA25" s="182"/>
      <c r="AB25" s="260"/>
      <c r="AC25" s="182"/>
      <c r="AD25" s="260"/>
      <c r="AE25" s="182"/>
      <c r="AF25" s="260"/>
      <c r="AG25" s="182"/>
      <c r="AH25" s="260"/>
      <c r="AI25" s="182"/>
      <c r="AJ25" s="260"/>
      <c r="AK25" s="182"/>
      <c r="AL25" s="260"/>
      <c r="AM25" s="182"/>
      <c r="AN25" s="260"/>
      <c r="AO25" s="182"/>
      <c r="AP25" s="260"/>
      <c r="AQ25" s="182"/>
      <c r="AR25" s="260"/>
      <c r="AS25" s="182"/>
      <c r="AT25" s="260"/>
      <c r="AU25" s="182"/>
      <c r="AV25" s="260"/>
      <c r="AW25" s="182"/>
      <c r="AX25" s="260"/>
      <c r="AY25" s="182"/>
      <c r="AZ25" s="260"/>
      <c r="BA25" s="182"/>
      <c r="BB25" s="260"/>
      <c r="BC25" s="182"/>
      <c r="BD25" s="260"/>
      <c r="BE25" s="182"/>
      <c r="BF25" s="260"/>
      <c r="BG25" s="182"/>
      <c r="BH25" s="260"/>
      <c r="BI25" s="182"/>
      <c r="BJ25" s="260"/>
      <c r="BK25" s="182"/>
      <c r="BL25" s="260"/>
      <c r="BM25" s="182"/>
      <c r="BN25" s="260"/>
      <c r="BO25" s="182"/>
      <c r="BP25" s="260"/>
      <c r="BQ25" s="175"/>
      <c r="BR25" s="175"/>
      <c r="BS25" s="175"/>
      <c r="BT25" s="175"/>
      <c r="BU25" s="175"/>
      <c r="BV25" s="175"/>
      <c r="BW25" s="175"/>
      <c r="BX25" s="175"/>
      <c r="BY25" s="175"/>
      <c r="BZ25" s="175"/>
      <c r="CA25" s="175"/>
      <c r="CB25" s="175"/>
      <c r="CC25" s="175"/>
      <c r="CD25" s="175"/>
      <c r="CE25" s="175"/>
      <c r="CF25" s="175"/>
      <c r="CG25" s="175"/>
      <c r="CH25" s="175"/>
      <c r="CI25" s="175"/>
      <c r="CJ25" s="175"/>
      <c r="CK25" s="175"/>
      <c r="CL25" s="175"/>
      <c r="CM25" s="175"/>
      <c r="CN25" s="175"/>
      <c r="CO25" s="175"/>
      <c r="CP25" s="175"/>
      <c r="CQ25" s="175"/>
      <c r="CR25" s="175"/>
      <c r="CS25" s="175"/>
      <c r="CT25" s="175"/>
      <c r="CU25" s="175"/>
      <c r="CV25" s="175"/>
      <c r="CW25" s="175"/>
      <c r="CX25" s="175"/>
      <c r="CY25" s="175"/>
      <c r="CZ25" s="175"/>
      <c r="DA25" s="175"/>
      <c r="DB25" s="175"/>
      <c r="DC25" s="175"/>
      <c r="DD25" s="175"/>
      <c r="DE25" s="175"/>
      <c r="DF25" s="175"/>
      <c r="DG25" s="175"/>
      <c r="DH25" s="175"/>
      <c r="DI25" s="175"/>
      <c r="DJ25" s="175"/>
      <c r="DK25" s="175"/>
      <c r="DL25" s="175"/>
      <c r="DM25" s="175"/>
      <c r="DN25" s="175"/>
      <c r="DO25" s="175"/>
      <c r="DP25" s="175"/>
      <c r="DQ25" s="175"/>
      <c r="DR25" s="175"/>
      <c r="DS25" s="175"/>
      <c r="DT25" s="175"/>
      <c r="DU25" s="175"/>
      <c r="DV25" s="175"/>
      <c r="DW25" s="175"/>
      <c r="DX25" s="175"/>
      <c r="DY25" s="175"/>
      <c r="DZ25" s="175"/>
      <c r="EA25" s="175"/>
      <c r="EB25" s="175"/>
      <c r="EC25" s="175"/>
      <c r="ED25" s="175"/>
      <c r="EE25" s="175"/>
      <c r="EF25" s="175"/>
      <c r="EG25" s="175"/>
      <c r="EH25" s="175"/>
    </row>
    <row r="26" spans="1:138" s="407" customFormat="1" ht="35.25" customHeight="1" x14ac:dyDescent="0.15">
      <c r="A26" s="509" t="s">
        <v>2076</v>
      </c>
      <c r="B26" s="257"/>
      <c r="C26" s="257"/>
      <c r="D26" s="257"/>
      <c r="E26" s="257"/>
      <c r="F26" s="257"/>
      <c r="G26" s="257"/>
      <c r="H26" s="257"/>
      <c r="I26" s="257"/>
      <c r="J26" s="257"/>
      <c r="K26" s="181"/>
      <c r="L26" s="260"/>
      <c r="M26" s="191"/>
      <c r="N26" s="260"/>
      <c r="O26" s="182"/>
      <c r="P26" s="260"/>
      <c r="Q26" s="182"/>
      <c r="R26" s="260"/>
      <c r="S26" s="182"/>
      <c r="T26" s="260"/>
      <c r="U26" s="182"/>
      <c r="V26" s="260"/>
      <c r="W26" s="182"/>
      <c r="X26" s="260"/>
      <c r="Y26" s="182"/>
      <c r="Z26" s="260"/>
      <c r="AA26" s="182"/>
      <c r="AB26" s="260"/>
      <c r="AC26" s="182"/>
      <c r="AD26" s="260"/>
      <c r="AE26" s="182"/>
      <c r="AF26" s="260"/>
      <c r="AG26" s="182"/>
      <c r="AH26" s="260"/>
      <c r="AI26" s="182"/>
      <c r="AJ26" s="260"/>
      <c r="AK26" s="182"/>
      <c r="AL26" s="260"/>
      <c r="AM26" s="182"/>
      <c r="AN26" s="260"/>
      <c r="AO26" s="182"/>
      <c r="AP26" s="260"/>
      <c r="AQ26" s="182"/>
      <c r="AR26" s="260"/>
      <c r="AS26" s="182"/>
      <c r="AT26" s="260"/>
      <c r="AU26" s="182"/>
      <c r="AV26" s="260"/>
      <c r="AW26" s="182"/>
      <c r="AX26" s="260"/>
      <c r="AY26" s="182"/>
      <c r="AZ26" s="260"/>
      <c r="BA26" s="182"/>
      <c r="BB26" s="260"/>
      <c r="BC26" s="182"/>
      <c r="BD26" s="260"/>
      <c r="BE26" s="182"/>
      <c r="BF26" s="260"/>
      <c r="BG26" s="182"/>
      <c r="BH26" s="260"/>
      <c r="BI26" s="182"/>
      <c r="BJ26" s="260"/>
      <c r="BK26" s="182"/>
      <c r="BL26" s="260"/>
      <c r="BM26" s="182"/>
      <c r="BN26" s="260"/>
      <c r="BO26" s="182"/>
      <c r="BP26" s="260"/>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c r="CS26" s="175"/>
      <c r="CT26" s="175"/>
      <c r="CU26" s="175"/>
      <c r="CV26" s="175"/>
      <c r="CW26" s="175"/>
      <c r="CX26" s="175"/>
      <c r="CY26" s="175"/>
      <c r="CZ26" s="175"/>
      <c r="DA26" s="175"/>
      <c r="DB26" s="175"/>
      <c r="DC26" s="175"/>
      <c r="DD26" s="175"/>
      <c r="DE26" s="175"/>
      <c r="DF26" s="175"/>
      <c r="DG26" s="175"/>
      <c r="DH26" s="175"/>
      <c r="DI26" s="175"/>
      <c r="DJ26" s="175"/>
      <c r="DK26" s="175"/>
      <c r="DL26" s="175"/>
      <c r="DM26" s="175"/>
      <c r="DN26" s="175"/>
      <c r="DO26" s="175"/>
      <c r="DP26" s="175"/>
      <c r="DQ26" s="175"/>
      <c r="DR26" s="175"/>
      <c r="DS26" s="175"/>
      <c r="DT26" s="175"/>
      <c r="DU26" s="175"/>
      <c r="DV26" s="175"/>
      <c r="DW26" s="175"/>
      <c r="DX26" s="175"/>
      <c r="DY26" s="175"/>
      <c r="DZ26" s="175"/>
      <c r="EA26" s="175"/>
      <c r="EB26" s="175"/>
      <c r="EC26" s="175"/>
      <c r="ED26" s="175"/>
      <c r="EE26" s="175"/>
      <c r="EF26" s="175"/>
      <c r="EG26" s="175"/>
      <c r="EH26" s="175"/>
    </row>
    <row r="27" spans="1:138" s="407" customFormat="1" ht="35.25" customHeight="1" x14ac:dyDescent="0.15">
      <c r="A27" s="509" t="s">
        <v>2279</v>
      </c>
      <c r="B27" s="257"/>
      <c r="C27" s="257"/>
      <c r="D27" s="257"/>
      <c r="E27" s="257"/>
      <c r="F27" s="257"/>
      <c r="G27" s="257"/>
      <c r="H27" s="257"/>
      <c r="I27" s="257"/>
      <c r="J27" s="257"/>
      <c r="K27" s="181"/>
      <c r="L27" s="260"/>
      <c r="M27" s="191"/>
      <c r="N27" s="260"/>
      <c r="O27" s="182"/>
      <c r="P27" s="260"/>
      <c r="Q27" s="182"/>
      <c r="R27" s="260"/>
      <c r="S27" s="182"/>
      <c r="T27" s="260"/>
      <c r="U27" s="182"/>
      <c r="V27" s="260"/>
      <c r="W27" s="182"/>
      <c r="X27" s="260"/>
      <c r="Y27" s="182"/>
      <c r="Z27" s="260"/>
      <c r="AA27" s="182"/>
      <c r="AB27" s="260"/>
      <c r="AC27" s="182"/>
      <c r="AD27" s="260"/>
      <c r="AE27" s="182"/>
      <c r="AF27" s="260"/>
      <c r="AG27" s="182"/>
      <c r="AH27" s="260"/>
      <c r="AI27" s="182"/>
      <c r="AJ27" s="260"/>
      <c r="AK27" s="182"/>
      <c r="AL27" s="260"/>
      <c r="AM27" s="182"/>
      <c r="AN27" s="260"/>
      <c r="AO27" s="182"/>
      <c r="AP27" s="260"/>
      <c r="AQ27" s="182"/>
      <c r="AR27" s="260"/>
      <c r="AS27" s="182"/>
      <c r="AT27" s="260"/>
      <c r="AU27" s="182"/>
      <c r="AV27" s="260"/>
      <c r="AW27" s="182"/>
      <c r="AX27" s="260"/>
      <c r="AY27" s="182"/>
      <c r="AZ27" s="260"/>
      <c r="BA27" s="182"/>
      <c r="BB27" s="260"/>
      <c r="BC27" s="182"/>
      <c r="BD27" s="260"/>
      <c r="BE27" s="182"/>
      <c r="BF27" s="260"/>
      <c r="BG27" s="182"/>
      <c r="BH27" s="260"/>
      <c r="BI27" s="182"/>
      <c r="BJ27" s="260"/>
      <c r="BK27" s="182"/>
      <c r="BL27" s="260"/>
      <c r="BM27" s="182"/>
      <c r="BN27" s="260"/>
      <c r="BO27" s="182"/>
      <c r="BP27" s="260"/>
      <c r="BQ27" s="175"/>
      <c r="BR27" s="175"/>
      <c r="BS27" s="175"/>
      <c r="BT27" s="175"/>
      <c r="BU27" s="175"/>
      <c r="BV27" s="175"/>
      <c r="BW27" s="175"/>
      <c r="BX27" s="175"/>
      <c r="BY27" s="175"/>
      <c r="BZ27" s="175"/>
      <c r="CA27" s="175"/>
      <c r="CB27" s="175"/>
      <c r="CC27" s="175"/>
      <c r="CD27" s="175"/>
      <c r="CE27" s="175"/>
      <c r="CF27" s="175"/>
      <c r="CG27" s="175"/>
      <c r="CH27" s="175"/>
      <c r="CI27" s="175"/>
      <c r="CJ27" s="175"/>
      <c r="CK27" s="175"/>
      <c r="CL27" s="175"/>
      <c r="CM27" s="175"/>
      <c r="CN27" s="175"/>
      <c r="CO27" s="175"/>
      <c r="CP27" s="175"/>
      <c r="CQ27" s="175"/>
      <c r="CR27" s="175"/>
      <c r="CS27" s="175"/>
      <c r="CT27" s="175"/>
      <c r="CU27" s="175"/>
      <c r="CV27" s="175"/>
      <c r="CW27" s="175"/>
      <c r="CX27" s="175"/>
      <c r="CY27" s="175"/>
      <c r="CZ27" s="175"/>
      <c r="DA27" s="175"/>
      <c r="DB27" s="175"/>
      <c r="DC27" s="175"/>
      <c r="DD27" s="175"/>
      <c r="DE27" s="175"/>
      <c r="DF27" s="175"/>
      <c r="DG27" s="175"/>
      <c r="DH27" s="175"/>
      <c r="DI27" s="175"/>
      <c r="DJ27" s="175"/>
      <c r="DK27" s="175"/>
      <c r="DL27" s="175"/>
      <c r="DM27" s="175"/>
      <c r="DN27" s="175"/>
      <c r="DO27" s="175"/>
      <c r="DP27" s="175"/>
      <c r="DQ27" s="175"/>
      <c r="DR27" s="175"/>
      <c r="DS27" s="175"/>
      <c r="DT27" s="175"/>
      <c r="DU27" s="175"/>
      <c r="DV27" s="175"/>
      <c r="DW27" s="175"/>
      <c r="DX27" s="175"/>
      <c r="DY27" s="175"/>
      <c r="DZ27" s="175"/>
      <c r="EA27" s="175"/>
      <c r="EB27" s="175"/>
      <c r="EC27" s="175"/>
      <c r="ED27" s="175"/>
      <c r="EE27" s="175"/>
      <c r="EF27" s="175"/>
      <c r="EG27" s="175"/>
      <c r="EH27" s="175"/>
    </row>
    <row r="28" spans="1:138" s="407" customFormat="1" ht="35.25" customHeight="1" x14ac:dyDescent="0.15">
      <c r="A28" s="509" t="s">
        <v>2259</v>
      </c>
      <c r="B28" s="257"/>
      <c r="C28" s="257"/>
      <c r="D28" s="257"/>
      <c r="E28" s="257"/>
      <c r="F28" s="257"/>
      <c r="G28" s="257"/>
      <c r="H28" s="257"/>
      <c r="I28" s="257"/>
      <c r="J28" s="257"/>
      <c r="K28" s="181"/>
      <c r="L28" s="260"/>
      <c r="M28" s="191"/>
      <c r="N28" s="260"/>
      <c r="O28" s="182"/>
      <c r="P28" s="260"/>
      <c r="Q28" s="182"/>
      <c r="R28" s="260"/>
      <c r="S28" s="182"/>
      <c r="T28" s="260"/>
      <c r="U28" s="182"/>
      <c r="V28" s="260"/>
      <c r="W28" s="182"/>
      <c r="X28" s="260"/>
      <c r="Y28" s="182"/>
      <c r="Z28" s="260"/>
      <c r="AA28" s="182"/>
      <c r="AB28" s="260"/>
      <c r="AC28" s="182"/>
      <c r="AD28" s="260"/>
      <c r="AE28" s="182"/>
      <c r="AF28" s="260"/>
      <c r="AG28" s="182"/>
      <c r="AH28" s="260"/>
      <c r="AI28" s="182"/>
      <c r="AJ28" s="260"/>
      <c r="AK28" s="182"/>
      <c r="AL28" s="260"/>
      <c r="AM28" s="182"/>
      <c r="AN28" s="260"/>
      <c r="AO28" s="182"/>
      <c r="AP28" s="260"/>
      <c r="AQ28" s="182"/>
      <c r="AR28" s="260"/>
      <c r="AS28" s="182"/>
      <c r="AT28" s="260"/>
      <c r="AU28" s="182"/>
      <c r="AV28" s="260"/>
      <c r="AW28" s="182"/>
      <c r="AX28" s="260"/>
      <c r="AY28" s="182"/>
      <c r="AZ28" s="260"/>
      <c r="BA28" s="182"/>
      <c r="BB28" s="260"/>
      <c r="BC28" s="182"/>
      <c r="BD28" s="260"/>
      <c r="BE28" s="182"/>
      <c r="BF28" s="260"/>
      <c r="BG28" s="182"/>
      <c r="BH28" s="260"/>
      <c r="BI28" s="182"/>
      <c r="BJ28" s="260"/>
      <c r="BK28" s="182"/>
      <c r="BL28" s="260"/>
      <c r="BM28" s="182"/>
      <c r="BN28" s="260"/>
      <c r="BO28" s="182"/>
      <c r="BP28" s="260"/>
      <c r="BQ28" s="175"/>
      <c r="BR28" s="175"/>
      <c r="BS28" s="175"/>
      <c r="BT28" s="175"/>
      <c r="BU28" s="175"/>
      <c r="BV28" s="175"/>
      <c r="BW28" s="175"/>
      <c r="BX28" s="175"/>
      <c r="BY28" s="175"/>
      <c r="BZ28" s="175"/>
      <c r="CA28" s="175"/>
      <c r="CB28" s="175"/>
      <c r="CC28" s="175"/>
      <c r="CD28" s="175"/>
      <c r="CE28" s="175"/>
      <c r="CF28" s="175"/>
      <c r="CG28" s="175"/>
      <c r="CH28" s="175"/>
      <c r="CI28" s="175"/>
      <c r="CJ28" s="175"/>
      <c r="CK28" s="175"/>
      <c r="CL28" s="175"/>
      <c r="CM28" s="175"/>
      <c r="CN28" s="175"/>
      <c r="CO28" s="175"/>
      <c r="CP28" s="175"/>
      <c r="CQ28" s="175"/>
      <c r="CR28" s="175"/>
      <c r="CS28" s="175"/>
      <c r="CT28" s="175"/>
      <c r="CU28" s="175"/>
      <c r="CV28" s="175"/>
      <c r="CW28" s="175"/>
      <c r="CX28" s="175"/>
      <c r="CY28" s="175"/>
      <c r="CZ28" s="175"/>
      <c r="DA28" s="175"/>
      <c r="DB28" s="175"/>
      <c r="DC28" s="175"/>
      <c r="DD28" s="175"/>
      <c r="DE28" s="175"/>
      <c r="DF28" s="175"/>
      <c r="DG28" s="175"/>
      <c r="DH28" s="175"/>
      <c r="DI28" s="175"/>
      <c r="DJ28" s="175"/>
      <c r="DK28" s="175"/>
      <c r="DL28" s="175"/>
      <c r="DM28" s="175"/>
      <c r="DN28" s="175"/>
      <c r="DO28" s="175"/>
      <c r="DP28" s="175"/>
      <c r="DQ28" s="175"/>
      <c r="DR28" s="175"/>
      <c r="DS28" s="175"/>
      <c r="DT28" s="175"/>
      <c r="DU28" s="175"/>
      <c r="DV28" s="175"/>
      <c r="DW28" s="175"/>
      <c r="DX28" s="175"/>
      <c r="DY28" s="175"/>
      <c r="DZ28" s="175"/>
      <c r="EA28" s="175"/>
      <c r="EB28" s="175"/>
      <c r="EC28" s="175"/>
      <c r="ED28" s="175"/>
      <c r="EE28" s="175"/>
      <c r="EF28" s="175"/>
      <c r="EG28" s="175"/>
      <c r="EH28" s="175"/>
    </row>
    <row r="29" spans="1:138" s="407" customFormat="1" ht="35.25" customHeight="1" x14ac:dyDescent="0.15">
      <c r="A29" s="510" t="s">
        <v>450</v>
      </c>
      <c r="B29" s="257"/>
      <c r="C29" s="257"/>
      <c r="D29" s="257"/>
      <c r="E29" s="257"/>
      <c r="F29" s="257"/>
      <c r="G29" s="257"/>
      <c r="H29" s="257"/>
      <c r="I29" s="257"/>
      <c r="J29" s="257"/>
      <c r="K29" s="431">
        <f>K25+K26+K27+K28</f>
        <v>0</v>
      </c>
      <c r="L29" s="260"/>
      <c r="M29" s="432">
        <f>M25+M26+M27+M28</f>
        <v>0</v>
      </c>
      <c r="N29" s="260"/>
      <c r="O29" s="430">
        <f>O25+O26+O27+O28</f>
        <v>0</v>
      </c>
      <c r="P29" s="260"/>
      <c r="Q29" s="430">
        <f>Q25+Q26+Q27+Q28</f>
        <v>0</v>
      </c>
      <c r="R29" s="260"/>
      <c r="S29" s="430">
        <f>S25+S26+S27+S28</f>
        <v>0</v>
      </c>
      <c r="T29" s="260"/>
      <c r="U29" s="430">
        <f>U25+U26+U27+U28</f>
        <v>0</v>
      </c>
      <c r="V29" s="260"/>
      <c r="W29" s="430">
        <f>W25+W26+W27+W28</f>
        <v>0</v>
      </c>
      <c r="X29" s="260"/>
      <c r="Y29" s="430">
        <f>Y25+Y26+Y27+Y28</f>
        <v>0</v>
      </c>
      <c r="Z29" s="260"/>
      <c r="AA29" s="430">
        <f>AA25+AA26+AA27+AA28</f>
        <v>0</v>
      </c>
      <c r="AB29" s="260"/>
      <c r="AC29" s="430">
        <f>AC25+AC26+AC27+AC28</f>
        <v>0</v>
      </c>
      <c r="AD29" s="260"/>
      <c r="AE29" s="430">
        <f>AE25+AE26+AE27+AE28</f>
        <v>0</v>
      </c>
      <c r="AF29" s="260"/>
      <c r="AG29" s="430">
        <f>AG25+AG26+AG27+AG28</f>
        <v>0</v>
      </c>
      <c r="AH29" s="260"/>
      <c r="AI29" s="430">
        <f>AI25+AI26+AI27+AI28</f>
        <v>0</v>
      </c>
      <c r="AJ29" s="260"/>
      <c r="AK29" s="430">
        <f>AK25+AK26+AK27+AK28</f>
        <v>0</v>
      </c>
      <c r="AL29" s="260"/>
      <c r="AM29" s="430">
        <f>AM25+AM26+AM27+AM28</f>
        <v>0</v>
      </c>
      <c r="AN29" s="260"/>
      <c r="AO29" s="430">
        <f>AO25+AO26+AO27+AO28</f>
        <v>0</v>
      </c>
      <c r="AP29" s="260"/>
      <c r="AQ29" s="430">
        <f t="shared" ref="AQ29" si="5">AQ25+AQ26+AQ27+AQ28</f>
        <v>0</v>
      </c>
      <c r="AR29" s="260"/>
      <c r="AS29" s="430">
        <f t="shared" ref="AS29" si="6">AS25+AS26+AS27+AS28</f>
        <v>0</v>
      </c>
      <c r="AT29" s="260"/>
      <c r="AU29" s="430">
        <f t="shared" ref="AU29" si="7">AU25+AU26+AU27+AU28</f>
        <v>0</v>
      </c>
      <c r="AV29" s="260"/>
      <c r="AW29" s="430">
        <f t="shared" ref="AW29" si="8">AW25+AW26+AW27+AW28</f>
        <v>0</v>
      </c>
      <c r="AX29" s="260"/>
      <c r="AY29" s="430">
        <f t="shared" ref="AY29" si="9">AY25+AY26+AY27+AY28</f>
        <v>0</v>
      </c>
      <c r="AZ29" s="260"/>
      <c r="BA29" s="430">
        <f>BA25+BA26+BA27+BA28</f>
        <v>0</v>
      </c>
      <c r="BB29" s="260"/>
      <c r="BC29" s="430">
        <f>BC25+BC26+BC27+BC28</f>
        <v>0</v>
      </c>
      <c r="BD29" s="260"/>
      <c r="BE29" s="430">
        <f>BE25+BE26+BE27+BE28</f>
        <v>0</v>
      </c>
      <c r="BF29" s="260"/>
      <c r="BG29" s="430">
        <f>BG25+BG26+BG27+BG28</f>
        <v>0</v>
      </c>
      <c r="BH29" s="260"/>
      <c r="BI29" s="430">
        <f>BI25+BI26+BI27+BI28</f>
        <v>0</v>
      </c>
      <c r="BJ29" s="260"/>
      <c r="BK29" s="430">
        <f>BK25+BK26+BK27+BK28</f>
        <v>0</v>
      </c>
      <c r="BL29" s="260"/>
      <c r="BM29" s="430">
        <f>BM25+BM26+BM27+BM28</f>
        <v>0</v>
      </c>
      <c r="BN29" s="260"/>
      <c r="BO29" s="430">
        <f>BO25+BO26+BO27+BO28</f>
        <v>0</v>
      </c>
      <c r="BP29" s="260"/>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c r="CS29" s="175"/>
      <c r="CT29" s="175"/>
      <c r="CU29" s="175"/>
      <c r="CV29" s="175"/>
      <c r="CW29" s="175"/>
      <c r="CX29" s="175"/>
      <c r="CY29" s="175"/>
      <c r="CZ29" s="175"/>
      <c r="DA29" s="175"/>
      <c r="DB29" s="175"/>
      <c r="DC29" s="175"/>
      <c r="DD29" s="175"/>
      <c r="DE29" s="175"/>
      <c r="DF29" s="175"/>
      <c r="DG29" s="175"/>
      <c r="DH29" s="175"/>
      <c r="DI29" s="175"/>
      <c r="DJ29" s="175"/>
      <c r="DK29" s="175"/>
      <c r="DL29" s="175"/>
      <c r="DM29" s="175"/>
      <c r="DN29" s="175"/>
      <c r="DO29" s="175"/>
      <c r="DP29" s="175"/>
      <c r="DQ29" s="175"/>
      <c r="DR29" s="175"/>
      <c r="DS29" s="175"/>
      <c r="DT29" s="175"/>
      <c r="DU29" s="175"/>
      <c r="DV29" s="175"/>
      <c r="DW29" s="175"/>
      <c r="DX29" s="175"/>
      <c r="DY29" s="175"/>
      <c r="DZ29" s="175"/>
      <c r="EA29" s="175"/>
      <c r="EB29" s="175"/>
      <c r="EC29" s="175"/>
      <c r="ED29" s="175"/>
      <c r="EE29" s="175"/>
      <c r="EF29" s="175"/>
      <c r="EG29" s="175"/>
      <c r="EH29" s="175"/>
    </row>
    <row r="30" spans="1:138" s="407" customFormat="1" ht="35.25" customHeight="1" thickBot="1" x14ac:dyDescent="0.2">
      <c r="A30" s="511" t="s">
        <v>1861</v>
      </c>
      <c r="B30" s="259"/>
      <c r="C30" s="259"/>
      <c r="D30" s="259"/>
      <c r="E30" s="259"/>
      <c r="F30" s="259"/>
      <c r="G30" s="259"/>
      <c r="H30" s="259"/>
      <c r="I30" s="259"/>
      <c r="J30" s="259"/>
      <c r="K30" s="433">
        <f>K24+K29</f>
        <v>0</v>
      </c>
      <c r="L30" s="434">
        <f>L24</f>
        <v>0</v>
      </c>
      <c r="M30" s="435">
        <f>M24+M29</f>
        <v>0</v>
      </c>
      <c r="N30" s="434">
        <f t="shared" ref="N30:BN30" si="10">N24</f>
        <v>0</v>
      </c>
      <c r="O30" s="433">
        <f>O24+O29</f>
        <v>0</v>
      </c>
      <c r="P30" s="434">
        <f t="shared" si="10"/>
        <v>0</v>
      </c>
      <c r="Q30" s="433">
        <f>Q24+Q29</f>
        <v>0</v>
      </c>
      <c r="R30" s="434">
        <f t="shared" si="10"/>
        <v>0</v>
      </c>
      <c r="S30" s="433">
        <f>S24+S29</f>
        <v>0</v>
      </c>
      <c r="T30" s="434">
        <f t="shared" si="10"/>
        <v>0</v>
      </c>
      <c r="U30" s="433">
        <f>U24+U29</f>
        <v>0</v>
      </c>
      <c r="V30" s="434">
        <f t="shared" si="10"/>
        <v>0</v>
      </c>
      <c r="W30" s="433">
        <f>W24+W29</f>
        <v>0</v>
      </c>
      <c r="X30" s="434">
        <f t="shared" si="10"/>
        <v>0</v>
      </c>
      <c r="Y30" s="433">
        <f>Y24+Y29</f>
        <v>0</v>
      </c>
      <c r="Z30" s="434">
        <f t="shared" si="10"/>
        <v>0</v>
      </c>
      <c r="AA30" s="433">
        <f>AA24+AA29</f>
        <v>0</v>
      </c>
      <c r="AB30" s="434">
        <f t="shared" ref="AB30" si="11">AB24</f>
        <v>0</v>
      </c>
      <c r="AC30" s="433">
        <f>AC24+AC29</f>
        <v>0</v>
      </c>
      <c r="AD30" s="434">
        <f t="shared" ref="AD30" si="12">AD24</f>
        <v>0</v>
      </c>
      <c r="AE30" s="433">
        <f>AE24+AE29</f>
        <v>0</v>
      </c>
      <c r="AF30" s="434">
        <f t="shared" ref="AF30" si="13">AF24</f>
        <v>0</v>
      </c>
      <c r="AG30" s="433">
        <f>AG24+AG29</f>
        <v>0</v>
      </c>
      <c r="AH30" s="434">
        <f t="shared" ref="AH30" si="14">AH24</f>
        <v>0</v>
      </c>
      <c r="AI30" s="433">
        <f>AI24+AI29</f>
        <v>0</v>
      </c>
      <c r="AJ30" s="434">
        <f t="shared" ref="AJ30" si="15">AJ24</f>
        <v>0</v>
      </c>
      <c r="AK30" s="433">
        <f>AK24+AK29</f>
        <v>0</v>
      </c>
      <c r="AL30" s="434">
        <f t="shared" ref="AL30" si="16">AL24</f>
        <v>0</v>
      </c>
      <c r="AM30" s="433">
        <f>AM24+AM29</f>
        <v>0</v>
      </c>
      <c r="AN30" s="434">
        <f t="shared" ref="AN30" si="17">AN24</f>
        <v>0</v>
      </c>
      <c r="AO30" s="433">
        <f>AO24+AO29</f>
        <v>0</v>
      </c>
      <c r="AP30" s="434">
        <f t="shared" ref="AP30:AZ30" si="18">AP24</f>
        <v>0</v>
      </c>
      <c r="AQ30" s="433">
        <f t="shared" ref="AQ30" si="19">AQ24+AQ29</f>
        <v>0</v>
      </c>
      <c r="AR30" s="434">
        <f t="shared" si="18"/>
        <v>0</v>
      </c>
      <c r="AS30" s="433">
        <f t="shared" ref="AS30" si="20">AS24+AS29</f>
        <v>0</v>
      </c>
      <c r="AT30" s="434">
        <f t="shared" si="18"/>
        <v>0</v>
      </c>
      <c r="AU30" s="433">
        <f t="shared" ref="AU30" si="21">AU24+AU29</f>
        <v>0</v>
      </c>
      <c r="AV30" s="434">
        <f t="shared" si="18"/>
        <v>0</v>
      </c>
      <c r="AW30" s="433">
        <f t="shared" ref="AW30" si="22">AW24+AW29</f>
        <v>0</v>
      </c>
      <c r="AX30" s="434">
        <f t="shared" si="18"/>
        <v>0</v>
      </c>
      <c r="AY30" s="433">
        <f t="shared" ref="AY30" si="23">AY24+AY29</f>
        <v>0</v>
      </c>
      <c r="AZ30" s="434">
        <f t="shared" si="18"/>
        <v>0</v>
      </c>
      <c r="BA30" s="433">
        <f>BA24+BA29</f>
        <v>0</v>
      </c>
      <c r="BB30" s="434">
        <f t="shared" si="10"/>
        <v>0</v>
      </c>
      <c r="BC30" s="433">
        <f>BC24+BC29</f>
        <v>0</v>
      </c>
      <c r="BD30" s="434">
        <f t="shared" si="10"/>
        <v>0</v>
      </c>
      <c r="BE30" s="433">
        <f>BE24+BE29</f>
        <v>0</v>
      </c>
      <c r="BF30" s="434">
        <f t="shared" si="10"/>
        <v>0</v>
      </c>
      <c r="BG30" s="433">
        <f>BG24+BG29</f>
        <v>0</v>
      </c>
      <c r="BH30" s="434">
        <f t="shared" si="10"/>
        <v>0</v>
      </c>
      <c r="BI30" s="433">
        <f t="shared" ref="BI30" si="24">BI24+BI29</f>
        <v>0</v>
      </c>
      <c r="BJ30" s="434">
        <f t="shared" si="10"/>
        <v>0</v>
      </c>
      <c r="BK30" s="433">
        <f t="shared" ref="BK30" si="25">BK24+BK29</f>
        <v>0</v>
      </c>
      <c r="BL30" s="434">
        <f t="shared" si="10"/>
        <v>0</v>
      </c>
      <c r="BM30" s="433">
        <f t="shared" ref="BM30" si="26">BM24+BM29</f>
        <v>0</v>
      </c>
      <c r="BN30" s="434">
        <f t="shared" si="10"/>
        <v>0</v>
      </c>
      <c r="BO30" s="433">
        <f t="shared" ref="BO30" si="27">BO24+BO29</f>
        <v>0</v>
      </c>
      <c r="BP30" s="434">
        <f>BP24</f>
        <v>0</v>
      </c>
      <c r="BQ30" s="175"/>
      <c r="BR30" s="175"/>
      <c r="BS30" s="175"/>
      <c r="BT30" s="175"/>
      <c r="BU30" s="175"/>
      <c r="BV30" s="175"/>
      <c r="BW30" s="175"/>
      <c r="BX30" s="175"/>
      <c r="BY30" s="175"/>
      <c r="BZ30" s="175"/>
      <c r="CA30" s="175"/>
      <c r="CB30" s="175"/>
      <c r="CC30" s="175"/>
      <c r="CD30" s="175"/>
      <c r="CE30" s="175"/>
      <c r="CF30" s="175"/>
      <c r="CG30" s="175"/>
      <c r="CH30" s="175"/>
      <c r="CI30" s="175"/>
      <c r="CJ30" s="175"/>
      <c r="CK30" s="175"/>
      <c r="CL30" s="175"/>
      <c r="CM30" s="175"/>
      <c r="CN30" s="175"/>
      <c r="CO30" s="175"/>
      <c r="CP30" s="175"/>
      <c r="CQ30" s="175"/>
      <c r="CR30" s="175"/>
      <c r="CS30" s="175"/>
      <c r="CT30" s="175"/>
      <c r="CU30" s="175"/>
      <c r="CV30" s="175"/>
      <c r="CW30" s="175"/>
      <c r="CX30" s="175"/>
      <c r="CY30" s="175"/>
      <c r="CZ30" s="175"/>
      <c r="DA30" s="175"/>
      <c r="DB30" s="175"/>
      <c r="DC30" s="175"/>
      <c r="DD30" s="175"/>
      <c r="DE30" s="175"/>
      <c r="DF30" s="175"/>
      <c r="DG30" s="175"/>
      <c r="DH30" s="175"/>
      <c r="DI30" s="175"/>
      <c r="DJ30" s="175"/>
      <c r="DK30" s="175"/>
      <c r="DL30" s="175"/>
      <c r="DM30" s="175"/>
      <c r="DN30" s="175"/>
      <c r="DO30" s="175"/>
      <c r="DP30" s="175"/>
      <c r="DQ30" s="175"/>
      <c r="DR30" s="175"/>
      <c r="DS30" s="175"/>
      <c r="DT30" s="175"/>
      <c r="DU30" s="175"/>
      <c r="DV30" s="175"/>
      <c r="DW30" s="175"/>
      <c r="DX30" s="175"/>
      <c r="DY30" s="175"/>
      <c r="DZ30" s="175"/>
      <c r="EA30" s="175"/>
      <c r="EB30" s="175"/>
      <c r="EC30" s="175"/>
      <c r="ED30" s="175"/>
      <c r="EE30" s="175"/>
      <c r="EF30" s="175"/>
      <c r="EG30" s="175"/>
      <c r="EH30" s="175"/>
    </row>
    <row r="31" spans="1:138" ht="15" customHeight="1" x14ac:dyDescent="0.15">
      <c r="A31" s="383"/>
      <c r="B31" s="436"/>
      <c r="C31" s="437"/>
      <c r="D31" s="437"/>
      <c r="E31" s="437"/>
      <c r="F31" s="437"/>
      <c r="G31" s="437"/>
      <c r="H31" s="437"/>
      <c r="I31" s="437"/>
      <c r="J31" s="437"/>
      <c r="K31" s="438"/>
      <c r="L31" s="438"/>
      <c r="M31" s="383"/>
      <c r="N31" s="383"/>
      <c r="O31" s="383"/>
      <c r="P31" s="383"/>
      <c r="Q31" s="383"/>
      <c r="R31" s="383"/>
      <c r="S31" s="383"/>
      <c r="T31" s="383"/>
      <c r="U31" s="383"/>
      <c r="V31" s="383"/>
      <c r="W31" s="383"/>
      <c r="X31" s="383"/>
      <c r="Y31" s="383"/>
      <c r="Z31" s="383"/>
      <c r="AA31" s="383"/>
      <c r="AB31" s="383"/>
      <c r="AC31" s="383"/>
      <c r="AD31" s="383"/>
      <c r="AE31" s="383"/>
      <c r="AF31" s="383"/>
      <c r="AG31" s="383"/>
      <c r="AH31" s="383"/>
      <c r="AI31" s="383"/>
      <c r="AJ31" s="383"/>
      <c r="AK31" s="383"/>
      <c r="AL31" s="383"/>
      <c r="AM31" s="383"/>
      <c r="AN31" s="383"/>
      <c r="AO31" s="383"/>
      <c r="AP31" s="383"/>
      <c r="AQ31" s="383"/>
      <c r="AR31" s="383"/>
      <c r="AS31" s="383"/>
      <c r="AT31" s="383"/>
      <c r="AU31" s="383"/>
      <c r="AV31" s="383"/>
      <c r="AW31" s="383"/>
      <c r="AX31" s="383"/>
      <c r="AY31" s="383"/>
      <c r="AZ31" s="383"/>
      <c r="BA31" s="383"/>
      <c r="BB31" s="383"/>
      <c r="BC31" s="383"/>
      <c r="BD31" s="383"/>
      <c r="BE31" s="383"/>
      <c r="BF31" s="383"/>
      <c r="BG31" s="383"/>
      <c r="BH31" s="383"/>
      <c r="BI31" s="383"/>
      <c r="BJ31" s="383"/>
      <c r="BK31" s="383"/>
      <c r="BL31" s="383"/>
      <c r="BM31" s="383"/>
      <c r="BN31" s="383"/>
      <c r="BO31" s="383"/>
      <c r="BP31" s="383"/>
    </row>
    <row r="32" spans="1:138" ht="18" customHeight="1" x14ac:dyDescent="0.15">
      <c r="A32" s="556" t="s">
        <v>2280</v>
      </c>
      <c r="B32" s="436"/>
      <c r="C32" s="437"/>
      <c r="D32" s="437"/>
      <c r="E32" s="437"/>
      <c r="F32" s="437"/>
      <c r="G32" s="437"/>
      <c r="H32" s="437"/>
      <c r="I32" s="437"/>
      <c r="J32" s="437"/>
      <c r="K32" s="438"/>
      <c r="L32" s="438"/>
      <c r="M32" s="383"/>
      <c r="N32" s="383"/>
      <c r="O32" s="383"/>
      <c r="P32" s="383"/>
      <c r="Q32" s="383"/>
      <c r="R32" s="383"/>
      <c r="S32" s="383"/>
      <c r="T32" s="383"/>
      <c r="U32" s="383"/>
      <c r="V32" s="383"/>
      <c r="W32" s="383"/>
      <c r="X32" s="383"/>
      <c r="Y32" s="383"/>
      <c r="Z32" s="383"/>
      <c r="AA32" s="383"/>
      <c r="AB32" s="383"/>
      <c r="AC32" s="383"/>
      <c r="AD32" s="383"/>
      <c r="AE32" s="383"/>
      <c r="AF32" s="383"/>
      <c r="AG32" s="383"/>
      <c r="AH32" s="383"/>
      <c r="AI32" s="383"/>
      <c r="AJ32" s="383"/>
      <c r="AK32" s="383"/>
      <c r="AL32" s="383"/>
      <c r="AM32" s="383"/>
      <c r="AN32" s="383"/>
      <c r="AO32" s="383"/>
      <c r="AP32" s="383"/>
      <c r="AQ32" s="383"/>
      <c r="AR32" s="383"/>
      <c r="AS32" s="383"/>
      <c r="AT32" s="383"/>
      <c r="AU32" s="383"/>
      <c r="AV32" s="383"/>
      <c r="AW32" s="383"/>
      <c r="AX32" s="383"/>
      <c r="AY32" s="383"/>
      <c r="AZ32" s="383"/>
      <c r="BA32" s="383"/>
      <c r="BB32" s="383"/>
      <c r="BC32" s="383"/>
      <c r="BD32" s="383"/>
      <c r="BE32" s="383"/>
      <c r="BF32" s="383"/>
      <c r="BG32" s="383"/>
      <c r="BH32" s="383"/>
      <c r="BI32" s="383"/>
      <c r="BJ32" s="383"/>
      <c r="BK32" s="383"/>
      <c r="BL32" s="383"/>
      <c r="BM32" s="383"/>
      <c r="BN32" s="383"/>
      <c r="BO32" s="383"/>
      <c r="BP32" s="383"/>
    </row>
    <row r="33" spans="1:138" ht="15" customHeight="1" x14ac:dyDescent="0.15">
      <c r="A33" s="526"/>
      <c r="B33" s="436"/>
      <c r="C33" s="437"/>
      <c r="D33" s="437"/>
      <c r="E33" s="437"/>
      <c r="F33" s="437"/>
      <c r="G33" s="437"/>
      <c r="H33" s="437"/>
      <c r="I33" s="437"/>
      <c r="J33" s="437"/>
      <c r="K33" s="438"/>
      <c r="L33" s="438"/>
      <c r="M33" s="383"/>
      <c r="N33" s="383"/>
      <c r="O33" s="383"/>
      <c r="P33" s="383"/>
      <c r="Q33" s="383"/>
      <c r="R33" s="383"/>
      <c r="S33" s="383"/>
      <c r="T33" s="383"/>
      <c r="U33" s="383"/>
      <c r="V33" s="383"/>
      <c r="W33" s="383"/>
      <c r="X33" s="383"/>
      <c r="Y33" s="383"/>
      <c r="Z33" s="383"/>
      <c r="AA33" s="383"/>
      <c r="AB33" s="383"/>
      <c r="AC33" s="383"/>
      <c r="AD33" s="383"/>
      <c r="AE33" s="383"/>
      <c r="AF33" s="383"/>
      <c r="AG33" s="383"/>
      <c r="AH33" s="383"/>
      <c r="AI33" s="383"/>
      <c r="AJ33" s="383"/>
      <c r="AK33" s="383"/>
      <c r="AL33" s="383"/>
      <c r="AM33" s="383"/>
      <c r="AN33" s="383"/>
      <c r="AO33" s="383"/>
      <c r="AP33" s="383"/>
      <c r="AQ33" s="383"/>
      <c r="AR33" s="383"/>
      <c r="AS33" s="383"/>
      <c r="AT33" s="383"/>
      <c r="AU33" s="383"/>
      <c r="AV33" s="383"/>
      <c r="AW33" s="383"/>
      <c r="AX33" s="383"/>
      <c r="AY33" s="383"/>
      <c r="AZ33" s="383"/>
      <c r="BA33" s="383"/>
      <c r="BB33" s="383"/>
      <c r="BC33" s="383"/>
      <c r="BD33" s="383"/>
      <c r="BE33" s="383"/>
      <c r="BF33" s="383"/>
      <c r="BG33" s="383"/>
      <c r="BH33" s="383"/>
      <c r="BI33" s="383"/>
      <c r="BJ33" s="383"/>
      <c r="BK33" s="383"/>
      <c r="BL33" s="383"/>
      <c r="BM33" s="383"/>
      <c r="BN33" s="383"/>
      <c r="BO33" s="383"/>
      <c r="BP33" s="383"/>
    </row>
    <row r="34" spans="1:138" ht="16.5" customHeight="1" x14ac:dyDescent="0.15">
      <c r="A34" s="439" t="s">
        <v>1981</v>
      </c>
      <c r="B34" s="440"/>
      <c r="C34" s="440"/>
      <c r="D34" s="440"/>
      <c r="E34" s="437"/>
      <c r="F34" s="441"/>
      <c r="G34" s="441"/>
      <c r="H34" s="383"/>
      <c r="I34" s="383"/>
      <c r="J34" s="383"/>
      <c r="K34" s="383"/>
      <c r="L34" s="383"/>
      <c r="M34" s="383"/>
      <c r="N34" s="383"/>
      <c r="O34" s="383"/>
      <c r="P34" s="383"/>
      <c r="Q34" s="383"/>
      <c r="R34" s="383"/>
      <c r="S34" s="383"/>
      <c r="T34" s="383"/>
      <c r="U34" s="383"/>
      <c r="V34" s="383"/>
      <c r="W34" s="383"/>
      <c r="X34" s="383"/>
      <c r="Y34" s="383"/>
      <c r="Z34" s="383"/>
      <c r="AA34" s="383"/>
      <c r="AB34" s="383"/>
      <c r="AC34" s="383"/>
      <c r="AD34" s="383"/>
      <c r="AE34" s="383"/>
      <c r="AF34" s="383"/>
      <c r="AG34" s="383"/>
      <c r="AH34" s="383"/>
      <c r="AI34" s="383"/>
      <c r="AJ34" s="383"/>
      <c r="AK34" s="383"/>
      <c r="AL34" s="383"/>
      <c r="AM34" s="383"/>
      <c r="AN34" s="383"/>
      <c r="AO34" s="383"/>
      <c r="AP34" s="383"/>
      <c r="AQ34" s="383"/>
      <c r="AR34" s="383"/>
      <c r="AS34" s="383"/>
      <c r="AT34" s="383"/>
      <c r="AU34" s="383"/>
      <c r="AV34" s="383"/>
      <c r="AW34" s="383"/>
      <c r="AX34" s="383"/>
      <c r="AY34" s="383"/>
      <c r="AZ34" s="383"/>
      <c r="BA34" s="383"/>
      <c r="BB34" s="383"/>
      <c r="BC34" s="383"/>
      <c r="BD34" s="383"/>
      <c r="BE34" s="383"/>
      <c r="BF34" s="383"/>
      <c r="BG34" s="383"/>
      <c r="BH34" s="383"/>
      <c r="BI34" s="383"/>
      <c r="BJ34" s="383"/>
      <c r="BK34" s="383"/>
      <c r="BL34" s="383"/>
      <c r="BM34" s="383"/>
      <c r="BN34" s="383"/>
      <c r="BO34" s="383"/>
      <c r="BP34" s="383"/>
    </row>
    <row r="35" spans="1:138" ht="16.5" customHeight="1" x14ac:dyDescent="0.15">
      <c r="A35" s="439" t="s">
        <v>1982</v>
      </c>
      <c r="B35" s="440"/>
      <c r="C35" s="440"/>
      <c r="D35" s="440"/>
      <c r="E35" s="437"/>
      <c r="F35" s="441"/>
      <c r="G35" s="441"/>
      <c r="H35" s="383"/>
      <c r="I35" s="383"/>
      <c r="J35" s="383"/>
      <c r="K35" s="383"/>
      <c r="L35" s="383"/>
      <c r="M35" s="383"/>
      <c r="N35" s="383"/>
      <c r="O35" s="383"/>
      <c r="P35" s="383"/>
      <c r="Q35" s="383"/>
      <c r="R35" s="383"/>
      <c r="S35" s="383"/>
      <c r="T35" s="383"/>
      <c r="U35" s="383"/>
      <c r="V35" s="383"/>
      <c r="W35" s="383"/>
      <c r="X35" s="383"/>
      <c r="Y35" s="383"/>
      <c r="Z35" s="383"/>
      <c r="AA35" s="383"/>
      <c r="AB35" s="383"/>
      <c r="AC35" s="383"/>
      <c r="AD35" s="383"/>
      <c r="AE35" s="383"/>
      <c r="AF35" s="383"/>
      <c r="AG35" s="383"/>
      <c r="AH35" s="383"/>
      <c r="AI35" s="383"/>
      <c r="AJ35" s="383"/>
      <c r="AK35" s="383"/>
      <c r="AL35" s="383"/>
      <c r="AM35" s="383"/>
      <c r="AN35" s="383"/>
      <c r="AO35" s="383"/>
      <c r="AP35" s="383"/>
      <c r="AQ35" s="383"/>
      <c r="AR35" s="383"/>
      <c r="AS35" s="383"/>
      <c r="AT35" s="383"/>
      <c r="AU35" s="383"/>
      <c r="AV35" s="383"/>
      <c r="AW35" s="383"/>
      <c r="AX35" s="383"/>
      <c r="AY35" s="383"/>
      <c r="AZ35" s="383"/>
      <c r="BA35" s="383"/>
      <c r="BB35" s="383"/>
      <c r="BC35" s="383"/>
      <c r="BD35" s="383"/>
      <c r="BE35" s="383"/>
      <c r="BF35" s="383"/>
      <c r="BG35" s="383"/>
      <c r="BH35" s="383"/>
      <c r="BI35" s="383"/>
      <c r="BJ35" s="383"/>
      <c r="BK35" s="383"/>
      <c r="BL35" s="383"/>
      <c r="BM35" s="383"/>
      <c r="BN35" s="383"/>
      <c r="BO35" s="383"/>
      <c r="BP35" s="383"/>
    </row>
    <row r="36" spans="1:138" ht="16.5" customHeight="1" x14ac:dyDescent="0.15">
      <c r="A36" s="439" t="s">
        <v>1983</v>
      </c>
      <c r="B36" s="440"/>
      <c r="C36" s="440"/>
      <c r="D36" s="440"/>
      <c r="E36" s="437"/>
      <c r="F36" s="441"/>
      <c r="G36" s="441"/>
      <c r="H36" s="383"/>
      <c r="I36" s="383"/>
      <c r="J36" s="383"/>
      <c r="K36" s="383"/>
      <c r="L36" s="383"/>
      <c r="M36" s="383"/>
      <c r="N36" s="383"/>
      <c r="O36" s="383"/>
      <c r="P36" s="383"/>
      <c r="Q36" s="383"/>
      <c r="R36" s="383"/>
      <c r="S36" s="383"/>
      <c r="T36" s="383"/>
      <c r="U36" s="383"/>
      <c r="V36" s="383"/>
      <c r="W36" s="383"/>
      <c r="X36" s="383"/>
      <c r="Y36" s="383"/>
      <c r="Z36" s="383"/>
      <c r="AA36" s="383"/>
      <c r="AB36" s="383"/>
      <c r="AC36" s="383"/>
      <c r="AD36" s="383"/>
      <c r="AE36" s="383"/>
      <c r="AF36" s="383"/>
      <c r="AG36" s="383"/>
      <c r="AH36" s="383"/>
      <c r="AI36" s="383"/>
      <c r="AJ36" s="383"/>
      <c r="AK36" s="383"/>
      <c r="AL36" s="383"/>
      <c r="AM36" s="383"/>
      <c r="AN36" s="383"/>
      <c r="AO36" s="383"/>
      <c r="AP36" s="383"/>
      <c r="AQ36" s="383"/>
      <c r="AR36" s="383"/>
      <c r="AS36" s="383"/>
      <c r="AT36" s="383"/>
      <c r="AU36" s="383"/>
      <c r="AV36" s="383"/>
      <c r="AW36" s="383"/>
      <c r="AX36" s="383"/>
      <c r="AY36" s="383"/>
      <c r="AZ36" s="383"/>
      <c r="BA36" s="383"/>
      <c r="BB36" s="383"/>
      <c r="BC36" s="383"/>
      <c r="BD36" s="383"/>
      <c r="BE36" s="383"/>
      <c r="BF36" s="383"/>
      <c r="BG36" s="383"/>
      <c r="BH36" s="383"/>
      <c r="BI36" s="383"/>
      <c r="BJ36" s="383"/>
      <c r="BK36" s="383"/>
      <c r="BL36" s="383"/>
      <c r="BM36" s="383"/>
      <c r="BN36" s="383"/>
      <c r="BO36" s="383"/>
      <c r="BP36" s="383"/>
    </row>
    <row r="37" spans="1:138" ht="16.5" customHeight="1" x14ac:dyDescent="0.15">
      <c r="A37" s="439" t="s">
        <v>1984</v>
      </c>
      <c r="B37" s="440"/>
      <c r="C37" s="440"/>
      <c r="D37" s="440"/>
      <c r="E37" s="437"/>
      <c r="F37" s="441"/>
      <c r="G37" s="441"/>
      <c r="H37" s="383"/>
      <c r="I37" s="383"/>
      <c r="J37" s="383"/>
      <c r="K37" s="383"/>
      <c r="L37" s="383"/>
      <c r="M37" s="383"/>
      <c r="N37" s="383"/>
      <c r="O37" s="383"/>
      <c r="P37" s="383"/>
      <c r="Q37" s="383"/>
      <c r="R37" s="383"/>
      <c r="S37" s="383"/>
      <c r="T37" s="383"/>
      <c r="U37" s="383"/>
      <c r="V37" s="383"/>
      <c r="W37" s="383"/>
      <c r="X37" s="383"/>
      <c r="Y37" s="383"/>
      <c r="Z37" s="383"/>
      <c r="AA37" s="383"/>
      <c r="AB37" s="383"/>
      <c r="AC37" s="383"/>
      <c r="AD37" s="383"/>
      <c r="AE37" s="383"/>
      <c r="AF37" s="383"/>
      <c r="AG37" s="383"/>
      <c r="AH37" s="383"/>
      <c r="AI37" s="383"/>
      <c r="AJ37" s="383"/>
      <c r="AK37" s="383"/>
      <c r="AL37" s="383"/>
      <c r="AM37" s="383"/>
      <c r="AN37" s="383"/>
      <c r="AO37" s="383"/>
      <c r="AP37" s="383"/>
      <c r="AQ37" s="383"/>
      <c r="AR37" s="383"/>
      <c r="AS37" s="383"/>
      <c r="AT37" s="383"/>
      <c r="AU37" s="383"/>
      <c r="AV37" s="383"/>
      <c r="AW37" s="383"/>
      <c r="AX37" s="383"/>
      <c r="AY37" s="383"/>
      <c r="AZ37" s="383"/>
      <c r="BA37" s="383"/>
      <c r="BB37" s="383"/>
      <c r="BC37" s="383"/>
      <c r="BD37" s="383"/>
      <c r="BE37" s="383"/>
      <c r="BF37" s="383"/>
      <c r="BG37" s="383"/>
      <c r="BH37" s="383"/>
      <c r="BI37" s="383"/>
      <c r="BJ37" s="383"/>
      <c r="BK37" s="383"/>
      <c r="BL37" s="383"/>
      <c r="BM37" s="383"/>
      <c r="BN37" s="383"/>
      <c r="BO37" s="383"/>
      <c r="BP37" s="383"/>
    </row>
    <row r="38" spans="1:138" ht="16.5" customHeight="1" x14ac:dyDescent="0.15">
      <c r="A38" s="439" t="s">
        <v>1985</v>
      </c>
      <c r="B38" s="440"/>
      <c r="C38" s="440"/>
      <c r="D38" s="440"/>
      <c r="E38" s="437"/>
      <c r="F38" s="441"/>
      <c r="G38" s="441"/>
      <c r="H38" s="383"/>
      <c r="I38" s="383"/>
      <c r="J38" s="383"/>
      <c r="K38" s="383"/>
      <c r="L38" s="383"/>
      <c r="M38" s="383"/>
      <c r="N38" s="383"/>
      <c r="O38" s="383"/>
      <c r="P38" s="383"/>
      <c r="Q38" s="383"/>
      <c r="R38" s="383"/>
      <c r="S38" s="383"/>
      <c r="T38" s="383"/>
      <c r="U38" s="383"/>
      <c r="V38" s="383"/>
      <c r="W38" s="383"/>
      <c r="X38" s="383"/>
      <c r="Y38" s="383"/>
      <c r="Z38" s="383"/>
      <c r="AA38" s="383"/>
      <c r="AB38" s="383"/>
      <c r="AC38" s="383"/>
      <c r="AD38" s="383"/>
      <c r="AE38" s="383"/>
      <c r="AF38" s="383"/>
      <c r="AG38" s="383"/>
      <c r="AH38" s="383"/>
      <c r="AI38" s="383"/>
      <c r="AJ38" s="383"/>
      <c r="AK38" s="383"/>
      <c r="AL38" s="383"/>
      <c r="AM38" s="383"/>
      <c r="AN38" s="383"/>
      <c r="AO38" s="383"/>
      <c r="AP38" s="383"/>
      <c r="AQ38" s="383"/>
      <c r="AR38" s="383"/>
      <c r="AS38" s="383"/>
      <c r="AT38" s="383"/>
      <c r="AU38" s="383"/>
      <c r="AV38" s="383"/>
      <c r="AW38" s="383"/>
      <c r="AX38" s="383"/>
      <c r="AY38" s="383"/>
      <c r="AZ38" s="383"/>
      <c r="BA38" s="383"/>
      <c r="BB38" s="383"/>
      <c r="BC38" s="383"/>
      <c r="BD38" s="383"/>
      <c r="BE38" s="383"/>
      <c r="BF38" s="383"/>
      <c r="BG38" s="383"/>
      <c r="BH38" s="383"/>
      <c r="BI38" s="383"/>
      <c r="BJ38" s="383"/>
      <c r="BK38" s="383"/>
      <c r="BL38" s="383"/>
      <c r="BM38" s="383"/>
      <c r="BN38" s="383"/>
      <c r="BO38" s="383"/>
      <c r="BP38" s="383"/>
    </row>
    <row r="39" spans="1:138" ht="16.5" customHeight="1" x14ac:dyDescent="0.15">
      <c r="A39" s="439" t="s">
        <v>1986</v>
      </c>
      <c r="B39" s="440"/>
      <c r="C39" s="440"/>
      <c r="D39" s="440"/>
      <c r="E39" s="437"/>
      <c r="F39" s="441"/>
      <c r="G39" s="441"/>
      <c r="H39" s="383"/>
      <c r="I39" s="383"/>
      <c r="J39" s="383"/>
      <c r="K39" s="383"/>
      <c r="L39" s="383"/>
      <c r="M39" s="383"/>
      <c r="N39" s="383"/>
      <c r="O39" s="383"/>
      <c r="P39" s="383"/>
      <c r="Q39" s="383"/>
      <c r="R39" s="383"/>
      <c r="S39" s="383"/>
      <c r="T39" s="383"/>
      <c r="U39" s="383"/>
      <c r="V39" s="383"/>
      <c r="W39" s="383"/>
      <c r="X39" s="383"/>
      <c r="Y39" s="383"/>
      <c r="Z39" s="383"/>
      <c r="AA39" s="383"/>
      <c r="AB39" s="383"/>
      <c r="AC39" s="383"/>
      <c r="AD39" s="383"/>
      <c r="AE39" s="383"/>
      <c r="AF39" s="383"/>
      <c r="AG39" s="383"/>
      <c r="AH39" s="383"/>
      <c r="AI39" s="383"/>
      <c r="AJ39" s="383"/>
      <c r="AK39" s="383"/>
      <c r="AL39" s="383"/>
      <c r="AM39" s="383"/>
      <c r="AN39" s="383"/>
      <c r="AO39" s="383"/>
      <c r="AP39" s="383"/>
      <c r="AQ39" s="383"/>
      <c r="AR39" s="383"/>
      <c r="AS39" s="383"/>
      <c r="AT39" s="383"/>
      <c r="AU39" s="383"/>
      <c r="AV39" s="383"/>
      <c r="AW39" s="383"/>
      <c r="AX39" s="383"/>
      <c r="AY39" s="383"/>
      <c r="AZ39" s="383"/>
      <c r="BA39" s="383"/>
      <c r="BB39" s="383"/>
      <c r="BC39" s="383"/>
      <c r="BD39" s="383"/>
      <c r="BE39" s="383"/>
      <c r="BF39" s="383"/>
      <c r="BG39" s="383"/>
      <c r="BH39" s="383"/>
      <c r="BI39" s="383"/>
      <c r="BJ39" s="383"/>
      <c r="BK39" s="383"/>
      <c r="BL39" s="383"/>
      <c r="BM39" s="383"/>
      <c r="BN39" s="383"/>
      <c r="BO39" s="383"/>
      <c r="BP39" s="383"/>
    </row>
    <row r="40" spans="1:138" ht="16.5" customHeight="1" x14ac:dyDescent="0.15">
      <c r="A40" s="439" t="s">
        <v>2293</v>
      </c>
      <c r="B40" s="440"/>
      <c r="C40" s="440"/>
      <c r="D40" s="440"/>
      <c r="E40" s="437"/>
      <c r="F40" s="441"/>
      <c r="G40" s="441"/>
      <c r="H40" s="383"/>
      <c r="I40" s="383"/>
      <c r="J40" s="383"/>
      <c r="K40" s="383"/>
      <c r="L40" s="383"/>
      <c r="M40" s="383"/>
      <c r="N40" s="383"/>
      <c r="O40" s="383"/>
      <c r="P40" s="383"/>
      <c r="Q40" s="383"/>
      <c r="R40" s="383"/>
      <c r="S40" s="383"/>
      <c r="T40" s="383"/>
      <c r="U40" s="383"/>
      <c r="V40" s="383"/>
      <c r="W40" s="383"/>
      <c r="X40" s="383"/>
      <c r="Y40" s="383"/>
      <c r="Z40" s="383"/>
      <c r="AA40" s="383"/>
      <c r="AB40" s="383"/>
      <c r="AC40" s="383"/>
      <c r="AD40" s="383"/>
      <c r="AE40" s="383"/>
      <c r="AF40" s="383"/>
      <c r="AG40" s="383"/>
      <c r="AH40" s="383"/>
      <c r="AI40" s="383"/>
      <c r="AJ40" s="383"/>
      <c r="AK40" s="383"/>
      <c r="AL40" s="383"/>
      <c r="AM40" s="383"/>
      <c r="AN40" s="383"/>
      <c r="AO40" s="383"/>
      <c r="AP40" s="383"/>
      <c r="AQ40" s="383"/>
      <c r="AR40" s="383"/>
      <c r="AS40" s="383"/>
      <c r="AT40" s="383"/>
      <c r="AU40" s="383"/>
      <c r="AV40" s="383"/>
      <c r="AW40" s="383"/>
      <c r="AX40" s="383"/>
      <c r="AY40" s="383"/>
      <c r="AZ40" s="383"/>
      <c r="BA40" s="383"/>
      <c r="BB40" s="383"/>
      <c r="BC40" s="383"/>
      <c r="BD40" s="383"/>
      <c r="BE40" s="383"/>
      <c r="BF40" s="383"/>
      <c r="BG40" s="383"/>
      <c r="BH40" s="383"/>
      <c r="BI40" s="383"/>
      <c r="BJ40" s="383"/>
      <c r="BK40" s="383"/>
      <c r="BL40" s="383"/>
      <c r="BM40" s="383"/>
      <c r="BN40" s="383"/>
      <c r="BO40" s="383"/>
      <c r="BP40" s="383"/>
    </row>
    <row r="41" spans="1:138" ht="16.5" customHeight="1" x14ac:dyDescent="0.15">
      <c r="A41" s="439" t="s">
        <v>2262</v>
      </c>
      <c r="B41" s="440"/>
      <c r="C41" s="440"/>
      <c r="D41" s="440"/>
      <c r="E41" s="437"/>
      <c r="F41" s="441"/>
      <c r="G41" s="441"/>
      <c r="H41" s="383"/>
      <c r="I41" s="383"/>
      <c r="J41" s="383"/>
      <c r="K41" s="383"/>
      <c r="L41" s="383"/>
      <c r="M41" s="383"/>
      <c r="N41" s="383"/>
      <c r="O41" s="383"/>
      <c r="P41" s="383"/>
      <c r="Q41" s="383"/>
      <c r="R41" s="383"/>
      <c r="S41" s="383"/>
      <c r="T41" s="383"/>
      <c r="U41" s="383"/>
      <c r="V41" s="383"/>
      <c r="W41" s="383"/>
      <c r="X41" s="383"/>
      <c r="Y41" s="383"/>
      <c r="Z41" s="383"/>
      <c r="AA41" s="383"/>
      <c r="AB41" s="383"/>
      <c r="AC41" s="383"/>
      <c r="AD41" s="383"/>
      <c r="AE41" s="383"/>
      <c r="AF41" s="383"/>
      <c r="AG41" s="383"/>
      <c r="AH41" s="383"/>
      <c r="AI41" s="383"/>
      <c r="AJ41" s="383"/>
      <c r="AK41" s="383"/>
      <c r="AL41" s="383"/>
      <c r="AM41" s="383"/>
      <c r="AN41" s="383"/>
      <c r="AO41" s="383"/>
      <c r="AP41" s="383"/>
      <c r="AQ41" s="383"/>
      <c r="AR41" s="383"/>
      <c r="AS41" s="383"/>
      <c r="AT41" s="383"/>
      <c r="AU41" s="383"/>
      <c r="AV41" s="383"/>
      <c r="AW41" s="383"/>
      <c r="AX41" s="383"/>
      <c r="AY41" s="383"/>
      <c r="AZ41" s="383"/>
      <c r="BA41" s="383"/>
      <c r="BB41" s="383"/>
      <c r="BC41" s="383"/>
      <c r="BD41" s="383"/>
      <c r="BE41" s="383"/>
      <c r="BF41" s="383"/>
      <c r="BG41" s="383"/>
      <c r="BH41" s="383"/>
      <c r="BI41" s="383"/>
      <c r="BJ41" s="383"/>
      <c r="BK41" s="383"/>
      <c r="BL41" s="383"/>
      <c r="BM41" s="383"/>
      <c r="BN41" s="383"/>
      <c r="BO41" s="383"/>
      <c r="BP41" s="383"/>
    </row>
    <row r="42" spans="1:138" ht="16.5" customHeight="1" x14ac:dyDescent="0.15">
      <c r="A42" s="383" t="s">
        <v>2263</v>
      </c>
      <c r="B42" s="383"/>
      <c r="C42" s="383"/>
      <c r="D42" s="383"/>
      <c r="E42" s="383"/>
      <c r="F42" s="383"/>
      <c r="G42" s="383"/>
      <c r="H42" s="383"/>
      <c r="I42" s="383"/>
      <c r="J42" s="383"/>
      <c r="K42" s="383"/>
      <c r="L42" s="383"/>
      <c r="M42" s="383"/>
      <c r="N42" s="383"/>
      <c r="O42" s="383"/>
      <c r="P42" s="383"/>
      <c r="Q42" s="383"/>
      <c r="R42" s="383"/>
      <c r="S42" s="383"/>
      <c r="T42" s="383"/>
      <c r="U42" s="383"/>
      <c r="V42" s="383"/>
      <c r="W42" s="383"/>
      <c r="X42" s="383"/>
      <c r="Y42" s="383"/>
      <c r="Z42" s="383"/>
      <c r="AA42" s="383"/>
      <c r="AB42" s="383"/>
      <c r="AC42" s="383"/>
      <c r="AD42" s="383"/>
      <c r="AE42" s="383"/>
      <c r="AF42" s="383"/>
      <c r="AG42" s="383"/>
      <c r="AH42" s="383"/>
      <c r="AI42" s="383"/>
      <c r="AJ42" s="383"/>
      <c r="AK42" s="383"/>
      <c r="AL42" s="383"/>
      <c r="AM42" s="383"/>
      <c r="AN42" s="383"/>
      <c r="AO42" s="383"/>
      <c r="AP42" s="383"/>
      <c r="AQ42" s="383"/>
      <c r="AR42" s="383"/>
      <c r="AS42" s="383"/>
      <c r="AT42" s="383"/>
      <c r="AU42" s="383"/>
      <c r="AV42" s="383"/>
      <c r="AW42" s="383"/>
      <c r="AX42" s="383"/>
      <c r="AY42" s="383"/>
      <c r="AZ42" s="383"/>
      <c r="BA42" s="383"/>
      <c r="BB42" s="383"/>
      <c r="BC42" s="383"/>
      <c r="BD42" s="383"/>
      <c r="BE42" s="383"/>
      <c r="BF42" s="383"/>
      <c r="BG42" s="383"/>
      <c r="BH42" s="383"/>
      <c r="BI42" s="383"/>
      <c r="BJ42" s="383"/>
      <c r="BK42" s="383"/>
      <c r="BL42" s="383"/>
      <c r="BM42" s="383"/>
      <c r="BN42" s="383"/>
      <c r="BO42" s="383"/>
      <c r="BP42" s="383"/>
    </row>
    <row r="43" spans="1:138" ht="15" customHeight="1" x14ac:dyDescent="0.15">
      <c r="A43" s="383" t="s">
        <v>2276</v>
      </c>
      <c r="B43" s="383"/>
      <c r="C43" s="383"/>
      <c r="D43" s="383"/>
      <c r="E43" s="383"/>
      <c r="F43" s="383"/>
      <c r="G43" s="383"/>
      <c r="H43" s="383"/>
      <c r="I43" s="383"/>
      <c r="J43" s="383"/>
      <c r="K43" s="383"/>
      <c r="L43" s="383"/>
      <c r="M43" s="383"/>
      <c r="N43" s="383"/>
      <c r="O43" s="383"/>
      <c r="P43" s="383"/>
      <c r="Q43" s="383"/>
      <c r="R43" s="383"/>
      <c r="S43" s="383"/>
      <c r="T43" s="383"/>
      <c r="U43" s="383"/>
      <c r="V43" s="383"/>
      <c r="W43" s="383"/>
      <c r="X43" s="383"/>
      <c r="Y43" s="383"/>
      <c r="Z43" s="383"/>
      <c r="AA43" s="383"/>
      <c r="AB43" s="383"/>
      <c r="AC43" s="383"/>
      <c r="AD43" s="383"/>
      <c r="AE43" s="383"/>
      <c r="AF43" s="383"/>
      <c r="AG43" s="383"/>
      <c r="AH43" s="383"/>
      <c r="AI43" s="383"/>
      <c r="AJ43" s="383"/>
      <c r="AK43" s="383"/>
      <c r="AL43" s="383"/>
      <c r="AM43" s="383"/>
      <c r="AN43" s="383"/>
      <c r="AO43" s="383"/>
      <c r="AP43" s="383"/>
      <c r="AQ43" s="383"/>
      <c r="AR43" s="383"/>
      <c r="AS43" s="383"/>
      <c r="AT43" s="383"/>
      <c r="AU43" s="383"/>
      <c r="AV43" s="383"/>
      <c r="AW43" s="383"/>
      <c r="AX43" s="383"/>
      <c r="AY43" s="383"/>
      <c r="AZ43" s="383"/>
      <c r="BA43" s="383"/>
      <c r="BB43" s="383"/>
      <c r="BC43" s="383"/>
      <c r="BD43" s="383"/>
      <c r="BE43" s="383"/>
      <c r="BF43" s="383"/>
      <c r="BG43" s="383"/>
      <c r="BH43" s="383"/>
      <c r="BI43" s="383"/>
      <c r="BJ43" s="383"/>
      <c r="BK43" s="383"/>
      <c r="BL43" s="383"/>
      <c r="BM43" s="383"/>
      <c r="BN43" s="383"/>
      <c r="BO43" s="383"/>
      <c r="BP43" s="383"/>
    </row>
    <row r="44" spans="1:138" ht="15" customHeight="1" x14ac:dyDescent="0.15"/>
    <row r="45" spans="1:138" ht="15" customHeight="1" x14ac:dyDescent="0.15"/>
    <row r="46" spans="1:138" ht="15" customHeight="1" x14ac:dyDescent="0.15"/>
    <row r="48" spans="1:138" s="420" customFormat="1" x14ac:dyDescent="0.15">
      <c r="A48" s="345"/>
      <c r="B48" s="345"/>
      <c r="C48" s="345"/>
      <c r="D48" s="345"/>
      <c r="E48" s="345"/>
      <c r="F48" s="345"/>
      <c r="G48" s="345"/>
      <c r="H48" s="345"/>
      <c r="I48" s="345"/>
      <c r="J48" s="345"/>
      <c r="K48" s="345"/>
      <c r="L48" s="345"/>
      <c r="BQ48" s="175"/>
      <c r="BR48" s="175"/>
      <c r="BS48" s="175"/>
      <c r="BT48" s="175"/>
      <c r="BU48" s="175"/>
      <c r="BV48" s="175"/>
      <c r="BW48" s="175"/>
      <c r="BX48" s="175"/>
      <c r="BY48" s="175"/>
      <c r="BZ48" s="175"/>
      <c r="CA48" s="175"/>
      <c r="CB48" s="175"/>
      <c r="CC48" s="175"/>
      <c r="CD48" s="175"/>
      <c r="CE48" s="175"/>
      <c r="CF48" s="175"/>
      <c r="CG48" s="175"/>
      <c r="CH48" s="175"/>
      <c r="CI48" s="175"/>
      <c r="CJ48" s="175"/>
      <c r="CK48" s="175"/>
      <c r="CL48" s="175"/>
      <c r="CM48" s="175"/>
      <c r="CN48" s="175"/>
      <c r="CO48" s="175"/>
      <c r="CP48" s="175"/>
      <c r="CQ48" s="175"/>
      <c r="CR48" s="175"/>
      <c r="CS48" s="175"/>
      <c r="CT48" s="175"/>
      <c r="CU48" s="175"/>
      <c r="CV48" s="175"/>
      <c r="CW48" s="175"/>
      <c r="CX48" s="175"/>
      <c r="CY48" s="175"/>
      <c r="CZ48" s="175"/>
      <c r="DA48" s="175"/>
      <c r="DB48" s="175"/>
      <c r="DC48" s="175"/>
      <c r="DD48" s="175"/>
      <c r="DE48" s="175"/>
      <c r="DF48" s="175"/>
      <c r="DG48" s="175"/>
      <c r="DH48" s="175"/>
      <c r="DI48" s="175"/>
      <c r="DJ48" s="175"/>
      <c r="DK48" s="175"/>
      <c r="DL48" s="175"/>
      <c r="DM48" s="175"/>
      <c r="DN48" s="175"/>
      <c r="DO48" s="175"/>
      <c r="DP48" s="175"/>
      <c r="DQ48" s="175"/>
      <c r="DR48" s="175"/>
      <c r="DS48" s="175"/>
      <c r="DT48" s="175"/>
      <c r="DU48" s="175"/>
      <c r="DV48" s="175"/>
      <c r="DW48" s="175"/>
      <c r="DX48" s="175"/>
      <c r="DY48" s="175"/>
      <c r="DZ48" s="175"/>
      <c r="EA48" s="175"/>
      <c r="EB48" s="175"/>
      <c r="EC48" s="175"/>
      <c r="ED48" s="175"/>
      <c r="EE48" s="175"/>
      <c r="EF48" s="175"/>
      <c r="EG48" s="175"/>
      <c r="EH48" s="175"/>
    </row>
    <row r="49" spans="1:138" s="420" customFormat="1" x14ac:dyDescent="0.15">
      <c r="A49" s="345"/>
      <c r="B49" s="345"/>
      <c r="C49" s="345"/>
      <c r="D49" s="345"/>
      <c r="E49" s="345"/>
      <c r="F49" s="345"/>
      <c r="G49" s="345"/>
      <c r="H49" s="345"/>
      <c r="I49" s="345"/>
      <c r="J49" s="345"/>
      <c r="K49" s="345"/>
      <c r="L49" s="34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c r="CS49" s="175"/>
      <c r="CT49" s="175"/>
      <c r="CU49" s="175"/>
      <c r="CV49" s="175"/>
      <c r="CW49" s="175"/>
      <c r="CX49" s="175"/>
      <c r="CY49" s="175"/>
      <c r="CZ49" s="175"/>
      <c r="DA49" s="175"/>
      <c r="DB49" s="175"/>
      <c r="DC49" s="175"/>
      <c r="DD49" s="175"/>
      <c r="DE49" s="175"/>
      <c r="DF49" s="175"/>
      <c r="DG49" s="175"/>
      <c r="DH49" s="175"/>
      <c r="DI49" s="175"/>
      <c r="DJ49" s="175"/>
      <c r="DK49" s="175"/>
      <c r="DL49" s="175"/>
      <c r="DM49" s="175"/>
      <c r="DN49" s="175"/>
      <c r="DO49" s="175"/>
      <c r="DP49" s="175"/>
      <c r="DQ49" s="175"/>
      <c r="DR49" s="175"/>
      <c r="DS49" s="175"/>
      <c r="DT49" s="175"/>
      <c r="DU49" s="175"/>
      <c r="DV49" s="175"/>
      <c r="DW49" s="175"/>
      <c r="DX49" s="175"/>
      <c r="DY49" s="175"/>
      <c r="DZ49" s="175"/>
      <c r="EA49" s="175"/>
      <c r="EB49" s="175"/>
      <c r="EC49" s="175"/>
      <c r="ED49" s="175"/>
      <c r="EE49" s="175"/>
      <c r="EF49" s="175"/>
      <c r="EG49" s="175"/>
      <c r="EH49" s="175"/>
    </row>
    <row r="50" spans="1:138" s="420" customFormat="1" x14ac:dyDescent="0.15">
      <c r="A50" s="345"/>
      <c r="B50" s="345"/>
      <c r="C50" s="345"/>
      <c r="D50" s="345"/>
      <c r="E50" s="345"/>
      <c r="F50" s="345"/>
      <c r="G50" s="345"/>
      <c r="H50" s="345"/>
      <c r="I50" s="345"/>
      <c r="J50" s="345"/>
      <c r="K50" s="345"/>
      <c r="L50" s="34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c r="CS50" s="175"/>
      <c r="CT50" s="175"/>
      <c r="CU50" s="175"/>
      <c r="CV50" s="175"/>
      <c r="CW50" s="175"/>
      <c r="CX50" s="175"/>
      <c r="CY50" s="175"/>
      <c r="CZ50" s="175"/>
      <c r="DA50" s="175"/>
      <c r="DB50" s="175"/>
      <c r="DC50" s="175"/>
      <c r="DD50" s="175"/>
      <c r="DE50" s="175"/>
      <c r="DF50" s="175"/>
      <c r="DG50" s="175"/>
      <c r="DH50" s="175"/>
      <c r="DI50" s="175"/>
      <c r="DJ50" s="175"/>
      <c r="DK50" s="175"/>
      <c r="DL50" s="175"/>
      <c r="DM50" s="175"/>
      <c r="DN50" s="175"/>
      <c r="DO50" s="175"/>
      <c r="DP50" s="175"/>
      <c r="DQ50" s="175"/>
      <c r="DR50" s="175"/>
      <c r="DS50" s="175"/>
      <c r="DT50" s="175"/>
      <c r="DU50" s="175"/>
      <c r="DV50" s="175"/>
      <c r="DW50" s="175"/>
      <c r="DX50" s="175"/>
      <c r="DY50" s="175"/>
      <c r="DZ50" s="175"/>
      <c r="EA50" s="175"/>
      <c r="EB50" s="175"/>
      <c r="EC50" s="175"/>
      <c r="ED50" s="175"/>
      <c r="EE50" s="175"/>
      <c r="EF50" s="175"/>
      <c r="EG50" s="175"/>
      <c r="EH50" s="175"/>
    </row>
    <row r="51" spans="1:138" s="420" customFormat="1" ht="14.25" customHeight="1" x14ac:dyDescent="0.15">
      <c r="A51" s="345"/>
      <c r="B51" s="345"/>
      <c r="C51" s="345"/>
      <c r="D51" s="345"/>
      <c r="E51" s="345"/>
      <c r="F51" s="345"/>
      <c r="G51" s="345"/>
      <c r="H51" s="345"/>
      <c r="I51" s="345"/>
      <c r="J51" s="345"/>
      <c r="K51" s="345"/>
      <c r="L51" s="345"/>
      <c r="BQ51" s="175"/>
      <c r="BR51" s="175"/>
      <c r="BS51" s="175"/>
      <c r="BT51" s="175"/>
      <c r="BU51" s="175"/>
      <c r="BV51" s="175"/>
      <c r="BW51" s="175"/>
      <c r="BX51" s="175"/>
      <c r="BY51" s="175"/>
      <c r="BZ51" s="175"/>
      <c r="CA51" s="175"/>
      <c r="CB51" s="175"/>
      <c r="CC51" s="175"/>
      <c r="CD51" s="175"/>
      <c r="CE51" s="175"/>
      <c r="CF51" s="175"/>
      <c r="CG51" s="175"/>
      <c r="CH51" s="175"/>
      <c r="CI51" s="175"/>
      <c r="CJ51" s="175"/>
      <c r="CK51" s="175"/>
      <c r="CL51" s="175"/>
      <c r="CM51" s="175"/>
      <c r="CN51" s="175"/>
      <c r="CO51" s="175"/>
      <c r="CP51" s="175"/>
      <c r="CQ51" s="175"/>
      <c r="CR51" s="175"/>
      <c r="CS51" s="175"/>
      <c r="CT51" s="175"/>
      <c r="CU51" s="175"/>
      <c r="CV51" s="175"/>
      <c r="CW51" s="175"/>
      <c r="CX51" s="175"/>
      <c r="CY51" s="175"/>
      <c r="CZ51" s="175"/>
      <c r="DA51" s="175"/>
      <c r="DB51" s="175"/>
      <c r="DC51" s="175"/>
      <c r="DD51" s="175"/>
      <c r="DE51" s="175"/>
      <c r="DF51" s="175"/>
      <c r="DG51" s="175"/>
      <c r="DH51" s="175"/>
      <c r="DI51" s="175"/>
      <c r="DJ51" s="175"/>
      <c r="DK51" s="175"/>
      <c r="DL51" s="175"/>
      <c r="DM51" s="175"/>
      <c r="DN51" s="175"/>
      <c r="DO51" s="175"/>
      <c r="DP51" s="175"/>
      <c r="DQ51" s="175"/>
      <c r="DR51" s="175"/>
      <c r="DS51" s="175"/>
      <c r="DT51" s="175"/>
      <c r="DU51" s="175"/>
      <c r="DV51" s="175"/>
      <c r="DW51" s="175"/>
      <c r="DX51" s="175"/>
      <c r="DY51" s="175"/>
      <c r="DZ51" s="175"/>
      <c r="EA51" s="175"/>
      <c r="EB51" s="175"/>
      <c r="EC51" s="175"/>
      <c r="ED51" s="175"/>
      <c r="EE51" s="175"/>
      <c r="EF51" s="175"/>
      <c r="EG51" s="175"/>
      <c r="EH51" s="175"/>
    </row>
    <row r="52" spans="1:138" ht="14.25" customHeight="1" x14ac:dyDescent="0.15"/>
  </sheetData>
  <sheetProtection formatCells="0" formatColumns="0" formatRows="0" insertColumns="0"/>
  <customSheetViews>
    <customSheetView guid="{16E30FE5-CA9F-4336-8D1A-21719AC9AE43}" showPageBreaks="1" fitToPage="1" printArea="1" topLeftCell="A13">
      <selection activeCell="B13" sqref="B13:E14"/>
      <pageMargins left="0.19685039370078741" right="0.19685039370078741" top="0.39370078740157483" bottom="0.39370078740157483" header="0.19685039370078741" footer="0.19685039370078741"/>
      <printOptions horizontalCentered="1" verticalCentered="1"/>
      <pageSetup paperSize="8" scale="88" orientation="landscape" r:id="rId1"/>
      <headerFooter>
        <oddHeader>&amp;R&amp;"Trebuchet MS,Italique"&amp;8Département d'évaluation de XXXX</oddHeader>
        <oddFooter>&amp;L&amp;"Trebuchet MS,Italique"&amp;8&amp;K000000Vague E : campagne d’évaluation 2018 – 2019
Novembre 2017&amp;C&amp;"Trebuchet MS,Italique"&amp;8&amp;K000000Page &amp;P/&amp;N&amp;R&amp;"Trebuchet MS,Italique"&amp;8&amp;K000000&amp;F
&amp;A</oddFooter>
      </headerFooter>
    </customSheetView>
    <customSheetView guid="{D5B14F2C-2005-4A46-8CC9-D91764B00F08}" showPageBreaks="1" fitToPage="1" printArea="1" topLeftCell="A13">
      <selection activeCell="B13" sqref="B13:E14"/>
      <pageMargins left="0.19685039370078741" right="0.19685039370078741" top="0.39370078740157483" bottom="0.39370078740157483" header="0.19685039370078741" footer="0.19685039370078741"/>
      <printOptions horizontalCentered="1" verticalCentered="1"/>
      <pageSetup paperSize="8" scale="88" orientation="landscape" r:id="rId2"/>
      <headerFooter>
        <oddHeader>&amp;R&amp;"Trebuchet MS,Italique"&amp;8Département d'évaluation de XXXX</oddHeader>
        <oddFooter>&amp;L&amp;"Trebuchet MS,Italique"&amp;8&amp;K000000Vague E : campagne d’évaluation 2018 – 2019
Novembre 2017&amp;C&amp;"Trebuchet MS,Italique"&amp;8&amp;K000000Page &amp;P/&amp;N&amp;R&amp;"Trebuchet MS,Italique"&amp;8&amp;K000000&amp;F
&amp;A</oddFooter>
      </headerFooter>
    </customSheetView>
  </customSheetViews>
  <mergeCells count="91">
    <mergeCell ref="AQ15:AR15"/>
    <mergeCell ref="AS15:AT15"/>
    <mergeCell ref="AU15:AV15"/>
    <mergeCell ref="AW15:AX15"/>
    <mergeCell ref="AY15:AZ15"/>
    <mergeCell ref="AQ14:AR14"/>
    <mergeCell ref="AS14:AT14"/>
    <mergeCell ref="AU14:AV14"/>
    <mergeCell ref="AW14:AX14"/>
    <mergeCell ref="AY14:AZ14"/>
    <mergeCell ref="AQ13:AR13"/>
    <mergeCell ref="AS13:AT13"/>
    <mergeCell ref="AU13:AV13"/>
    <mergeCell ref="AW13:AX13"/>
    <mergeCell ref="AY13:AZ13"/>
    <mergeCell ref="BK15:BL15"/>
    <mergeCell ref="BM13:BN13"/>
    <mergeCell ref="BM15:BN15"/>
    <mergeCell ref="BO15:BP15"/>
    <mergeCell ref="BA13:BB13"/>
    <mergeCell ref="BK14:BL14"/>
    <mergeCell ref="BM14:BN14"/>
    <mergeCell ref="BO14:BP14"/>
    <mergeCell ref="BO13:BP13"/>
    <mergeCell ref="BK13:BL13"/>
    <mergeCell ref="B14:E15"/>
    <mergeCell ref="F14:H15"/>
    <mergeCell ref="I14:J15"/>
    <mergeCell ref="BI13:BJ13"/>
    <mergeCell ref="BI15:BJ15"/>
    <mergeCell ref="M14:N14"/>
    <mergeCell ref="O14:P14"/>
    <mergeCell ref="K14:L15"/>
    <mergeCell ref="Q15:R15"/>
    <mergeCell ref="S15:T15"/>
    <mergeCell ref="BA15:BB15"/>
    <mergeCell ref="Q13:R13"/>
    <mergeCell ref="S13:T13"/>
    <mergeCell ref="U13:V13"/>
    <mergeCell ref="W13:X13"/>
    <mergeCell ref="BA14:BB14"/>
    <mergeCell ref="Y13:Z13"/>
    <mergeCell ref="Q14:R14"/>
    <mergeCell ref="S14:T14"/>
    <mergeCell ref="U14:V14"/>
    <mergeCell ref="W14:X14"/>
    <mergeCell ref="Y14:Z14"/>
    <mergeCell ref="U15:V15"/>
    <mergeCell ref="W15:X15"/>
    <mergeCell ref="Y15:Z15"/>
    <mergeCell ref="AA13:AB13"/>
    <mergeCell ref="BC13:BD13"/>
    <mergeCell ref="AM14:AN14"/>
    <mergeCell ref="AM15:AN15"/>
    <mergeCell ref="AC13:AD13"/>
    <mergeCell ref="AE13:AF13"/>
    <mergeCell ref="AG13:AH13"/>
    <mergeCell ref="AI13:AJ13"/>
    <mergeCell ref="AK13:AL13"/>
    <mergeCell ref="AO14:AP14"/>
    <mergeCell ref="AO15:AP15"/>
    <mergeCell ref="AM13:AN13"/>
    <mergeCell ref="AO13:AP13"/>
    <mergeCell ref="A13:A16"/>
    <mergeCell ref="BC14:BD14"/>
    <mergeCell ref="BE14:BF14"/>
    <mergeCell ref="BG14:BH14"/>
    <mergeCell ref="BI14:BJ14"/>
    <mergeCell ref="K13:L13"/>
    <mergeCell ref="M15:N15"/>
    <mergeCell ref="M13:N13"/>
    <mergeCell ref="O13:P13"/>
    <mergeCell ref="O15:P15"/>
    <mergeCell ref="BE13:BF13"/>
    <mergeCell ref="BG13:BH13"/>
    <mergeCell ref="BC15:BD15"/>
    <mergeCell ref="BE15:BF15"/>
    <mergeCell ref="BG15:BH15"/>
    <mergeCell ref="B13:H13"/>
    <mergeCell ref="AA14:AB14"/>
    <mergeCell ref="AA15:AB15"/>
    <mergeCell ref="AC14:AD14"/>
    <mergeCell ref="AC15:AD15"/>
    <mergeCell ref="AE14:AF14"/>
    <mergeCell ref="AE15:AF15"/>
    <mergeCell ref="AG14:AH14"/>
    <mergeCell ref="AG15:AH15"/>
    <mergeCell ref="AI14:AJ14"/>
    <mergeCell ref="AI15:AJ15"/>
    <mergeCell ref="AK14:AL14"/>
    <mergeCell ref="AK15:AL15"/>
  </mergeCells>
  <phoneticPr fontId="0" type="noConversion"/>
  <dataValidations count="1">
    <dataValidation type="list" allowBlank="1" sqref="B16:J16" xr:uid="{00000000-0002-0000-0500-000000000000}">
      <formula1>etorg</formula1>
    </dataValidation>
  </dataValidations>
  <printOptions horizontalCentered="1" verticalCentered="1"/>
  <pageMargins left="0.19685039370078741" right="0.19685039370078741" top="0.39370078740157483" bottom="0.39370078740157483" header="0.19685039370078741" footer="0.19685039370078741"/>
  <pageSetup paperSize="8" scale="75" orientation="landscape" r:id="rId3"/>
  <headerFooter>
    <oddHeader>&amp;R&amp;"Trebuchet MS,Italique"&amp;9Département d'évaluation de la recherche</oddHeader>
    <oddFooter>&amp;L&amp;"Trebuchet MS,Italique"&amp;9Vague B : campagne d’évaluation 2020–2021 - novembre 2019&amp;C&amp;"Trebuchet MS,Italique"&amp;8&amp;K000000Page &amp;P/&amp;N&amp;R&amp;"Trebuchet MS,Italique"&amp;9&amp;K000000&amp;F
&amp;A</oddFooter>
  </headerFooter>
  <drawing r:id="rId4"/>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6">
    <tabColor theme="3" tint="0.59999389629810485"/>
    <pageSetUpPr fitToPage="1"/>
  </sheetPr>
  <dimension ref="A1:AE146"/>
  <sheetViews>
    <sheetView topLeftCell="B1" zoomScale="107" workbookViewId="0"/>
  </sheetViews>
  <sheetFormatPr baseColWidth="10" defaultColWidth="18.6640625" defaultRowHeight="16" x14ac:dyDescent="0.15"/>
  <cols>
    <col min="1" max="1" width="11.1640625" style="172" hidden="1" customWidth="1"/>
    <col min="2" max="2" width="82.83203125" style="172" customWidth="1"/>
    <col min="3" max="3" width="18.6640625" style="172" customWidth="1"/>
    <col min="4" max="16384" width="18.6640625" style="172"/>
  </cols>
  <sheetData>
    <row r="1" spans="1:31" s="174" customFormat="1" ht="13.5" customHeight="1" x14ac:dyDescent="0.15">
      <c r="B1" s="173"/>
      <c r="C1" s="173"/>
      <c r="D1" s="173"/>
      <c r="E1" s="173"/>
      <c r="F1" s="173"/>
      <c r="G1" s="173"/>
      <c r="H1" s="173"/>
      <c r="I1" s="173"/>
      <c r="J1" s="173"/>
      <c r="K1" s="173"/>
      <c r="L1" s="173"/>
      <c r="M1" s="173"/>
      <c r="N1" s="173"/>
      <c r="O1" s="173"/>
      <c r="P1" s="173"/>
      <c r="Q1" s="173"/>
      <c r="R1" s="173"/>
      <c r="S1" s="173"/>
      <c r="T1" s="173"/>
      <c r="U1" s="173"/>
      <c r="V1" s="173"/>
      <c r="W1" s="173"/>
      <c r="X1" s="173"/>
      <c r="Y1" s="173"/>
      <c r="Z1" s="173"/>
      <c r="AA1" s="173"/>
      <c r="AB1" s="173"/>
      <c r="AC1" s="173"/>
      <c r="AD1" s="173"/>
      <c r="AE1" s="173"/>
    </row>
    <row r="2" spans="1:31" s="174" customFormat="1" ht="13.5" customHeight="1" x14ac:dyDescent="0.15">
      <c r="B2" s="173"/>
      <c r="C2" s="173"/>
      <c r="D2" s="173"/>
      <c r="E2" s="173"/>
      <c r="F2" s="173"/>
      <c r="G2" s="173"/>
      <c r="H2" s="173"/>
      <c r="I2" s="173"/>
      <c r="J2" s="173"/>
      <c r="K2" s="173"/>
      <c r="L2" s="173"/>
      <c r="M2" s="173"/>
      <c r="N2" s="173"/>
      <c r="O2" s="173"/>
      <c r="P2" s="173"/>
      <c r="Q2" s="173"/>
      <c r="R2" s="173"/>
      <c r="S2" s="173"/>
      <c r="T2" s="173"/>
      <c r="U2" s="173"/>
      <c r="V2" s="173"/>
      <c r="W2" s="173"/>
      <c r="X2" s="173"/>
      <c r="Y2" s="173"/>
      <c r="Z2" s="173"/>
      <c r="AA2" s="173"/>
      <c r="AB2" s="173"/>
      <c r="AC2" s="173"/>
      <c r="AD2" s="173"/>
      <c r="AE2" s="173"/>
    </row>
    <row r="3" spans="1:31" s="174" customFormat="1" ht="13.5" customHeight="1" x14ac:dyDescent="0.15">
      <c r="E3" s="173"/>
      <c r="F3" s="173"/>
      <c r="G3" s="173"/>
      <c r="H3" s="173"/>
      <c r="I3" s="173"/>
      <c r="J3" s="173"/>
      <c r="K3" s="173"/>
      <c r="L3" s="173"/>
      <c r="M3" s="173"/>
      <c r="N3" s="173"/>
      <c r="O3" s="173"/>
      <c r="P3" s="173"/>
      <c r="Q3" s="173"/>
      <c r="R3" s="173"/>
      <c r="S3" s="173"/>
      <c r="T3" s="173"/>
      <c r="U3" s="173"/>
      <c r="V3" s="173"/>
      <c r="W3" s="173"/>
      <c r="X3" s="173"/>
      <c r="Y3" s="173"/>
      <c r="Z3" s="173"/>
      <c r="AA3" s="173"/>
      <c r="AB3" s="173"/>
      <c r="AC3" s="173"/>
      <c r="AD3" s="173"/>
      <c r="AE3" s="173"/>
    </row>
    <row r="4" spans="1:31" ht="13.5" customHeight="1" x14ac:dyDescent="0.15">
      <c r="I4" s="192"/>
      <c r="J4" s="177"/>
      <c r="K4" s="177"/>
      <c r="L4" s="177"/>
      <c r="M4" s="177"/>
      <c r="N4" s="177"/>
      <c r="O4" s="177"/>
      <c r="P4" s="177"/>
      <c r="Q4" s="177"/>
      <c r="R4" s="177"/>
      <c r="S4" s="177"/>
      <c r="T4" s="177"/>
      <c r="U4" s="177"/>
      <c r="V4" s="177"/>
      <c r="W4" s="177"/>
      <c r="X4" s="177"/>
      <c r="Y4" s="177"/>
      <c r="Z4" s="177"/>
      <c r="AA4" s="177"/>
      <c r="AB4" s="177"/>
      <c r="AC4" s="177"/>
      <c r="AD4" s="177"/>
      <c r="AE4" s="177"/>
    </row>
    <row r="5" spans="1:31" ht="13.5" customHeight="1" x14ac:dyDescent="0.15">
      <c r="B5" s="464"/>
      <c r="C5" s="465"/>
      <c r="D5" s="465"/>
      <c r="E5" s="465"/>
      <c r="F5" s="465"/>
      <c r="G5" s="465"/>
      <c r="H5" s="465"/>
      <c r="I5" s="192"/>
      <c r="J5" s="177"/>
      <c r="K5" s="177"/>
      <c r="L5" s="177"/>
      <c r="M5" s="177"/>
      <c r="N5" s="177"/>
      <c r="O5" s="177"/>
      <c r="P5" s="177"/>
      <c r="Q5" s="177"/>
      <c r="R5" s="177"/>
      <c r="S5" s="177"/>
      <c r="T5" s="177"/>
      <c r="U5" s="177"/>
      <c r="V5" s="177"/>
      <c r="W5" s="177"/>
      <c r="X5" s="177"/>
      <c r="Y5" s="177"/>
      <c r="Z5" s="177"/>
      <c r="AA5" s="177"/>
      <c r="AB5" s="177"/>
      <c r="AC5" s="177"/>
      <c r="AD5" s="177"/>
      <c r="AE5" s="177"/>
    </row>
    <row r="6" spans="1:31" ht="13.5" customHeight="1" x14ac:dyDescent="0.15">
      <c r="B6" s="464"/>
      <c r="C6" s="465"/>
      <c r="D6" s="465"/>
      <c r="E6" s="465"/>
      <c r="F6" s="465"/>
      <c r="G6" s="465"/>
      <c r="H6" s="465"/>
      <c r="I6" s="192"/>
      <c r="J6" s="177"/>
      <c r="K6" s="177"/>
      <c r="L6" s="177"/>
      <c r="M6" s="177"/>
      <c r="N6" s="177"/>
      <c r="O6" s="177"/>
      <c r="P6" s="177"/>
      <c r="Q6" s="177"/>
      <c r="R6" s="177"/>
      <c r="S6" s="177"/>
      <c r="T6" s="177"/>
      <c r="U6" s="177"/>
      <c r="V6" s="177"/>
      <c r="W6" s="177"/>
      <c r="X6" s="177"/>
      <c r="Y6" s="177"/>
      <c r="Z6" s="177"/>
      <c r="AA6" s="177"/>
      <c r="AB6" s="177"/>
      <c r="AC6" s="177"/>
      <c r="AD6" s="177"/>
      <c r="AE6" s="177"/>
    </row>
    <row r="7" spans="1:31" ht="13.5" customHeight="1" x14ac:dyDescent="0.15">
      <c r="B7" s="464"/>
      <c r="C7" s="465"/>
      <c r="D7" s="465"/>
      <c r="E7" s="465"/>
      <c r="F7" s="465"/>
      <c r="G7" s="465"/>
      <c r="H7" s="465"/>
      <c r="I7" s="192"/>
      <c r="J7" s="177"/>
      <c r="K7" s="177"/>
      <c r="L7" s="177"/>
      <c r="M7" s="177"/>
      <c r="N7" s="177"/>
      <c r="O7" s="177"/>
      <c r="P7" s="177"/>
      <c r="Q7" s="177"/>
      <c r="R7" s="177"/>
      <c r="S7" s="177"/>
      <c r="T7" s="177"/>
      <c r="U7" s="177"/>
      <c r="V7" s="177"/>
      <c r="W7" s="177"/>
      <c r="X7" s="177"/>
      <c r="Y7" s="177"/>
      <c r="Z7" s="177"/>
      <c r="AA7" s="177"/>
      <c r="AB7" s="177"/>
      <c r="AC7" s="177"/>
      <c r="AD7" s="177"/>
      <c r="AE7" s="177"/>
    </row>
    <row r="8" spans="1:31" ht="13.5" customHeight="1" x14ac:dyDescent="0.15">
      <c r="B8" s="464"/>
      <c r="C8" s="465"/>
      <c r="D8" s="465"/>
      <c r="E8" s="465"/>
      <c r="F8" s="465"/>
      <c r="G8" s="465"/>
      <c r="H8" s="465"/>
      <c r="I8" s="192"/>
      <c r="J8" s="177"/>
      <c r="K8" s="177"/>
      <c r="L8" s="177"/>
      <c r="M8" s="177"/>
      <c r="N8" s="177"/>
      <c r="O8" s="177"/>
      <c r="P8" s="177"/>
      <c r="Q8" s="177"/>
      <c r="R8" s="177"/>
      <c r="S8" s="177"/>
      <c r="T8" s="177"/>
      <c r="U8" s="177"/>
      <c r="V8" s="177"/>
      <c r="W8" s="177"/>
      <c r="X8" s="177"/>
      <c r="Y8" s="177"/>
      <c r="Z8" s="177"/>
      <c r="AA8" s="177"/>
      <c r="AB8" s="177"/>
      <c r="AC8" s="177"/>
      <c r="AD8" s="177"/>
      <c r="AE8" s="177"/>
    </row>
    <row r="9" spans="1:31" ht="13.5" customHeight="1" x14ac:dyDescent="0.15">
      <c r="B9" s="464"/>
      <c r="C9" s="465"/>
      <c r="D9" s="465"/>
      <c r="E9" s="465"/>
      <c r="F9" s="465"/>
      <c r="G9" s="465"/>
      <c r="H9" s="465"/>
      <c r="I9" s="192"/>
      <c r="J9" s="177"/>
      <c r="K9" s="177"/>
      <c r="L9" s="177"/>
      <c r="M9" s="177"/>
      <c r="N9" s="177"/>
      <c r="O9" s="177"/>
      <c r="P9" s="177"/>
      <c r="Q9" s="177"/>
      <c r="R9" s="177"/>
      <c r="S9" s="177"/>
      <c r="T9" s="177"/>
      <c r="U9" s="177"/>
      <c r="V9" s="177"/>
      <c r="W9" s="177"/>
      <c r="X9" s="177"/>
      <c r="Y9" s="177"/>
      <c r="Z9" s="177"/>
      <c r="AA9" s="177"/>
      <c r="AB9" s="177"/>
      <c r="AC9" s="177"/>
      <c r="AD9" s="177"/>
      <c r="AE9" s="177"/>
    </row>
    <row r="10" spans="1:31" ht="18" customHeight="1" x14ac:dyDescent="0.15">
      <c r="B10" s="464"/>
      <c r="C10" s="465"/>
      <c r="D10" s="465"/>
      <c r="E10" s="465"/>
      <c r="F10" s="465"/>
      <c r="G10" s="465"/>
      <c r="H10" s="465"/>
      <c r="I10" s="192"/>
      <c r="J10" s="177"/>
      <c r="K10" s="177"/>
      <c r="L10" s="177"/>
      <c r="M10" s="177"/>
      <c r="N10" s="177"/>
      <c r="O10" s="177"/>
      <c r="P10" s="177"/>
      <c r="Q10" s="177"/>
      <c r="R10" s="177"/>
      <c r="S10" s="177"/>
      <c r="T10" s="177"/>
      <c r="U10" s="177"/>
      <c r="V10" s="177"/>
      <c r="W10" s="177"/>
      <c r="X10" s="177"/>
      <c r="Y10" s="177"/>
      <c r="Z10" s="177"/>
      <c r="AA10" s="177"/>
      <c r="AB10" s="177"/>
      <c r="AC10" s="177"/>
      <c r="AD10" s="177"/>
      <c r="AE10" s="177"/>
    </row>
    <row r="11" spans="1:31" ht="18" customHeight="1" x14ac:dyDescent="0.15">
      <c r="B11" s="699" t="s">
        <v>2341</v>
      </c>
      <c r="C11" s="699"/>
      <c r="D11" s="699"/>
      <c r="E11" s="465"/>
      <c r="F11" s="465"/>
      <c r="G11" s="465"/>
      <c r="H11" s="465"/>
      <c r="I11" s="192"/>
      <c r="J11" s="177"/>
      <c r="K11" s="177"/>
      <c r="L11" s="177"/>
      <c r="M11" s="177"/>
      <c r="N11" s="177"/>
      <c r="O11" s="177"/>
      <c r="P11" s="177"/>
      <c r="Q11" s="177"/>
      <c r="R11" s="177"/>
      <c r="S11" s="177"/>
      <c r="T11" s="177"/>
      <c r="U11" s="177"/>
      <c r="V11" s="177"/>
      <c r="W11" s="177"/>
      <c r="X11" s="177"/>
      <c r="Y11" s="177"/>
      <c r="Z11" s="177"/>
      <c r="AA11" s="177"/>
      <c r="AB11" s="177"/>
      <c r="AC11" s="177"/>
      <c r="AD11" s="177"/>
      <c r="AE11" s="177"/>
    </row>
    <row r="12" spans="1:31" ht="45" customHeight="1" x14ac:dyDescent="0.15">
      <c r="B12" s="697" t="s">
        <v>2296</v>
      </c>
      <c r="C12" s="698"/>
      <c r="D12" s="698"/>
      <c r="E12" s="698"/>
      <c r="F12" s="698"/>
      <c r="G12" s="698"/>
      <c r="H12" s="698"/>
      <c r="I12" s="192"/>
      <c r="J12" s="177"/>
      <c r="K12" s="177"/>
      <c r="L12" s="177"/>
      <c r="M12" s="177"/>
      <c r="N12" s="177"/>
      <c r="O12" s="177"/>
      <c r="P12" s="177"/>
      <c r="Q12" s="177"/>
      <c r="R12" s="177"/>
      <c r="S12" s="177"/>
      <c r="T12" s="177"/>
      <c r="U12" s="177"/>
      <c r="V12" s="177"/>
      <c r="W12" s="177"/>
      <c r="X12" s="177"/>
      <c r="Y12" s="177"/>
      <c r="Z12" s="177"/>
      <c r="AA12" s="177"/>
      <c r="AB12" s="177"/>
      <c r="AC12" s="177"/>
      <c r="AD12" s="177"/>
      <c r="AE12" s="177"/>
    </row>
    <row r="13" spans="1:31" ht="25.5" customHeight="1" x14ac:dyDescent="0.15">
      <c r="B13" s="566" t="s">
        <v>2281</v>
      </c>
      <c r="C13" s="523"/>
      <c r="D13" s="523"/>
      <c r="E13" s="523"/>
      <c r="F13" s="523"/>
      <c r="G13" s="523"/>
      <c r="H13" s="523"/>
      <c r="I13" s="192"/>
      <c r="J13" s="177"/>
      <c r="K13" s="177"/>
      <c r="L13" s="177"/>
      <c r="M13" s="177"/>
      <c r="N13" s="177"/>
      <c r="O13" s="177"/>
      <c r="P13" s="177"/>
      <c r="Q13" s="177"/>
      <c r="R13" s="177"/>
      <c r="S13" s="177"/>
      <c r="T13" s="177"/>
      <c r="U13" s="177"/>
      <c r="V13" s="177"/>
      <c r="W13" s="177"/>
      <c r="X13" s="177"/>
      <c r="Y13" s="177"/>
      <c r="Z13" s="177"/>
      <c r="AA13" s="177"/>
      <c r="AB13" s="177"/>
      <c r="AC13" s="177"/>
      <c r="AD13" s="177"/>
      <c r="AE13" s="177"/>
    </row>
    <row r="14" spans="1:31" ht="25.5" customHeight="1" thickBot="1" x14ac:dyDescent="0.2">
      <c r="B14" s="176"/>
      <c r="C14" s="567" t="s">
        <v>2267</v>
      </c>
      <c r="D14" s="177"/>
      <c r="E14" s="177"/>
      <c r="F14" s="177"/>
      <c r="G14" s="177"/>
      <c r="H14" s="177"/>
      <c r="I14" s="175"/>
      <c r="J14" s="177"/>
      <c r="K14" s="177"/>
      <c r="L14" s="177"/>
      <c r="M14" s="177"/>
      <c r="N14" s="177"/>
      <c r="O14" s="177"/>
      <c r="P14" s="177"/>
      <c r="Q14" s="177"/>
      <c r="R14" s="177"/>
      <c r="S14" s="177"/>
      <c r="T14" s="177"/>
      <c r="U14" s="177"/>
      <c r="V14" s="177"/>
      <c r="W14" s="177"/>
      <c r="X14" s="177"/>
      <c r="Y14" s="177"/>
      <c r="Z14" s="177"/>
      <c r="AA14" s="177"/>
      <c r="AB14" s="177"/>
      <c r="AC14" s="177"/>
      <c r="AD14" s="177"/>
      <c r="AE14" s="177"/>
    </row>
    <row r="15" spans="1:31" ht="27" customHeight="1" thickTop="1" thickBot="1" x14ac:dyDescent="0.2">
      <c r="A15" s="187" t="s">
        <v>1948</v>
      </c>
      <c r="B15" s="693" t="s">
        <v>2342</v>
      </c>
      <c r="C15" s="695" t="str">
        <f>'1. Info. adm.'!B14</f>
        <v>Équipe de Recherche sur les Processus Innovatifs</v>
      </c>
      <c r="D15" s="256" t="str">
        <f>'2. Structuration de l''unité'!A18</f>
        <v>E1</v>
      </c>
      <c r="E15" s="256" t="str">
        <f>'2. Structuration de l''unité'!A19</f>
        <v>E2</v>
      </c>
      <c r="F15" s="256" t="str">
        <f>'2. Structuration de l''unité'!A20</f>
        <v>E3</v>
      </c>
      <c r="G15" s="256" t="str">
        <f>'2. Structuration de l''unité'!A21</f>
        <v>E4</v>
      </c>
      <c r="H15" s="256" t="str">
        <f>'2. Structuration de l''unité'!A22</f>
        <v>E5</v>
      </c>
      <c r="I15" s="256" t="str">
        <f>'2. Structuration de l''unité'!A23</f>
        <v>E6</v>
      </c>
      <c r="J15" s="256" t="str">
        <f>'2. Structuration de l''unité'!A24</f>
        <v>E7</v>
      </c>
      <c r="K15" s="256" t="str">
        <f>'2. Structuration de l''unité'!A25</f>
        <v>E8</v>
      </c>
      <c r="L15" s="256" t="str">
        <f>'2. Structuration de l''unité'!A26</f>
        <v>E9</v>
      </c>
      <c r="M15" s="256" t="str">
        <f>'2. Structuration de l''unité'!A27</f>
        <v>E10</v>
      </c>
      <c r="N15" s="256" t="str">
        <f>'2. Structuration de l''unité'!A28</f>
        <v>E11</v>
      </c>
      <c r="O15" s="256" t="str">
        <f>'2. Structuration de l''unité'!A29</f>
        <v>E12</v>
      </c>
      <c r="P15" s="256" t="str">
        <f>'2. Structuration de l''unité'!A30</f>
        <v>E13</v>
      </c>
      <c r="Q15" s="256" t="str">
        <f>'2. Structuration de l''unité'!A31</f>
        <v>E14</v>
      </c>
      <c r="R15" s="256" t="str">
        <f>'2. Structuration de l''unité'!A32</f>
        <v>E15</v>
      </c>
      <c r="S15" s="256" t="str">
        <f>'2. Structuration de l''unité'!A33</f>
        <v>E16</v>
      </c>
      <c r="T15" s="256" t="str">
        <f>'2. Structuration de l''unité'!A34</f>
        <v>E17</v>
      </c>
      <c r="U15" s="256" t="str">
        <f>'2. Structuration de l''unité'!A35</f>
        <v>E18</v>
      </c>
      <c r="V15" s="256" t="str">
        <f>'2. Structuration de l''unité'!A36</f>
        <v>E19</v>
      </c>
      <c r="W15" s="256" t="str">
        <f>'2. Structuration de l''unité'!A37</f>
        <v>E20</v>
      </c>
      <c r="X15" s="256" t="str">
        <f>'2. Structuration de l''unité'!A38</f>
        <v>TH1</v>
      </c>
      <c r="Y15" s="256" t="str">
        <f>'2. Structuration de l''unité'!A39</f>
        <v>TH2</v>
      </c>
      <c r="Z15" s="256" t="str">
        <f>'2. Structuration de l''unité'!A40</f>
        <v>TH3</v>
      </c>
      <c r="AA15" s="256" t="str">
        <f>'2. Structuration de l''unité'!A41</f>
        <v>TH4</v>
      </c>
      <c r="AB15" s="256" t="str">
        <f>'2. Structuration de l''unité'!A42</f>
        <v>TH5</v>
      </c>
      <c r="AC15" s="442" t="str">
        <f>'2. Structuration de l''unité'!A43</f>
        <v>TH6</v>
      </c>
      <c r="AD15" s="442" t="str">
        <f>'2. Structuration de l''unité'!A44</f>
        <v>TH7</v>
      </c>
      <c r="AE15" s="442" t="str">
        <f>'2. Structuration de l''unité'!A45</f>
        <v>SC</v>
      </c>
    </row>
    <row r="16" spans="1:31" s="178" customFormat="1" ht="40.5" customHeight="1" thickBot="1" x14ac:dyDescent="0.2">
      <c r="A16" s="188"/>
      <c r="B16" s="694"/>
      <c r="C16" s="696"/>
      <c r="D16" s="190">
        <f>IF(ISERROR(VLOOKUP(D15,'2. Structuration de l''unité'!$A$18:$B$45,2,FALSE)),"",VLOOKUP(D15,'2. Structuration de l''unité'!$A$18:$B$45,2,FALSE))</f>
        <v>0</v>
      </c>
      <c r="E16" s="190">
        <f>IF(ISERROR(VLOOKUP(E15,'2. Structuration de l''unité'!$A$18:$B$45,2,FALSE)),"",VLOOKUP(E15,'2. Structuration de l''unité'!$A$18:$B$45,2,FALSE))</f>
        <v>0</v>
      </c>
      <c r="F16" s="190">
        <f>IF(ISERROR(VLOOKUP(F15,'2. Structuration de l''unité'!$A$18:$B$45,2,FALSE)),"",VLOOKUP(F15,'2. Structuration de l''unité'!$A$18:$B$45,2,FALSE))</f>
        <v>0</v>
      </c>
      <c r="G16" s="190">
        <f>IF(ISERROR(VLOOKUP(G15,'2. Structuration de l''unité'!$A$18:$B$45,2,FALSE)),"",VLOOKUP(G15,'2. Structuration de l''unité'!$A$18:$B$45,2,FALSE))</f>
        <v>0</v>
      </c>
      <c r="H16" s="190">
        <f>IF(ISERROR(VLOOKUP(H15,'2. Structuration de l''unité'!$A$18:$B$45,2,FALSE)),"",VLOOKUP(H15,'2. Structuration de l''unité'!$A$18:$B$45,2,FALSE))</f>
        <v>0</v>
      </c>
      <c r="I16" s="190">
        <f>IF(ISERROR(VLOOKUP(I15,'2. Structuration de l''unité'!$A$18:$B$45,2,FALSE)),"",VLOOKUP(I15,'2. Structuration de l''unité'!$A$18:$B$45,2,FALSE))</f>
        <v>0</v>
      </c>
      <c r="J16" s="190">
        <f>IF(ISERROR(VLOOKUP(J15,'2. Structuration de l''unité'!$A$18:$B$45,2,FALSE)),"",VLOOKUP(J15,'2. Structuration de l''unité'!$A$18:$B$45,2,FALSE))</f>
        <v>0</v>
      </c>
      <c r="K16" s="190">
        <f>IF(ISERROR(VLOOKUP(K15,'2. Structuration de l''unité'!$A$18:$B$45,2,FALSE)),"",VLOOKUP(K15,'2. Structuration de l''unité'!$A$18:$B$45,2,FALSE))</f>
        <v>0</v>
      </c>
      <c r="L16" s="190">
        <f>IF(ISERROR(VLOOKUP(L15,'2. Structuration de l''unité'!$A$18:$B$45,2,FALSE)),"",VLOOKUP(L15,'2. Structuration de l''unité'!$A$18:$B$45,2,FALSE))</f>
        <v>0</v>
      </c>
      <c r="M16" s="190">
        <f>IF(ISERROR(VLOOKUP(M15,'2. Structuration de l''unité'!$A$18:$B$45,2,FALSE)),"",VLOOKUP(M15,'2. Structuration de l''unité'!$A$18:$B$45,2,FALSE))</f>
        <v>0</v>
      </c>
      <c r="N16" s="190">
        <f>IF(ISERROR(VLOOKUP(N15,'2. Structuration de l''unité'!$A$18:$B$45,2,FALSE)),"",VLOOKUP(N15,'2. Structuration de l''unité'!$A$18:$B$45,2,FALSE))</f>
        <v>0</v>
      </c>
      <c r="O16" s="190">
        <f>IF(ISERROR(VLOOKUP(O15,'2. Structuration de l''unité'!$A$18:$B$45,2,FALSE)),"",VLOOKUP(O15,'2. Structuration de l''unité'!$A$18:$B$45,2,FALSE))</f>
        <v>0</v>
      </c>
      <c r="P16" s="190">
        <f>IF(ISERROR(VLOOKUP(P15,'2. Structuration de l''unité'!$A$18:$B$45,2,FALSE)),"",VLOOKUP(P15,'2. Structuration de l''unité'!$A$18:$B$45,2,FALSE))</f>
        <v>0</v>
      </c>
      <c r="Q16" s="190">
        <f>IF(ISERROR(VLOOKUP(Q15,'2. Structuration de l''unité'!$A$18:$B$45,2,FALSE)),"",VLOOKUP(Q15,'2. Structuration de l''unité'!$A$18:$B$45,2,FALSE))</f>
        <v>0</v>
      </c>
      <c r="R16" s="190">
        <f>IF(ISERROR(VLOOKUP(R15,'2. Structuration de l''unité'!$A$18:$B$45,2,FALSE)),"",VLOOKUP(R15,'2. Structuration de l''unité'!$A$18:$B$45,2,FALSE))</f>
        <v>0</v>
      </c>
      <c r="S16" s="190">
        <f>IF(ISERROR(VLOOKUP(S15,'2. Structuration de l''unité'!$A$18:$B$45,2,FALSE)),"",VLOOKUP(S15,'2. Structuration de l''unité'!$A$18:$B$45,2,FALSE))</f>
        <v>0</v>
      </c>
      <c r="T16" s="190">
        <f>IF(ISERROR(VLOOKUP(T15,'2. Structuration de l''unité'!$A$18:$B$45,2,FALSE)),"",VLOOKUP(T15,'2. Structuration de l''unité'!$A$18:$B$45,2,FALSE))</f>
        <v>0</v>
      </c>
      <c r="U16" s="190">
        <f>IF(ISERROR(VLOOKUP(U15,'2. Structuration de l''unité'!$A$18:$B$45,2,FALSE)),"",VLOOKUP(U15,'2. Structuration de l''unité'!$A$18:$B$45,2,FALSE))</f>
        <v>0</v>
      </c>
      <c r="V16" s="190">
        <f>IF(ISERROR(VLOOKUP(V15,'2. Structuration de l''unité'!$A$18:$B$45,2,FALSE)),"",VLOOKUP(V15,'2. Structuration de l''unité'!$A$18:$B$45,2,FALSE))</f>
        <v>0</v>
      </c>
      <c r="W16" s="190">
        <f>IF(ISERROR(VLOOKUP(W15,'2. Structuration de l''unité'!$A$18:$B$45,2,FALSE)),"",VLOOKUP(W15,'2. Structuration de l''unité'!$A$18:$B$45,2,FALSE))</f>
        <v>0</v>
      </c>
      <c r="X16" s="190">
        <f>IF(ISERROR(VLOOKUP(X15,'2. Structuration de l''unité'!$A$18:$B$45,2,FALSE)),"",VLOOKUP(X15,'2. Structuration de l''unité'!$A$18:$B$45,2,FALSE))</f>
        <v>0</v>
      </c>
      <c r="Y16" s="190">
        <f>IF(ISERROR(VLOOKUP(Y15,'2. Structuration de l''unité'!$A$18:$B$45,2,FALSE)),"",VLOOKUP(Y15,'2. Structuration de l''unité'!$A$18:$B$45,2,FALSE))</f>
        <v>0</v>
      </c>
      <c r="Z16" s="190">
        <f>IF(ISERROR(VLOOKUP(Z15,'2. Structuration de l''unité'!$A$18:$B$45,2,FALSE)),"",VLOOKUP(Z15,'2. Structuration de l''unité'!$A$18:$B$45,2,FALSE))</f>
        <v>0</v>
      </c>
      <c r="AA16" s="190">
        <f>IF(ISERROR(VLOOKUP(AA15,'2. Structuration de l''unité'!$A$18:$B$45,2,FALSE)),"",VLOOKUP(AA15,'2. Structuration de l''unité'!$A$18:$B$45,2,FALSE))</f>
        <v>0</v>
      </c>
      <c r="AB16" s="190">
        <f>IF(ISERROR(VLOOKUP(AB15,'2. Structuration de l''unité'!$A$18:$B$45,2,FALSE)),"",VLOOKUP(AB15,'2. Structuration de l''unité'!$A$18:$B$45,2,FALSE))</f>
        <v>0</v>
      </c>
      <c r="AC16" s="190">
        <f>IF(ISERROR(VLOOKUP(AC15,'2. Structuration de l''unité'!$A$18:$B$45,2,FALSE)),"",VLOOKUP(AC15,'2. Structuration de l''unité'!$A$18:$B$45,2,FALSE))</f>
        <v>0</v>
      </c>
      <c r="AD16" s="190">
        <f>IF(ISERROR(VLOOKUP(AD15,'2. Structuration de l''unité'!$A$18:$B$45,2,FALSE)),"",VLOOKUP(AD15,'2. Structuration de l''unité'!$A$18:$B$45,2,FALSE))</f>
        <v>0</v>
      </c>
      <c r="AE16" s="190" t="str">
        <f>IF(ISERROR(VLOOKUP(AE15,'2. Structuration de l''unité'!$A$18:$B$45,2,FALSE)),"",VLOOKUP(AE15,'2. Structuration de l''unité'!$A$18:$B$45,2,FALSE))</f>
        <v>Services d'appui à la recherche, le cas échéant</v>
      </c>
    </row>
    <row r="17" spans="1:31" s="178" customFormat="1" ht="40.5" customHeight="1" thickBot="1" x14ac:dyDescent="0.2">
      <c r="A17" s="188"/>
      <c r="B17" s="450"/>
      <c r="C17" s="193" t="str">
        <f>'1. Info. adm.'!A24</f>
        <v>UR 3767</v>
      </c>
      <c r="D17" s="190">
        <f>IF(ISERROR(VLOOKUP(D15,'2. Structuration de l''unité'!$A$18:$C$45,3,FALSE)),"",VLOOKUP(D15,'2. Structuration de l''unité'!$A$18:$C$45,3,FALSE))</f>
        <v>0</v>
      </c>
      <c r="E17" s="190">
        <f>IF(ISERROR(VLOOKUP(E15,'2. Structuration de l''unité'!$A$18:$C$45,3,FALSE)),"",VLOOKUP(E15,'2. Structuration de l''unité'!$A$18:$C$45,3,FALSE))</f>
        <v>0</v>
      </c>
      <c r="F17" s="190">
        <f>IF(ISERROR(VLOOKUP(F15,'2. Structuration de l''unité'!$A$18:$C$45,3,FALSE)),"",VLOOKUP(F15,'2. Structuration de l''unité'!$A$18:$C$45,3,FALSE))</f>
        <v>0</v>
      </c>
      <c r="G17" s="190">
        <f>IF(ISERROR(VLOOKUP(G15,'2. Structuration de l''unité'!$A$18:$C$45,3,FALSE)),"",VLOOKUP(G15,'2. Structuration de l''unité'!$A$18:$C$45,3,FALSE))</f>
        <v>0</v>
      </c>
      <c r="H17" s="190">
        <f>IF(ISERROR(VLOOKUP(H15,'2. Structuration de l''unité'!$A$18:$C$45,3,FALSE)),"",VLOOKUP(H15,'2. Structuration de l''unité'!$A$18:$C$45,3,FALSE))</f>
        <v>0</v>
      </c>
      <c r="I17" s="190">
        <f>IF(ISERROR(VLOOKUP(I15,'2. Structuration de l''unité'!$A$18:$C$45,3,FALSE)),"",VLOOKUP(I15,'2. Structuration de l''unité'!$A$18:$C$45,3,FALSE))</f>
        <v>0</v>
      </c>
      <c r="J17" s="190">
        <f>IF(ISERROR(VLOOKUP(J15,'2. Structuration de l''unité'!$A$18:$C$45,3,FALSE)),"",VLOOKUP(J15,'2. Structuration de l''unité'!$A$18:$C$45,3,FALSE))</f>
        <v>0</v>
      </c>
      <c r="K17" s="190">
        <f>IF(ISERROR(VLOOKUP(K15,'2. Structuration de l''unité'!$A$18:$C$45,3,FALSE)),"",VLOOKUP(K15,'2. Structuration de l''unité'!$A$18:$C$45,3,FALSE))</f>
        <v>0</v>
      </c>
      <c r="L17" s="190">
        <f>IF(ISERROR(VLOOKUP(L15,'2. Structuration de l''unité'!$A$18:$C$45,3,FALSE)),"",VLOOKUP(L15,'2. Structuration de l''unité'!$A$18:$C$45,3,FALSE))</f>
        <v>0</v>
      </c>
      <c r="M17" s="190">
        <f>IF(ISERROR(VLOOKUP(M15,'2. Structuration de l''unité'!$A$18:$C$45,3,FALSE)),"",VLOOKUP(M15,'2. Structuration de l''unité'!$A$18:$C$45,3,FALSE))</f>
        <v>0</v>
      </c>
      <c r="N17" s="190">
        <f>IF(ISERROR(VLOOKUP(N15,'2. Structuration de l''unité'!$A$18:$C$45,3,FALSE)),"",VLOOKUP(N15,'2. Structuration de l''unité'!$A$18:$C$45,3,FALSE))</f>
        <v>0</v>
      </c>
      <c r="O17" s="190">
        <f>IF(ISERROR(VLOOKUP(O15,'2. Structuration de l''unité'!$A$18:$C$45,3,FALSE)),"",VLOOKUP(O15,'2. Structuration de l''unité'!$A$18:$C$45,3,FALSE))</f>
        <v>0</v>
      </c>
      <c r="P17" s="190">
        <f>IF(ISERROR(VLOOKUP(P15,'2. Structuration de l''unité'!$A$18:$C$45,3,FALSE)),"",VLOOKUP(P15,'2. Structuration de l''unité'!$A$18:$C$45,3,FALSE))</f>
        <v>0</v>
      </c>
      <c r="Q17" s="190">
        <f>IF(ISERROR(VLOOKUP(Q15,'2. Structuration de l''unité'!$A$18:$C$45,3,FALSE)),"",VLOOKUP(Q15,'2. Structuration de l''unité'!$A$18:$C$45,3,FALSE))</f>
        <v>0</v>
      </c>
      <c r="R17" s="190">
        <f>IF(ISERROR(VLOOKUP(R15,'2. Structuration de l''unité'!$A$18:$C$45,3,FALSE)),"",VLOOKUP(R15,'2. Structuration de l''unité'!$A$18:$C$45,3,FALSE))</f>
        <v>0</v>
      </c>
      <c r="S17" s="190">
        <f>IF(ISERROR(VLOOKUP(S15,'2. Structuration de l''unité'!$A$18:$C$45,3,FALSE)),"",VLOOKUP(S15,'2. Structuration de l''unité'!$A$18:$C$45,3,FALSE))</f>
        <v>0</v>
      </c>
      <c r="T17" s="190">
        <f>IF(ISERROR(VLOOKUP(T15,'2. Structuration de l''unité'!$A$18:$C$45,3,FALSE)),"",VLOOKUP(T15,'2. Structuration de l''unité'!$A$18:$C$45,3,FALSE))</f>
        <v>0</v>
      </c>
      <c r="U17" s="190">
        <f>IF(ISERROR(VLOOKUP(U15,'2. Structuration de l''unité'!$A$18:$C$45,3,FALSE)),"",VLOOKUP(U15,'2. Structuration de l''unité'!$A$18:$C$45,3,FALSE))</f>
        <v>0</v>
      </c>
      <c r="V17" s="190">
        <f>IF(ISERROR(VLOOKUP(V15,'2. Structuration de l''unité'!$A$18:$C$45,3,FALSE)),"",VLOOKUP(V15,'2. Structuration de l''unité'!$A$18:$C$45,3,FALSE))</f>
        <v>0</v>
      </c>
      <c r="W17" s="190">
        <f>IF(ISERROR(VLOOKUP(W15,'2. Structuration de l''unité'!$A$18:$C$45,3,FALSE)),"",VLOOKUP(W15,'2. Structuration de l''unité'!$A$18:$C$45,3,FALSE))</f>
        <v>0</v>
      </c>
      <c r="X17" s="190">
        <f>IF(ISERROR(VLOOKUP(X15,'2. Structuration de l''unité'!$A$18:$C$45,3,FALSE)),"",VLOOKUP(X15,'2. Structuration de l''unité'!$A$18:$C$45,3,FALSE))</f>
        <v>0</v>
      </c>
      <c r="Y17" s="190">
        <f>IF(ISERROR(VLOOKUP(Y15,'2. Structuration de l''unité'!$A$18:$C$45,3,FALSE)),"",VLOOKUP(Y15,'2. Structuration de l''unité'!$A$18:$C$45,3,FALSE))</f>
        <v>0</v>
      </c>
      <c r="Z17" s="190">
        <f>IF(ISERROR(VLOOKUP(Z15,'2. Structuration de l''unité'!$A$18:$C$45,3,FALSE)),"",VLOOKUP(Z15,'2. Structuration de l''unité'!$A$18:$C$45,3,FALSE))</f>
        <v>0</v>
      </c>
      <c r="AA17" s="190">
        <f>IF(ISERROR(VLOOKUP(AA15,'2. Structuration de l''unité'!$A$18:$C$45,3,FALSE)),"",VLOOKUP(AA15,'2. Structuration de l''unité'!$A$18:$C$45,3,FALSE))</f>
        <v>0</v>
      </c>
      <c r="AB17" s="190">
        <f>IF(ISERROR(VLOOKUP(AB15,'2. Structuration de l''unité'!$A$18:$C$45,3,FALSE)),"",VLOOKUP(AB15,'2. Structuration de l''unité'!$A$18:$C$45,3,FALSE))</f>
        <v>0</v>
      </c>
      <c r="AC17" s="190">
        <f>IF(ISERROR(VLOOKUP(AC15,'2. Structuration de l''unité'!$A$18:$C$45,3,FALSE)),"",VLOOKUP(AC15,'2. Structuration de l''unité'!$A$18:$C$45,3,FALSE))</f>
        <v>0</v>
      </c>
      <c r="AD17" s="190">
        <f>IF(ISERROR(VLOOKUP(AD15,'2. Structuration de l''unité'!$A$18:$C$45,3,FALSE)),"",VLOOKUP(AD15,'2. Structuration de l''unité'!$A$18:$C$45,3,FALSE))</f>
        <v>0</v>
      </c>
      <c r="AE17" s="190">
        <f>IF(ISERROR(VLOOKUP(AE15,'2. Structuration de l''unité'!$A$18:$C$45,3,FALSE)),"",VLOOKUP(AE15,'2. Structuration de l''unité'!$A$18:$C$45,3,FALSE))</f>
        <v>0</v>
      </c>
    </row>
    <row r="18" spans="1:31" ht="20" customHeight="1" thickBot="1" x14ac:dyDescent="0.2">
      <c r="A18" s="187" t="s">
        <v>1871</v>
      </c>
      <c r="B18" s="261" t="s">
        <v>2020</v>
      </c>
      <c r="C18" s="262"/>
      <c r="D18" s="262"/>
      <c r="E18" s="262"/>
      <c r="F18" s="262"/>
      <c r="G18" s="262"/>
      <c r="H18" s="262"/>
      <c r="I18" s="262"/>
      <c r="J18" s="262"/>
      <c r="K18" s="262"/>
      <c r="L18" s="262"/>
      <c r="M18" s="262"/>
      <c r="N18" s="262"/>
      <c r="O18" s="262"/>
      <c r="P18" s="262"/>
      <c r="Q18" s="262"/>
      <c r="R18" s="262"/>
      <c r="S18" s="262"/>
      <c r="T18" s="262"/>
      <c r="U18" s="262"/>
      <c r="V18" s="262"/>
      <c r="W18" s="262"/>
      <c r="X18" s="262"/>
      <c r="Y18" s="262"/>
      <c r="Z18" s="262"/>
      <c r="AA18" s="262"/>
      <c r="AB18" s="262"/>
      <c r="AC18" s="262"/>
      <c r="AD18" s="262"/>
      <c r="AE18" s="262"/>
    </row>
    <row r="19" spans="1:31" ht="20" customHeight="1" thickBot="1" x14ac:dyDescent="0.2">
      <c r="A19" s="187" t="s">
        <v>1862</v>
      </c>
      <c r="B19" s="247" t="s">
        <v>2318</v>
      </c>
      <c r="C19" s="169"/>
      <c r="D19" s="169"/>
      <c r="E19" s="169"/>
      <c r="F19" s="169"/>
      <c r="G19" s="169"/>
      <c r="H19" s="169"/>
      <c r="I19" s="169"/>
      <c r="J19" s="169"/>
      <c r="K19" s="169"/>
      <c r="L19" s="169"/>
      <c r="M19" s="169"/>
      <c r="N19" s="169"/>
      <c r="O19" s="169"/>
      <c r="P19" s="169"/>
      <c r="Q19" s="169"/>
      <c r="R19" s="169"/>
      <c r="S19" s="169"/>
      <c r="T19" s="169"/>
      <c r="U19" s="169"/>
      <c r="V19" s="169"/>
      <c r="W19" s="169"/>
      <c r="X19" s="169"/>
      <c r="Y19" s="169"/>
      <c r="Z19" s="169"/>
      <c r="AA19" s="169"/>
      <c r="AB19" s="169"/>
      <c r="AC19" s="169"/>
      <c r="AD19" s="169"/>
      <c r="AE19" s="169"/>
    </row>
    <row r="20" spans="1:31" ht="20" customHeight="1" thickBot="1" x14ac:dyDescent="0.2">
      <c r="A20" s="187" t="s">
        <v>1863</v>
      </c>
      <c r="B20" s="248" t="s">
        <v>2300</v>
      </c>
      <c r="C20" s="189"/>
      <c r="D20" s="170"/>
      <c r="E20" s="170"/>
      <c r="F20" s="170"/>
      <c r="G20" s="170"/>
      <c r="H20" s="170"/>
      <c r="I20" s="170"/>
      <c r="J20" s="170"/>
      <c r="K20" s="189"/>
      <c r="L20" s="189"/>
      <c r="M20" s="189"/>
      <c r="N20" s="189"/>
      <c r="O20" s="189"/>
      <c r="P20" s="189"/>
      <c r="Q20" s="189"/>
      <c r="R20" s="189"/>
      <c r="S20" s="189"/>
      <c r="T20" s="189"/>
      <c r="U20" s="189"/>
      <c r="V20" s="189"/>
      <c r="W20" s="189"/>
      <c r="X20" s="170"/>
      <c r="Y20" s="170"/>
      <c r="Z20" s="170"/>
      <c r="AA20" s="170"/>
      <c r="AB20" s="170"/>
      <c r="AC20" s="170"/>
      <c r="AD20" s="170"/>
      <c r="AE20" s="170"/>
    </row>
    <row r="21" spans="1:31" ht="28.5" customHeight="1" thickBot="1" x14ac:dyDescent="0.2">
      <c r="A21" s="187" t="s">
        <v>1864</v>
      </c>
      <c r="B21" s="248" t="s">
        <v>2312</v>
      </c>
      <c r="C21" s="189"/>
      <c r="D21" s="170"/>
      <c r="E21" s="170"/>
      <c r="F21" s="170"/>
      <c r="G21" s="170"/>
      <c r="H21" s="170"/>
      <c r="I21" s="170"/>
      <c r="J21" s="170"/>
      <c r="K21" s="189"/>
      <c r="L21" s="189"/>
      <c r="M21" s="189"/>
      <c r="N21" s="189"/>
      <c r="O21" s="189"/>
      <c r="P21" s="189"/>
      <c r="Q21" s="189"/>
      <c r="R21" s="189"/>
      <c r="S21" s="189"/>
      <c r="T21" s="189"/>
      <c r="U21" s="189"/>
      <c r="V21" s="189"/>
      <c r="W21" s="189"/>
      <c r="X21" s="170"/>
      <c r="Y21" s="170"/>
      <c r="Z21" s="170"/>
      <c r="AA21" s="170"/>
      <c r="AB21" s="170"/>
      <c r="AC21" s="170"/>
      <c r="AD21" s="170"/>
      <c r="AE21" s="170"/>
    </row>
    <row r="22" spans="1:31" ht="20" customHeight="1" thickBot="1" x14ac:dyDescent="0.2">
      <c r="A22" s="187" t="s">
        <v>1865</v>
      </c>
      <c r="B22" s="248" t="s">
        <v>2059</v>
      </c>
      <c r="C22" s="189"/>
      <c r="D22" s="170"/>
      <c r="E22" s="170"/>
      <c r="F22" s="170"/>
      <c r="G22" s="170"/>
      <c r="H22" s="170"/>
      <c r="I22" s="170"/>
      <c r="J22" s="170"/>
      <c r="K22" s="189"/>
      <c r="L22" s="189"/>
      <c r="M22" s="189"/>
      <c r="N22" s="189"/>
      <c r="O22" s="189"/>
      <c r="P22" s="189"/>
      <c r="Q22" s="189"/>
      <c r="R22" s="189"/>
      <c r="S22" s="189"/>
      <c r="T22" s="189"/>
      <c r="U22" s="189"/>
      <c r="V22" s="189"/>
      <c r="W22" s="189"/>
      <c r="X22" s="170"/>
      <c r="Y22" s="170"/>
      <c r="Z22" s="170"/>
      <c r="AA22" s="170"/>
      <c r="AB22" s="170"/>
      <c r="AC22" s="170"/>
      <c r="AD22" s="170"/>
      <c r="AE22" s="170"/>
    </row>
    <row r="23" spans="1:31" ht="18" thickBot="1" x14ac:dyDescent="0.2">
      <c r="A23" s="187" t="s">
        <v>1866</v>
      </c>
      <c r="B23" s="248" t="s">
        <v>2301</v>
      </c>
      <c r="C23" s="189"/>
      <c r="D23" s="170"/>
      <c r="E23" s="170"/>
      <c r="F23" s="170"/>
      <c r="G23" s="170"/>
      <c r="H23" s="170"/>
      <c r="I23" s="170"/>
      <c r="J23" s="170"/>
      <c r="K23" s="189"/>
      <c r="L23" s="189"/>
      <c r="M23" s="189"/>
      <c r="N23" s="189"/>
      <c r="O23" s="189"/>
      <c r="P23" s="189"/>
      <c r="Q23" s="189"/>
      <c r="R23" s="189"/>
      <c r="S23" s="189"/>
      <c r="T23" s="189"/>
      <c r="U23" s="189"/>
      <c r="V23" s="189"/>
      <c r="W23" s="189"/>
      <c r="X23" s="170"/>
      <c r="Y23" s="170"/>
      <c r="Z23" s="170"/>
      <c r="AA23" s="170"/>
      <c r="AB23" s="170"/>
      <c r="AC23" s="170"/>
      <c r="AD23" s="170"/>
      <c r="AE23" s="170"/>
    </row>
    <row r="24" spans="1:31" ht="23.5" customHeight="1" thickBot="1" x14ac:dyDescent="0.2">
      <c r="A24" s="187" t="s">
        <v>1867</v>
      </c>
      <c r="B24" s="248" t="s">
        <v>2060</v>
      </c>
      <c r="C24" s="189"/>
      <c r="D24" s="170"/>
      <c r="E24" s="170"/>
      <c r="F24" s="170"/>
      <c r="G24" s="170"/>
      <c r="H24" s="170"/>
      <c r="I24" s="170"/>
      <c r="J24" s="170"/>
      <c r="K24" s="189"/>
      <c r="L24" s="189"/>
      <c r="M24" s="189"/>
      <c r="N24" s="189"/>
      <c r="O24" s="189"/>
      <c r="P24" s="189"/>
      <c r="Q24" s="189"/>
      <c r="R24" s="189"/>
      <c r="S24" s="189"/>
      <c r="T24" s="189"/>
      <c r="U24" s="189"/>
      <c r="V24" s="189"/>
      <c r="W24" s="189"/>
      <c r="X24" s="170"/>
      <c r="Y24" s="170"/>
      <c r="Z24" s="170"/>
      <c r="AA24" s="170"/>
      <c r="AB24" s="170"/>
      <c r="AC24" s="170"/>
      <c r="AD24" s="170"/>
      <c r="AE24" s="170"/>
    </row>
    <row r="25" spans="1:31" ht="27" thickBot="1" x14ac:dyDescent="0.2">
      <c r="A25" s="187" t="s">
        <v>1868</v>
      </c>
      <c r="B25" s="248" t="s">
        <v>2302</v>
      </c>
      <c r="C25" s="189"/>
      <c r="D25" s="170"/>
      <c r="E25" s="170"/>
      <c r="F25" s="170"/>
      <c r="G25" s="170"/>
      <c r="H25" s="170"/>
      <c r="I25" s="170"/>
      <c r="J25" s="170"/>
      <c r="K25" s="189"/>
      <c r="L25" s="189"/>
      <c r="M25" s="189"/>
      <c r="N25" s="189"/>
      <c r="O25" s="189"/>
      <c r="P25" s="189"/>
      <c r="Q25" s="189"/>
      <c r="R25" s="189"/>
      <c r="S25" s="189"/>
      <c r="T25" s="189"/>
      <c r="U25" s="189"/>
      <c r="V25" s="189"/>
      <c r="W25" s="189"/>
      <c r="X25" s="170"/>
      <c r="Y25" s="170"/>
      <c r="Z25" s="170"/>
      <c r="AA25" s="170"/>
      <c r="AB25" s="170"/>
      <c r="AC25" s="170"/>
      <c r="AD25" s="170"/>
      <c r="AE25" s="170"/>
    </row>
    <row r="26" spans="1:31" ht="19.5" customHeight="1" thickBot="1" x14ac:dyDescent="0.2">
      <c r="A26" s="187" t="s">
        <v>1869</v>
      </c>
      <c r="B26" s="248" t="s">
        <v>2303</v>
      </c>
      <c r="C26" s="189"/>
      <c r="D26" s="170"/>
      <c r="E26" s="170"/>
      <c r="F26" s="170"/>
      <c r="G26" s="170"/>
      <c r="H26" s="170"/>
      <c r="I26" s="170"/>
      <c r="J26" s="170"/>
      <c r="K26" s="189"/>
      <c r="L26" s="189"/>
      <c r="M26" s="189"/>
      <c r="N26" s="189"/>
      <c r="O26" s="189"/>
      <c r="P26" s="189"/>
      <c r="Q26" s="189"/>
      <c r="R26" s="189"/>
      <c r="S26" s="189"/>
      <c r="T26" s="189"/>
      <c r="U26" s="189"/>
      <c r="V26" s="189"/>
      <c r="W26" s="189"/>
      <c r="X26" s="170"/>
      <c r="Y26" s="170"/>
      <c r="Z26" s="170"/>
      <c r="AA26" s="170"/>
      <c r="AB26" s="170"/>
      <c r="AC26" s="170"/>
      <c r="AD26" s="170"/>
      <c r="AE26" s="170"/>
    </row>
    <row r="27" spans="1:31" ht="20" customHeight="1" thickBot="1" x14ac:dyDescent="0.2">
      <c r="A27" s="187" t="s">
        <v>1870</v>
      </c>
      <c r="B27" s="248" t="s">
        <v>2304</v>
      </c>
      <c r="C27" s="189"/>
      <c r="D27" s="170"/>
      <c r="E27" s="170"/>
      <c r="F27" s="170"/>
      <c r="G27" s="170"/>
      <c r="H27" s="170"/>
      <c r="I27" s="170"/>
      <c r="J27" s="170"/>
      <c r="K27" s="189"/>
      <c r="L27" s="189"/>
      <c r="M27" s="189"/>
      <c r="N27" s="189"/>
      <c r="O27" s="189"/>
      <c r="P27" s="189"/>
      <c r="Q27" s="189"/>
      <c r="R27" s="189"/>
      <c r="S27" s="189"/>
      <c r="T27" s="189"/>
      <c r="U27" s="189"/>
      <c r="V27" s="189"/>
      <c r="W27" s="189"/>
      <c r="X27" s="170"/>
      <c r="Y27" s="170"/>
      <c r="Z27" s="170"/>
      <c r="AA27" s="170"/>
      <c r="AB27" s="170"/>
      <c r="AC27" s="170"/>
      <c r="AD27" s="170"/>
      <c r="AE27" s="170"/>
    </row>
    <row r="28" spans="1:31" ht="20" customHeight="1" thickBot="1" x14ac:dyDescent="0.2">
      <c r="A28" s="187" t="s">
        <v>1872</v>
      </c>
      <c r="B28" s="263" t="s">
        <v>2021</v>
      </c>
      <c r="C28" s="264"/>
      <c r="D28" s="265"/>
      <c r="E28" s="265"/>
      <c r="F28" s="265"/>
      <c r="G28" s="265"/>
      <c r="H28" s="265"/>
      <c r="I28" s="265"/>
      <c r="J28" s="265"/>
      <c r="K28" s="264"/>
      <c r="L28" s="264"/>
      <c r="M28" s="264"/>
      <c r="N28" s="264"/>
      <c r="O28" s="264"/>
      <c r="P28" s="264"/>
      <c r="Q28" s="264"/>
      <c r="R28" s="264"/>
      <c r="S28" s="264"/>
      <c r="T28" s="264"/>
      <c r="U28" s="264"/>
      <c r="V28" s="264"/>
      <c r="W28" s="264"/>
      <c r="X28" s="265"/>
      <c r="Y28" s="265"/>
      <c r="Z28" s="265"/>
      <c r="AA28" s="265"/>
      <c r="AB28" s="265"/>
      <c r="AC28" s="265"/>
      <c r="AD28" s="265"/>
      <c r="AE28" s="265"/>
    </row>
    <row r="29" spans="1:31" ht="18" thickBot="1" x14ac:dyDescent="0.2">
      <c r="A29" s="187" t="s">
        <v>1873</v>
      </c>
      <c r="B29" s="248" t="s">
        <v>2066</v>
      </c>
      <c r="C29" s="189"/>
      <c r="D29" s="170"/>
      <c r="E29" s="170"/>
      <c r="F29" s="170"/>
      <c r="G29" s="170"/>
      <c r="H29" s="170"/>
      <c r="I29" s="170"/>
      <c r="J29" s="170"/>
      <c r="K29" s="189"/>
      <c r="L29" s="189"/>
      <c r="M29" s="189"/>
      <c r="N29" s="189"/>
      <c r="O29" s="189"/>
      <c r="P29" s="189"/>
      <c r="Q29" s="189"/>
      <c r="R29" s="189"/>
      <c r="S29" s="189"/>
      <c r="T29" s="189"/>
      <c r="U29" s="189"/>
      <c r="V29" s="189"/>
      <c r="W29" s="189"/>
      <c r="X29" s="170"/>
      <c r="Y29" s="170"/>
      <c r="Z29" s="170"/>
      <c r="AA29" s="170"/>
      <c r="AB29" s="170"/>
      <c r="AC29" s="170"/>
      <c r="AD29" s="170"/>
      <c r="AE29" s="170"/>
    </row>
    <row r="30" spans="1:31" ht="27" thickBot="1" x14ac:dyDescent="0.2">
      <c r="A30" s="187" t="s">
        <v>1874</v>
      </c>
      <c r="B30" s="248" t="s">
        <v>2305</v>
      </c>
      <c r="C30" s="189"/>
      <c r="D30" s="170"/>
      <c r="E30" s="170"/>
      <c r="F30" s="170"/>
      <c r="G30" s="170"/>
      <c r="H30" s="170"/>
      <c r="I30" s="170"/>
      <c r="J30" s="170"/>
      <c r="K30" s="189"/>
      <c r="L30" s="189"/>
      <c r="M30" s="189"/>
      <c r="N30" s="189"/>
      <c r="O30" s="189"/>
      <c r="P30" s="189"/>
      <c r="Q30" s="189"/>
      <c r="R30" s="189"/>
      <c r="S30" s="189"/>
      <c r="T30" s="189"/>
      <c r="U30" s="189"/>
      <c r="V30" s="189"/>
      <c r="W30" s="189"/>
      <c r="X30" s="170"/>
      <c r="Y30" s="170"/>
      <c r="Z30" s="170"/>
      <c r="AA30" s="170"/>
      <c r="AB30" s="170"/>
      <c r="AC30" s="170"/>
      <c r="AD30" s="170"/>
      <c r="AE30" s="170"/>
    </row>
    <row r="31" spans="1:31" ht="20" customHeight="1" thickBot="1" x14ac:dyDescent="0.2">
      <c r="A31" s="187" t="s">
        <v>1875</v>
      </c>
      <c r="B31" s="248" t="s">
        <v>2061</v>
      </c>
      <c r="C31" s="189"/>
      <c r="D31" s="170"/>
      <c r="E31" s="170"/>
      <c r="F31" s="170"/>
      <c r="G31" s="170"/>
      <c r="H31" s="170"/>
      <c r="I31" s="170"/>
      <c r="J31" s="170"/>
      <c r="K31" s="189"/>
      <c r="L31" s="189"/>
      <c r="M31" s="189"/>
      <c r="N31" s="189"/>
      <c r="O31" s="189"/>
      <c r="P31" s="189"/>
      <c r="Q31" s="189"/>
      <c r="R31" s="189"/>
      <c r="S31" s="189"/>
      <c r="T31" s="189"/>
      <c r="U31" s="189"/>
      <c r="V31" s="189"/>
      <c r="W31" s="189"/>
      <c r="X31" s="170"/>
      <c r="Y31" s="170"/>
      <c r="Z31" s="170"/>
      <c r="AA31" s="170"/>
      <c r="AB31" s="170"/>
      <c r="AC31" s="170"/>
      <c r="AD31" s="170"/>
      <c r="AE31" s="170"/>
    </row>
    <row r="32" spans="1:31" ht="27" thickBot="1" x14ac:dyDescent="0.2">
      <c r="A32" s="187" t="s">
        <v>1876</v>
      </c>
      <c r="B32" s="248" t="s">
        <v>2306</v>
      </c>
      <c r="C32" s="189"/>
      <c r="D32" s="170"/>
      <c r="E32" s="170"/>
      <c r="F32" s="170"/>
      <c r="G32" s="170"/>
      <c r="H32" s="170"/>
      <c r="I32" s="170"/>
      <c r="J32" s="170"/>
      <c r="K32" s="189"/>
      <c r="L32" s="189"/>
      <c r="M32" s="189"/>
      <c r="N32" s="189"/>
      <c r="O32" s="189"/>
      <c r="P32" s="189"/>
      <c r="Q32" s="189"/>
      <c r="R32" s="189"/>
      <c r="S32" s="189"/>
      <c r="T32" s="189"/>
      <c r="U32" s="189"/>
      <c r="V32" s="189"/>
      <c r="W32" s="189"/>
      <c r="X32" s="170"/>
      <c r="Y32" s="170"/>
      <c r="Z32" s="170"/>
      <c r="AA32" s="170"/>
      <c r="AB32" s="170"/>
      <c r="AC32" s="170"/>
      <c r="AD32" s="170"/>
      <c r="AE32" s="170"/>
    </row>
    <row r="33" spans="1:31" ht="20" customHeight="1" thickBot="1" x14ac:dyDescent="0.2">
      <c r="A33" s="187" t="s">
        <v>1877</v>
      </c>
      <c r="B33" s="248" t="s">
        <v>2062</v>
      </c>
      <c r="C33" s="189"/>
      <c r="D33" s="170"/>
      <c r="E33" s="170"/>
      <c r="F33" s="170"/>
      <c r="G33" s="170"/>
      <c r="H33" s="170"/>
      <c r="I33" s="170"/>
      <c r="J33" s="170"/>
      <c r="K33" s="189"/>
      <c r="L33" s="189"/>
      <c r="M33" s="189"/>
      <c r="N33" s="189"/>
      <c r="O33" s="189"/>
      <c r="P33" s="189"/>
      <c r="Q33" s="189"/>
      <c r="R33" s="189"/>
      <c r="S33" s="189"/>
      <c r="T33" s="189"/>
      <c r="U33" s="189"/>
      <c r="V33" s="189"/>
      <c r="W33" s="189"/>
      <c r="X33" s="170"/>
      <c r="Y33" s="170"/>
      <c r="Z33" s="170"/>
      <c r="AA33" s="170"/>
      <c r="AB33" s="170"/>
      <c r="AC33" s="170"/>
      <c r="AD33" s="170"/>
      <c r="AE33" s="170"/>
    </row>
    <row r="34" spans="1:31" ht="18" thickBot="1" x14ac:dyDescent="0.2">
      <c r="A34" s="187" t="s">
        <v>1878</v>
      </c>
      <c r="B34" s="248" t="s">
        <v>2307</v>
      </c>
      <c r="C34" s="189"/>
      <c r="D34" s="170"/>
      <c r="E34" s="170"/>
      <c r="F34" s="170"/>
      <c r="G34" s="170"/>
      <c r="H34" s="170"/>
      <c r="I34" s="170"/>
      <c r="J34" s="170"/>
      <c r="K34" s="189"/>
      <c r="L34" s="189"/>
      <c r="M34" s="189"/>
      <c r="N34" s="189"/>
      <c r="O34" s="189"/>
      <c r="P34" s="189"/>
      <c r="Q34" s="189"/>
      <c r="R34" s="189"/>
      <c r="S34" s="189"/>
      <c r="T34" s="189"/>
      <c r="U34" s="189"/>
      <c r="V34" s="189"/>
      <c r="W34" s="189"/>
      <c r="X34" s="170"/>
      <c r="Y34" s="170"/>
      <c r="Z34" s="170"/>
      <c r="AA34" s="170"/>
      <c r="AB34" s="170"/>
      <c r="AC34" s="170"/>
      <c r="AD34" s="170"/>
      <c r="AE34" s="170"/>
    </row>
    <row r="35" spans="1:31" ht="20" customHeight="1" thickBot="1" x14ac:dyDescent="0.2">
      <c r="A35" s="187" t="s">
        <v>1879</v>
      </c>
      <c r="B35" s="248" t="s">
        <v>2286</v>
      </c>
      <c r="C35" s="189"/>
      <c r="D35" s="170"/>
      <c r="E35" s="170"/>
      <c r="F35" s="170"/>
      <c r="G35" s="170"/>
      <c r="H35" s="170"/>
      <c r="I35" s="170"/>
      <c r="J35" s="170"/>
      <c r="K35" s="189"/>
      <c r="L35" s="189"/>
      <c r="M35" s="189"/>
      <c r="N35" s="189"/>
      <c r="O35" s="189"/>
      <c r="P35" s="189"/>
      <c r="Q35" s="189"/>
      <c r="R35" s="189"/>
      <c r="S35" s="189"/>
      <c r="T35" s="189"/>
      <c r="U35" s="189"/>
      <c r="V35" s="189"/>
      <c r="W35" s="189"/>
      <c r="X35" s="170"/>
      <c r="Y35" s="170"/>
      <c r="Z35" s="170"/>
      <c r="AA35" s="170"/>
      <c r="AB35" s="170"/>
      <c r="AC35" s="170"/>
      <c r="AD35" s="170"/>
      <c r="AE35" s="170"/>
    </row>
    <row r="36" spans="1:31" ht="20" customHeight="1" thickBot="1" x14ac:dyDescent="0.2">
      <c r="A36" s="187" t="s">
        <v>1949</v>
      </c>
      <c r="B36" s="263" t="s">
        <v>2022</v>
      </c>
      <c r="C36" s="264"/>
      <c r="D36" s="265"/>
      <c r="E36" s="265"/>
      <c r="F36" s="265"/>
      <c r="G36" s="265"/>
      <c r="H36" s="265"/>
      <c r="I36" s="265"/>
      <c r="J36" s="265"/>
      <c r="K36" s="264"/>
      <c r="L36" s="264"/>
      <c r="M36" s="264"/>
      <c r="N36" s="264"/>
      <c r="O36" s="264"/>
      <c r="P36" s="264"/>
      <c r="Q36" s="264"/>
      <c r="R36" s="264"/>
      <c r="S36" s="264"/>
      <c r="T36" s="264"/>
      <c r="U36" s="264"/>
      <c r="V36" s="264"/>
      <c r="W36" s="264"/>
      <c r="X36" s="265"/>
      <c r="Y36" s="265"/>
      <c r="Z36" s="265"/>
      <c r="AA36" s="265"/>
      <c r="AB36" s="265"/>
      <c r="AC36" s="265"/>
      <c r="AD36" s="265"/>
      <c r="AE36" s="265"/>
    </row>
    <row r="37" spans="1:31" ht="20" customHeight="1" thickBot="1" x14ac:dyDescent="0.2">
      <c r="A37" s="187" t="s">
        <v>1880</v>
      </c>
      <c r="B37" s="248" t="s">
        <v>2287</v>
      </c>
      <c r="C37" s="189"/>
      <c r="D37" s="170"/>
      <c r="E37" s="170"/>
      <c r="F37" s="170"/>
      <c r="G37" s="170"/>
      <c r="H37" s="170"/>
      <c r="I37" s="170"/>
      <c r="J37" s="170"/>
      <c r="K37" s="189"/>
      <c r="L37" s="189"/>
      <c r="M37" s="189"/>
      <c r="N37" s="189"/>
      <c r="O37" s="189"/>
      <c r="P37" s="189"/>
      <c r="Q37" s="189"/>
      <c r="R37" s="189"/>
      <c r="S37" s="189"/>
      <c r="T37" s="189"/>
      <c r="U37" s="189"/>
      <c r="V37" s="189"/>
      <c r="W37" s="189"/>
      <c r="X37" s="170"/>
      <c r="Y37" s="170"/>
      <c r="Z37" s="170"/>
      <c r="AA37" s="170"/>
      <c r="AB37" s="170"/>
      <c r="AC37" s="170"/>
      <c r="AD37" s="170"/>
      <c r="AE37" s="170"/>
    </row>
    <row r="38" spans="1:31" ht="20" customHeight="1" thickBot="1" x14ac:dyDescent="0.2">
      <c r="A38" s="187" t="s">
        <v>1881</v>
      </c>
      <c r="B38" s="248" t="s">
        <v>2297</v>
      </c>
      <c r="C38" s="189"/>
      <c r="D38" s="170"/>
      <c r="E38" s="170"/>
      <c r="F38" s="170"/>
      <c r="G38" s="170"/>
      <c r="H38" s="170"/>
      <c r="I38" s="170"/>
      <c r="J38" s="170"/>
      <c r="K38" s="189"/>
      <c r="L38" s="189"/>
      <c r="M38" s="189"/>
      <c r="N38" s="189"/>
      <c r="O38" s="189"/>
      <c r="P38" s="189"/>
      <c r="Q38" s="189"/>
      <c r="R38" s="189"/>
      <c r="S38" s="189"/>
      <c r="T38" s="189"/>
      <c r="U38" s="189"/>
      <c r="V38" s="189"/>
      <c r="W38" s="189"/>
      <c r="X38" s="170"/>
      <c r="Y38" s="170"/>
      <c r="Z38" s="170"/>
      <c r="AA38" s="170"/>
      <c r="AB38" s="170"/>
      <c r="AC38" s="170"/>
      <c r="AD38" s="170"/>
      <c r="AE38" s="170"/>
    </row>
    <row r="39" spans="1:31" ht="18" thickBot="1" x14ac:dyDescent="0.2">
      <c r="A39" s="187" t="s">
        <v>1882</v>
      </c>
      <c r="B39" s="248" t="s">
        <v>2299</v>
      </c>
      <c r="C39" s="189"/>
      <c r="D39" s="170"/>
      <c r="E39" s="170"/>
      <c r="F39" s="170"/>
      <c r="G39" s="170"/>
      <c r="H39" s="170"/>
      <c r="I39" s="170"/>
      <c r="J39" s="170"/>
      <c r="K39" s="189"/>
      <c r="L39" s="189"/>
      <c r="M39" s="189"/>
      <c r="N39" s="189"/>
      <c r="O39" s="189"/>
      <c r="P39" s="189"/>
      <c r="Q39" s="189"/>
      <c r="R39" s="189"/>
      <c r="S39" s="189"/>
      <c r="T39" s="189"/>
      <c r="U39" s="189"/>
      <c r="V39" s="189"/>
      <c r="W39" s="189"/>
      <c r="X39" s="170"/>
      <c r="Y39" s="170"/>
      <c r="Z39" s="170"/>
      <c r="AA39" s="170"/>
      <c r="AB39" s="170"/>
      <c r="AC39" s="170"/>
      <c r="AD39" s="170"/>
      <c r="AE39" s="170"/>
    </row>
    <row r="40" spans="1:31" ht="20" customHeight="1" thickBot="1" x14ac:dyDescent="0.2">
      <c r="A40" s="187" t="s">
        <v>1883</v>
      </c>
      <c r="B40" s="263" t="s">
        <v>2023</v>
      </c>
      <c r="C40" s="264"/>
      <c r="D40" s="265"/>
      <c r="E40" s="265"/>
      <c r="F40" s="265"/>
      <c r="G40" s="265"/>
      <c r="H40" s="265"/>
      <c r="I40" s="265"/>
      <c r="J40" s="265"/>
      <c r="K40" s="264"/>
      <c r="L40" s="264"/>
      <c r="M40" s="264"/>
      <c r="N40" s="264"/>
      <c r="O40" s="264"/>
      <c r="P40" s="264"/>
      <c r="Q40" s="264"/>
      <c r="R40" s="264"/>
      <c r="S40" s="264"/>
      <c r="T40" s="264"/>
      <c r="U40" s="264"/>
      <c r="V40" s="264"/>
      <c r="W40" s="264"/>
      <c r="X40" s="265"/>
      <c r="Y40" s="265"/>
      <c r="Z40" s="265"/>
      <c r="AA40" s="265"/>
      <c r="AB40" s="265"/>
      <c r="AC40" s="265"/>
      <c r="AD40" s="265"/>
      <c r="AE40" s="265"/>
    </row>
    <row r="41" spans="1:31" ht="20" customHeight="1" thickBot="1" x14ac:dyDescent="0.2">
      <c r="A41" s="187" t="s">
        <v>1884</v>
      </c>
      <c r="B41" s="248" t="s">
        <v>1668</v>
      </c>
      <c r="C41" s="189"/>
      <c r="D41" s="170"/>
      <c r="E41" s="170"/>
      <c r="F41" s="170"/>
      <c r="G41" s="170"/>
      <c r="H41" s="170"/>
      <c r="I41" s="170"/>
      <c r="J41" s="170"/>
      <c r="K41" s="189"/>
      <c r="L41" s="189"/>
      <c r="M41" s="189"/>
      <c r="N41" s="189"/>
      <c r="O41" s="189"/>
      <c r="P41" s="189"/>
      <c r="Q41" s="189"/>
      <c r="R41" s="189"/>
      <c r="S41" s="189"/>
      <c r="T41" s="189"/>
      <c r="U41" s="189"/>
      <c r="V41" s="189"/>
      <c r="W41" s="189"/>
      <c r="X41" s="170"/>
      <c r="Y41" s="170"/>
      <c r="Z41" s="170"/>
      <c r="AA41" s="170"/>
      <c r="AB41" s="170"/>
      <c r="AC41" s="170"/>
      <c r="AD41" s="170"/>
      <c r="AE41" s="170"/>
    </row>
    <row r="42" spans="1:31" ht="20" customHeight="1" thickBot="1" x14ac:dyDescent="0.2">
      <c r="A42" s="187" t="s">
        <v>1885</v>
      </c>
      <c r="B42" s="248" t="s">
        <v>1820</v>
      </c>
      <c r="C42" s="189"/>
      <c r="D42" s="170"/>
      <c r="E42" s="170"/>
      <c r="F42" s="170"/>
      <c r="G42" s="170"/>
      <c r="H42" s="170"/>
      <c r="I42" s="170"/>
      <c r="J42" s="170"/>
      <c r="K42" s="189"/>
      <c r="L42" s="189"/>
      <c r="M42" s="189"/>
      <c r="N42" s="189"/>
      <c r="O42" s="189"/>
      <c r="P42" s="189"/>
      <c r="Q42" s="189"/>
      <c r="R42" s="189"/>
      <c r="S42" s="189"/>
      <c r="T42" s="189"/>
      <c r="U42" s="189"/>
      <c r="V42" s="189"/>
      <c r="W42" s="189"/>
      <c r="X42" s="170"/>
      <c r="Y42" s="170"/>
      <c r="Z42" s="170"/>
      <c r="AA42" s="170"/>
      <c r="AB42" s="170"/>
      <c r="AC42" s="170"/>
      <c r="AD42" s="170"/>
      <c r="AE42" s="170"/>
    </row>
    <row r="43" spans="1:31" ht="20" customHeight="1" thickBot="1" x14ac:dyDescent="0.2">
      <c r="A43" s="187" t="s">
        <v>1886</v>
      </c>
      <c r="B43" s="248" t="s">
        <v>1729</v>
      </c>
      <c r="C43" s="189"/>
      <c r="D43" s="170"/>
      <c r="E43" s="170"/>
      <c r="F43" s="170"/>
      <c r="G43" s="170"/>
      <c r="H43" s="170"/>
      <c r="I43" s="170"/>
      <c r="J43" s="170"/>
      <c r="K43" s="189"/>
      <c r="L43" s="189"/>
      <c r="M43" s="189"/>
      <c r="N43" s="189"/>
      <c r="O43" s="189"/>
      <c r="P43" s="189"/>
      <c r="Q43" s="189"/>
      <c r="R43" s="189"/>
      <c r="S43" s="189"/>
      <c r="T43" s="189"/>
      <c r="U43" s="189"/>
      <c r="V43" s="189"/>
      <c r="W43" s="189"/>
      <c r="X43" s="170"/>
      <c r="Y43" s="170"/>
      <c r="Z43" s="170"/>
      <c r="AA43" s="170"/>
      <c r="AB43" s="170"/>
      <c r="AC43" s="170"/>
      <c r="AD43" s="170"/>
      <c r="AE43" s="170"/>
    </row>
    <row r="44" spans="1:31" ht="20" customHeight="1" thickBot="1" x14ac:dyDescent="0.2">
      <c r="A44" s="187" t="s">
        <v>1887</v>
      </c>
      <c r="B44" s="248" t="s">
        <v>2308</v>
      </c>
      <c r="C44" s="189"/>
      <c r="D44" s="170"/>
      <c r="E44" s="170"/>
      <c r="F44" s="170"/>
      <c r="G44" s="170"/>
      <c r="H44" s="170"/>
      <c r="I44" s="170"/>
      <c r="J44" s="170"/>
      <c r="K44" s="189"/>
      <c r="L44" s="189"/>
      <c r="M44" s="189"/>
      <c r="N44" s="189"/>
      <c r="O44" s="189"/>
      <c r="P44" s="189"/>
      <c r="Q44" s="189"/>
      <c r="R44" s="189"/>
      <c r="S44" s="189"/>
      <c r="T44" s="189"/>
      <c r="U44" s="189"/>
      <c r="V44" s="189"/>
      <c r="W44" s="189"/>
      <c r="X44" s="170"/>
      <c r="Y44" s="170"/>
      <c r="Z44" s="170"/>
      <c r="AA44" s="170"/>
      <c r="AB44" s="170"/>
      <c r="AC44" s="170"/>
      <c r="AD44" s="170"/>
      <c r="AE44" s="170"/>
    </row>
    <row r="45" spans="1:31" ht="20" customHeight="1" thickBot="1" x14ac:dyDescent="0.2">
      <c r="A45" s="187" t="s">
        <v>1888</v>
      </c>
      <c r="B45" s="248" t="s">
        <v>2313</v>
      </c>
      <c r="C45" s="189"/>
      <c r="D45" s="170"/>
      <c r="E45" s="170"/>
      <c r="F45" s="170"/>
      <c r="G45" s="170"/>
      <c r="H45" s="170"/>
      <c r="I45" s="170"/>
      <c r="J45" s="170"/>
      <c r="K45" s="189"/>
      <c r="L45" s="189"/>
      <c r="M45" s="189"/>
      <c r="N45" s="189"/>
      <c r="O45" s="189"/>
      <c r="P45" s="189"/>
      <c r="Q45" s="189"/>
      <c r="R45" s="189"/>
      <c r="S45" s="189"/>
      <c r="T45" s="189"/>
      <c r="U45" s="189"/>
      <c r="V45" s="189"/>
      <c r="W45" s="189"/>
      <c r="X45" s="170"/>
      <c r="Y45" s="170"/>
      <c r="Z45" s="170"/>
      <c r="AA45" s="170"/>
      <c r="AB45" s="170"/>
      <c r="AC45" s="170"/>
      <c r="AD45" s="170"/>
      <c r="AE45" s="170"/>
    </row>
    <row r="46" spans="1:31" ht="20" customHeight="1" thickBot="1" x14ac:dyDescent="0.2">
      <c r="A46" s="187" t="s">
        <v>1889</v>
      </c>
      <c r="B46" s="248" t="s">
        <v>2309</v>
      </c>
      <c r="C46" s="189"/>
      <c r="D46" s="170"/>
      <c r="E46" s="170"/>
      <c r="F46" s="170"/>
      <c r="G46" s="170"/>
      <c r="H46" s="170"/>
      <c r="I46" s="170"/>
      <c r="J46" s="170"/>
      <c r="K46" s="189"/>
      <c r="L46" s="189"/>
      <c r="M46" s="189"/>
      <c r="N46" s="189"/>
      <c r="O46" s="189"/>
      <c r="P46" s="189"/>
      <c r="Q46" s="189"/>
      <c r="R46" s="189"/>
      <c r="S46" s="189"/>
      <c r="T46" s="189"/>
      <c r="U46" s="189"/>
      <c r="V46" s="189"/>
      <c r="W46" s="189"/>
      <c r="X46" s="170"/>
      <c r="Y46" s="170"/>
      <c r="Z46" s="170"/>
      <c r="AA46" s="170"/>
      <c r="AB46" s="170"/>
      <c r="AC46" s="170"/>
      <c r="AD46" s="170"/>
      <c r="AE46" s="170"/>
    </row>
    <row r="47" spans="1:31" ht="20" customHeight="1" thickBot="1" x14ac:dyDescent="0.2">
      <c r="A47" s="187" t="s">
        <v>1890</v>
      </c>
      <c r="B47" s="263" t="s">
        <v>2024</v>
      </c>
      <c r="C47" s="264"/>
      <c r="D47" s="265"/>
      <c r="E47" s="265"/>
      <c r="F47" s="265"/>
      <c r="G47" s="265"/>
      <c r="H47" s="265"/>
      <c r="I47" s="265"/>
      <c r="J47" s="265"/>
      <c r="K47" s="264"/>
      <c r="L47" s="264"/>
      <c r="M47" s="264"/>
      <c r="N47" s="264"/>
      <c r="O47" s="264"/>
      <c r="P47" s="264"/>
      <c r="Q47" s="264"/>
      <c r="R47" s="264"/>
      <c r="S47" s="264"/>
      <c r="T47" s="264"/>
      <c r="U47" s="264"/>
      <c r="V47" s="264"/>
      <c r="W47" s="264"/>
      <c r="X47" s="265"/>
      <c r="Y47" s="265"/>
      <c r="Z47" s="265"/>
      <c r="AA47" s="265"/>
      <c r="AB47" s="265"/>
      <c r="AC47" s="265"/>
      <c r="AD47" s="265"/>
      <c r="AE47" s="265"/>
    </row>
    <row r="48" spans="1:31" ht="20" customHeight="1" thickBot="1" x14ac:dyDescent="0.2">
      <c r="A48" s="187" t="s">
        <v>1891</v>
      </c>
      <c r="B48" s="248" t="s">
        <v>2025</v>
      </c>
      <c r="C48" s="189"/>
      <c r="D48" s="170"/>
      <c r="E48" s="170"/>
      <c r="F48" s="170"/>
      <c r="G48" s="170"/>
      <c r="H48" s="170"/>
      <c r="I48" s="170"/>
      <c r="J48" s="170"/>
      <c r="K48" s="189"/>
      <c r="L48" s="189"/>
      <c r="M48" s="189"/>
      <c r="N48" s="189"/>
      <c r="O48" s="189"/>
      <c r="P48" s="189"/>
      <c r="Q48" s="189"/>
      <c r="R48" s="189"/>
      <c r="S48" s="189"/>
      <c r="T48" s="189"/>
      <c r="U48" s="189"/>
      <c r="V48" s="189"/>
      <c r="W48" s="189"/>
      <c r="X48" s="170"/>
      <c r="Y48" s="170"/>
      <c r="Z48" s="170"/>
      <c r="AA48" s="170"/>
      <c r="AB48" s="170"/>
      <c r="AC48" s="170"/>
      <c r="AD48" s="170"/>
      <c r="AE48" s="170"/>
    </row>
    <row r="49" spans="1:31" ht="20" customHeight="1" thickBot="1" x14ac:dyDescent="0.2">
      <c r="A49" s="187" t="s">
        <v>1892</v>
      </c>
      <c r="B49" s="248" t="s">
        <v>2026</v>
      </c>
      <c r="C49" s="189"/>
      <c r="D49" s="170"/>
      <c r="E49" s="170"/>
      <c r="F49" s="170"/>
      <c r="G49" s="170"/>
      <c r="H49" s="170"/>
      <c r="I49" s="170"/>
      <c r="J49" s="170"/>
      <c r="K49" s="189"/>
      <c r="L49" s="189"/>
      <c r="M49" s="189"/>
      <c r="N49" s="189"/>
      <c r="O49" s="189"/>
      <c r="P49" s="189"/>
      <c r="Q49" s="189"/>
      <c r="R49" s="189"/>
      <c r="S49" s="189"/>
      <c r="T49" s="189"/>
      <c r="U49" s="189"/>
      <c r="V49" s="189"/>
      <c r="W49" s="189"/>
      <c r="X49" s="170"/>
      <c r="Y49" s="170"/>
      <c r="Z49" s="170"/>
      <c r="AA49" s="170"/>
      <c r="AB49" s="170"/>
      <c r="AC49" s="170"/>
      <c r="AD49" s="170"/>
      <c r="AE49" s="170"/>
    </row>
    <row r="50" spans="1:31" ht="20" customHeight="1" thickBot="1" x14ac:dyDescent="0.2">
      <c r="A50" s="187" t="s">
        <v>1893</v>
      </c>
      <c r="B50" s="263" t="s">
        <v>2028</v>
      </c>
      <c r="C50" s="264"/>
      <c r="D50" s="265"/>
      <c r="E50" s="265"/>
      <c r="F50" s="265"/>
      <c r="G50" s="265"/>
      <c r="H50" s="265"/>
      <c r="I50" s="265"/>
      <c r="J50" s="265"/>
      <c r="K50" s="264"/>
      <c r="L50" s="264"/>
      <c r="M50" s="264"/>
      <c r="N50" s="264"/>
      <c r="O50" s="264"/>
      <c r="P50" s="264"/>
      <c r="Q50" s="264"/>
      <c r="R50" s="264"/>
      <c r="S50" s="264"/>
      <c r="T50" s="264"/>
      <c r="U50" s="264"/>
      <c r="V50" s="264"/>
      <c r="W50" s="264"/>
      <c r="X50" s="265"/>
      <c r="Y50" s="265"/>
      <c r="Z50" s="265"/>
      <c r="AA50" s="265"/>
      <c r="AB50" s="265"/>
      <c r="AC50" s="265"/>
      <c r="AD50" s="265"/>
      <c r="AE50" s="265"/>
    </row>
    <row r="51" spans="1:31" ht="20" customHeight="1" thickBot="1" x14ac:dyDescent="0.2">
      <c r="A51" s="187" t="s">
        <v>1894</v>
      </c>
      <c r="B51" s="248" t="s">
        <v>2027</v>
      </c>
      <c r="C51" s="189"/>
      <c r="D51" s="170"/>
      <c r="E51" s="170"/>
      <c r="F51" s="170"/>
      <c r="G51" s="170"/>
      <c r="H51" s="170"/>
      <c r="I51" s="170"/>
      <c r="J51" s="170"/>
      <c r="K51" s="189"/>
      <c r="L51" s="189"/>
      <c r="M51" s="189"/>
      <c r="N51" s="189"/>
      <c r="O51" s="189"/>
      <c r="P51" s="189"/>
      <c r="Q51" s="189"/>
      <c r="R51" s="189"/>
      <c r="S51" s="189"/>
      <c r="T51" s="189"/>
      <c r="U51" s="189"/>
      <c r="V51" s="189"/>
      <c r="W51" s="189"/>
      <c r="X51" s="170"/>
      <c r="Y51" s="170"/>
      <c r="Z51" s="170"/>
      <c r="AA51" s="170"/>
      <c r="AB51" s="170"/>
      <c r="AC51" s="170"/>
      <c r="AD51" s="170"/>
      <c r="AE51" s="170"/>
    </row>
    <row r="52" spans="1:31" ht="20" customHeight="1" thickBot="1" x14ac:dyDescent="0.2">
      <c r="A52" s="187" t="s">
        <v>1895</v>
      </c>
      <c r="B52" s="263" t="s">
        <v>2029</v>
      </c>
      <c r="C52" s="264"/>
      <c r="D52" s="265"/>
      <c r="E52" s="265"/>
      <c r="F52" s="265"/>
      <c r="G52" s="265"/>
      <c r="H52" s="265"/>
      <c r="I52" s="265"/>
      <c r="J52" s="265"/>
      <c r="K52" s="264"/>
      <c r="L52" s="264"/>
      <c r="M52" s="264"/>
      <c r="N52" s="264"/>
      <c r="O52" s="264"/>
      <c r="P52" s="264"/>
      <c r="Q52" s="264"/>
      <c r="R52" s="264"/>
      <c r="S52" s="264"/>
      <c r="T52" s="264"/>
      <c r="U52" s="264"/>
      <c r="V52" s="264"/>
      <c r="W52" s="264"/>
      <c r="X52" s="265"/>
      <c r="Y52" s="265"/>
      <c r="Z52" s="265"/>
      <c r="AA52" s="265"/>
      <c r="AB52" s="265"/>
      <c r="AC52" s="265"/>
      <c r="AD52" s="265"/>
      <c r="AE52" s="265"/>
    </row>
    <row r="53" spans="1:31" ht="18" thickBot="1" x14ac:dyDescent="0.2">
      <c r="A53" s="187" t="s">
        <v>1896</v>
      </c>
      <c r="B53" s="248" t="s">
        <v>1821</v>
      </c>
      <c r="C53" s="189"/>
      <c r="D53" s="170"/>
      <c r="E53" s="170"/>
      <c r="F53" s="170"/>
      <c r="G53" s="170"/>
      <c r="H53" s="170"/>
      <c r="I53" s="170"/>
      <c r="J53" s="170"/>
      <c r="K53" s="189"/>
      <c r="L53" s="189"/>
      <c r="M53" s="189"/>
      <c r="N53" s="189"/>
      <c r="O53" s="189"/>
      <c r="P53" s="189"/>
      <c r="Q53" s="189"/>
      <c r="R53" s="189"/>
      <c r="S53" s="189"/>
      <c r="T53" s="189"/>
      <c r="U53" s="189"/>
      <c r="V53" s="189"/>
      <c r="W53" s="189"/>
      <c r="X53" s="170"/>
      <c r="Y53" s="170"/>
      <c r="Z53" s="170"/>
      <c r="AA53" s="170"/>
      <c r="AB53" s="170"/>
      <c r="AC53" s="170"/>
      <c r="AD53" s="170"/>
      <c r="AE53" s="170"/>
    </row>
    <row r="54" spans="1:31" ht="20" customHeight="1" thickBot="1" x14ac:dyDescent="0.2">
      <c r="A54" s="187" t="s">
        <v>1897</v>
      </c>
      <c r="B54" s="248" t="s">
        <v>1671</v>
      </c>
      <c r="C54" s="189"/>
      <c r="D54" s="170"/>
      <c r="E54" s="170"/>
      <c r="F54" s="170"/>
      <c r="G54" s="170"/>
      <c r="H54" s="170"/>
      <c r="I54" s="170"/>
      <c r="J54" s="170"/>
      <c r="K54" s="189"/>
      <c r="L54" s="189"/>
      <c r="M54" s="189"/>
      <c r="N54" s="189"/>
      <c r="O54" s="189"/>
      <c r="P54" s="189"/>
      <c r="Q54" s="189"/>
      <c r="R54" s="189"/>
      <c r="S54" s="189"/>
      <c r="T54" s="189"/>
      <c r="U54" s="189"/>
      <c r="V54" s="189"/>
      <c r="W54" s="189"/>
      <c r="X54" s="170"/>
      <c r="Y54" s="170"/>
      <c r="Z54" s="170"/>
      <c r="AA54" s="170"/>
      <c r="AB54" s="170"/>
      <c r="AC54" s="170"/>
      <c r="AD54" s="170"/>
      <c r="AE54" s="170"/>
    </row>
    <row r="55" spans="1:31" ht="20" customHeight="1" thickBot="1" x14ac:dyDescent="0.2">
      <c r="A55" s="187" t="s">
        <v>1898</v>
      </c>
      <c r="B55" s="263" t="s">
        <v>2030</v>
      </c>
      <c r="C55" s="264"/>
      <c r="D55" s="265"/>
      <c r="E55" s="265"/>
      <c r="F55" s="265"/>
      <c r="G55" s="265"/>
      <c r="H55" s="265"/>
      <c r="I55" s="265"/>
      <c r="J55" s="265"/>
      <c r="K55" s="264"/>
      <c r="L55" s="264"/>
      <c r="M55" s="264"/>
      <c r="N55" s="264"/>
      <c r="O55" s="264"/>
      <c r="P55" s="264"/>
      <c r="Q55" s="264"/>
      <c r="R55" s="264"/>
      <c r="S55" s="264"/>
      <c r="T55" s="264"/>
      <c r="U55" s="264"/>
      <c r="V55" s="264"/>
      <c r="W55" s="264"/>
      <c r="X55" s="265"/>
      <c r="Y55" s="265"/>
      <c r="Z55" s="265"/>
      <c r="AA55" s="265"/>
      <c r="AB55" s="265"/>
      <c r="AC55" s="265"/>
      <c r="AD55" s="265"/>
      <c r="AE55" s="265"/>
    </row>
    <row r="56" spans="1:31" ht="20" customHeight="1" thickBot="1" x14ac:dyDescent="0.2">
      <c r="A56" s="187" t="s">
        <v>1899</v>
      </c>
      <c r="B56" s="248" t="s">
        <v>1822</v>
      </c>
      <c r="C56" s="189"/>
      <c r="D56" s="170"/>
      <c r="E56" s="170"/>
      <c r="F56" s="170"/>
      <c r="G56" s="170"/>
      <c r="H56" s="170"/>
      <c r="I56" s="170"/>
      <c r="J56" s="170"/>
      <c r="K56" s="189"/>
      <c r="L56" s="189"/>
      <c r="M56" s="189"/>
      <c r="N56" s="189"/>
      <c r="O56" s="189"/>
      <c r="P56" s="189"/>
      <c r="Q56" s="189"/>
      <c r="R56" s="189"/>
      <c r="S56" s="189"/>
      <c r="T56" s="189"/>
      <c r="U56" s="189"/>
      <c r="V56" s="189"/>
      <c r="W56" s="189"/>
      <c r="X56" s="170"/>
      <c r="Y56" s="170"/>
      <c r="Z56" s="170"/>
      <c r="AA56" s="170"/>
      <c r="AB56" s="170"/>
      <c r="AC56" s="170"/>
      <c r="AD56" s="170"/>
      <c r="AE56" s="170"/>
    </row>
    <row r="57" spans="1:31" ht="20" customHeight="1" thickBot="1" x14ac:dyDescent="0.2">
      <c r="A57" s="187" t="s">
        <v>1900</v>
      </c>
      <c r="B57" s="248" t="s">
        <v>1672</v>
      </c>
      <c r="C57" s="189"/>
      <c r="D57" s="170"/>
      <c r="E57" s="170"/>
      <c r="F57" s="170"/>
      <c r="G57" s="170"/>
      <c r="H57" s="170"/>
      <c r="I57" s="170"/>
      <c r="J57" s="170"/>
      <c r="K57" s="189"/>
      <c r="L57" s="189"/>
      <c r="M57" s="189"/>
      <c r="N57" s="189"/>
      <c r="O57" s="189"/>
      <c r="P57" s="189"/>
      <c r="Q57" s="189"/>
      <c r="R57" s="189"/>
      <c r="S57" s="189"/>
      <c r="T57" s="189"/>
      <c r="U57" s="189"/>
      <c r="V57" s="189"/>
      <c r="W57" s="189"/>
      <c r="X57" s="170"/>
      <c r="Y57" s="170"/>
      <c r="Z57" s="170"/>
      <c r="AA57" s="170"/>
      <c r="AB57" s="170"/>
      <c r="AC57" s="170"/>
      <c r="AD57" s="170"/>
      <c r="AE57" s="170"/>
    </row>
    <row r="58" spans="1:31" ht="18" thickBot="1" x14ac:dyDescent="0.2">
      <c r="A58" s="187" t="s">
        <v>1901</v>
      </c>
      <c r="B58" s="248" t="s">
        <v>2067</v>
      </c>
      <c r="C58" s="189"/>
      <c r="D58" s="170"/>
      <c r="E58" s="170"/>
      <c r="F58" s="170"/>
      <c r="G58" s="170"/>
      <c r="H58" s="170"/>
      <c r="I58" s="170"/>
      <c r="J58" s="170"/>
      <c r="K58" s="189"/>
      <c r="L58" s="189"/>
      <c r="M58" s="189"/>
      <c r="N58" s="189"/>
      <c r="O58" s="189"/>
      <c r="P58" s="189"/>
      <c r="Q58" s="189"/>
      <c r="R58" s="189"/>
      <c r="S58" s="189"/>
      <c r="T58" s="189"/>
      <c r="U58" s="189"/>
      <c r="V58" s="189"/>
      <c r="W58" s="189"/>
      <c r="X58" s="170"/>
      <c r="Y58" s="170"/>
      <c r="Z58" s="170"/>
      <c r="AA58" s="170"/>
      <c r="AB58" s="170"/>
      <c r="AC58" s="170"/>
      <c r="AD58" s="170"/>
      <c r="AE58" s="170"/>
    </row>
    <row r="59" spans="1:31" ht="18" thickBot="1" x14ac:dyDescent="0.2">
      <c r="A59" s="187" t="s">
        <v>1902</v>
      </c>
      <c r="B59" s="248" t="s">
        <v>1673</v>
      </c>
      <c r="C59" s="189"/>
      <c r="D59" s="170"/>
      <c r="E59" s="170"/>
      <c r="F59" s="170"/>
      <c r="G59" s="170"/>
      <c r="H59" s="170"/>
      <c r="I59" s="170"/>
      <c r="J59" s="170"/>
      <c r="K59" s="189"/>
      <c r="L59" s="189"/>
      <c r="M59" s="189"/>
      <c r="N59" s="189"/>
      <c r="O59" s="189"/>
      <c r="P59" s="189"/>
      <c r="Q59" s="189"/>
      <c r="R59" s="189"/>
      <c r="S59" s="189"/>
      <c r="T59" s="189"/>
      <c r="U59" s="189"/>
      <c r="V59" s="189"/>
      <c r="W59" s="189"/>
      <c r="X59" s="170"/>
      <c r="Y59" s="170"/>
      <c r="Z59" s="170"/>
      <c r="AA59" s="170"/>
      <c r="AB59" s="170"/>
      <c r="AC59" s="170"/>
      <c r="AD59" s="170"/>
      <c r="AE59" s="170"/>
    </row>
    <row r="60" spans="1:31" ht="18" thickBot="1" x14ac:dyDescent="0.2">
      <c r="A60" s="187" t="s">
        <v>1903</v>
      </c>
      <c r="B60" s="263" t="s">
        <v>2031</v>
      </c>
      <c r="C60" s="264"/>
      <c r="D60" s="265"/>
      <c r="E60" s="265"/>
      <c r="F60" s="265"/>
      <c r="G60" s="265"/>
      <c r="H60" s="265"/>
      <c r="I60" s="265"/>
      <c r="J60" s="265"/>
      <c r="K60" s="264"/>
      <c r="L60" s="264"/>
      <c r="M60" s="264"/>
      <c r="N60" s="264"/>
      <c r="O60" s="264"/>
      <c r="P60" s="264"/>
      <c r="Q60" s="264"/>
      <c r="R60" s="264"/>
      <c r="S60" s="264"/>
      <c r="T60" s="264"/>
      <c r="U60" s="264"/>
      <c r="V60" s="264"/>
      <c r="W60" s="264"/>
      <c r="X60" s="265"/>
      <c r="Y60" s="265"/>
      <c r="Z60" s="265"/>
      <c r="AA60" s="265"/>
      <c r="AB60" s="265"/>
      <c r="AC60" s="265"/>
      <c r="AD60" s="265"/>
      <c r="AE60" s="265"/>
    </row>
    <row r="61" spans="1:31" ht="17" thickBot="1" x14ac:dyDescent="0.2">
      <c r="A61" s="187"/>
      <c r="B61" s="535" t="s">
        <v>2264</v>
      </c>
      <c r="C61" s="524"/>
      <c r="D61" s="524"/>
      <c r="E61" s="524"/>
      <c r="F61" s="524"/>
      <c r="G61" s="524"/>
      <c r="H61" s="524"/>
      <c r="I61" s="524"/>
      <c r="J61" s="524"/>
      <c r="K61" s="524"/>
      <c r="L61" s="524"/>
      <c r="M61" s="524"/>
      <c r="N61" s="524"/>
      <c r="O61" s="524"/>
      <c r="P61" s="524"/>
      <c r="Q61" s="524"/>
      <c r="R61" s="524"/>
      <c r="S61" s="524"/>
      <c r="T61" s="524"/>
      <c r="U61" s="524"/>
      <c r="V61" s="524"/>
      <c r="W61" s="524"/>
      <c r="X61" s="524"/>
      <c r="Y61" s="524"/>
      <c r="Z61" s="524"/>
      <c r="AA61" s="524"/>
      <c r="AB61" s="524"/>
      <c r="AC61" s="524"/>
      <c r="AD61" s="524"/>
      <c r="AE61" s="524"/>
    </row>
    <row r="62" spans="1:31" ht="17" thickBot="1" x14ac:dyDescent="0.2">
      <c r="A62" s="187"/>
      <c r="B62" s="535" t="s">
        <v>2265</v>
      </c>
      <c r="C62" s="524"/>
      <c r="D62" s="524"/>
      <c r="E62" s="524"/>
      <c r="F62" s="524"/>
      <c r="G62" s="524"/>
      <c r="H62" s="524"/>
      <c r="I62" s="524"/>
      <c r="J62" s="524"/>
      <c r="K62" s="524"/>
      <c r="L62" s="524"/>
      <c r="M62" s="524"/>
      <c r="N62" s="524"/>
      <c r="O62" s="524"/>
      <c r="P62" s="524"/>
      <c r="Q62" s="524"/>
      <c r="R62" s="524"/>
      <c r="S62" s="524"/>
      <c r="T62" s="524"/>
      <c r="U62" s="524"/>
      <c r="V62" s="524"/>
      <c r="W62" s="524"/>
      <c r="X62" s="524"/>
      <c r="Y62" s="524"/>
      <c r="Z62" s="524"/>
      <c r="AA62" s="524"/>
      <c r="AB62" s="524"/>
      <c r="AC62" s="524"/>
      <c r="AD62" s="524"/>
      <c r="AE62" s="524"/>
    </row>
    <row r="63" spans="1:31" ht="18" thickBot="1" x14ac:dyDescent="0.2">
      <c r="A63" s="187" t="s">
        <v>2141</v>
      </c>
      <c r="B63" s="248" t="s">
        <v>2310</v>
      </c>
      <c r="C63" s="189"/>
      <c r="D63" s="170"/>
      <c r="E63" s="170"/>
      <c r="F63" s="170"/>
      <c r="G63" s="170"/>
      <c r="H63" s="170"/>
      <c r="I63" s="170"/>
      <c r="J63" s="170"/>
      <c r="K63" s="189"/>
      <c r="L63" s="189"/>
      <c r="M63" s="189"/>
      <c r="N63" s="189"/>
      <c r="O63" s="189"/>
      <c r="P63" s="189"/>
      <c r="Q63" s="189"/>
      <c r="R63" s="189"/>
      <c r="S63" s="189"/>
      <c r="T63" s="189"/>
      <c r="U63" s="189"/>
      <c r="V63" s="189"/>
      <c r="W63" s="189"/>
      <c r="X63" s="170"/>
      <c r="Y63" s="170"/>
      <c r="Z63" s="170"/>
      <c r="AA63" s="170"/>
      <c r="AB63" s="170"/>
      <c r="AC63" s="170"/>
      <c r="AD63" s="170"/>
      <c r="AE63" s="170"/>
    </row>
    <row r="64" spans="1:31" ht="18" thickBot="1" x14ac:dyDescent="0.2">
      <c r="A64" s="187" t="s">
        <v>2142</v>
      </c>
      <c r="B64" s="248" t="s">
        <v>2282</v>
      </c>
      <c r="C64" s="189"/>
      <c r="D64" s="189"/>
      <c r="E64" s="189"/>
      <c r="F64" s="189"/>
      <c r="G64" s="189"/>
      <c r="H64" s="189"/>
      <c r="I64" s="189"/>
      <c r="J64" s="189"/>
      <c r="K64" s="189"/>
      <c r="L64" s="189"/>
      <c r="M64" s="189"/>
      <c r="N64" s="189"/>
      <c r="O64" s="189"/>
      <c r="P64" s="189"/>
      <c r="Q64" s="189"/>
      <c r="R64" s="189"/>
      <c r="S64" s="189"/>
      <c r="T64" s="189"/>
      <c r="U64" s="189"/>
      <c r="V64" s="189"/>
      <c r="W64" s="189"/>
      <c r="X64" s="189"/>
      <c r="Y64" s="189"/>
      <c r="Z64" s="189"/>
      <c r="AA64" s="189"/>
      <c r="AB64" s="189"/>
      <c r="AC64" s="189"/>
      <c r="AD64" s="189"/>
      <c r="AE64" s="189"/>
    </row>
    <row r="65" spans="1:31" ht="18" thickBot="1" x14ac:dyDescent="0.2">
      <c r="A65" s="187" t="s">
        <v>2143</v>
      </c>
      <c r="B65" s="248" t="s">
        <v>2032</v>
      </c>
      <c r="C65" s="189"/>
      <c r="D65" s="189"/>
      <c r="E65" s="189"/>
      <c r="F65" s="189"/>
      <c r="G65" s="189"/>
      <c r="H65" s="189"/>
      <c r="I65" s="189"/>
      <c r="J65" s="189"/>
      <c r="K65" s="189"/>
      <c r="L65" s="189"/>
      <c r="M65" s="189"/>
      <c r="N65" s="189"/>
      <c r="O65" s="189"/>
      <c r="P65" s="189"/>
      <c r="Q65" s="189"/>
      <c r="R65" s="189"/>
      <c r="S65" s="189"/>
      <c r="T65" s="189"/>
      <c r="U65" s="189"/>
      <c r="V65" s="189"/>
      <c r="W65" s="189"/>
      <c r="X65" s="189"/>
      <c r="Y65" s="189"/>
      <c r="Z65" s="189"/>
      <c r="AA65" s="189"/>
      <c r="AB65" s="189"/>
      <c r="AC65" s="189"/>
      <c r="AD65" s="189"/>
      <c r="AE65" s="189"/>
    </row>
    <row r="66" spans="1:31" ht="18" thickBot="1" x14ac:dyDescent="0.2">
      <c r="A66" s="187" t="s">
        <v>2144</v>
      </c>
      <c r="B66" s="248" t="s">
        <v>2033</v>
      </c>
      <c r="C66" s="189"/>
      <c r="D66" s="189"/>
      <c r="E66" s="189"/>
      <c r="F66" s="189"/>
      <c r="G66" s="189"/>
      <c r="H66" s="189"/>
      <c r="I66" s="189"/>
      <c r="J66" s="189"/>
      <c r="K66" s="189"/>
      <c r="L66" s="189"/>
      <c r="M66" s="189"/>
      <c r="N66" s="189"/>
      <c r="O66" s="189"/>
      <c r="P66" s="189"/>
      <c r="Q66" s="189"/>
      <c r="R66" s="189"/>
      <c r="S66" s="189"/>
      <c r="T66" s="189"/>
      <c r="U66" s="189"/>
      <c r="V66" s="189"/>
      <c r="W66" s="189"/>
      <c r="X66" s="189"/>
      <c r="Y66" s="189"/>
      <c r="Z66" s="189"/>
      <c r="AA66" s="189"/>
      <c r="AB66" s="189"/>
      <c r="AC66" s="189"/>
      <c r="AD66" s="189"/>
      <c r="AE66" s="189"/>
    </row>
    <row r="67" spans="1:31" ht="20" customHeight="1" thickBot="1" x14ac:dyDescent="0.2">
      <c r="A67" s="187" t="s">
        <v>2145</v>
      </c>
      <c r="B67" s="248" t="s">
        <v>2034</v>
      </c>
      <c r="C67" s="189"/>
      <c r="D67" s="170"/>
      <c r="E67" s="170"/>
      <c r="F67" s="170"/>
      <c r="G67" s="170"/>
      <c r="H67" s="170"/>
      <c r="I67" s="170"/>
      <c r="J67" s="170"/>
      <c r="K67" s="189"/>
      <c r="L67" s="189"/>
      <c r="M67" s="189"/>
      <c r="N67" s="189"/>
      <c r="O67" s="189"/>
      <c r="P67" s="189"/>
      <c r="Q67" s="189"/>
      <c r="R67" s="189"/>
      <c r="S67" s="189"/>
      <c r="T67" s="189"/>
      <c r="U67" s="189"/>
      <c r="V67" s="189"/>
      <c r="W67" s="189"/>
      <c r="X67" s="170"/>
      <c r="Y67" s="170"/>
      <c r="Z67" s="170"/>
      <c r="AA67" s="170"/>
      <c r="AB67" s="170"/>
      <c r="AC67" s="170"/>
      <c r="AD67" s="170"/>
      <c r="AE67" s="170"/>
    </row>
    <row r="68" spans="1:31" ht="20" customHeight="1" thickBot="1" x14ac:dyDescent="0.2">
      <c r="A68" s="187" t="s">
        <v>2146</v>
      </c>
      <c r="B68" s="248" t="s">
        <v>2035</v>
      </c>
      <c r="C68" s="189"/>
      <c r="D68" s="189"/>
      <c r="E68" s="189"/>
      <c r="F68" s="189"/>
      <c r="G68" s="189"/>
      <c r="H68" s="189"/>
      <c r="I68" s="189"/>
      <c r="J68" s="189"/>
      <c r="K68" s="189"/>
      <c r="L68" s="189"/>
      <c r="M68" s="189"/>
      <c r="N68" s="189"/>
      <c r="O68" s="189"/>
      <c r="P68" s="189"/>
      <c r="Q68" s="189"/>
      <c r="R68" s="189"/>
      <c r="S68" s="189"/>
      <c r="T68" s="189"/>
      <c r="U68" s="189"/>
      <c r="V68" s="189"/>
      <c r="W68" s="189"/>
      <c r="X68" s="189"/>
      <c r="Y68" s="189"/>
      <c r="Z68" s="189"/>
      <c r="AA68" s="189"/>
      <c r="AB68" s="189"/>
      <c r="AC68" s="189"/>
      <c r="AD68" s="189"/>
      <c r="AE68" s="189"/>
    </row>
    <row r="69" spans="1:31" ht="20" customHeight="1" thickBot="1" x14ac:dyDescent="0.2">
      <c r="A69" s="187"/>
      <c r="B69" s="248" t="s">
        <v>2037</v>
      </c>
      <c r="C69" s="189"/>
      <c r="D69" s="189"/>
      <c r="E69" s="189"/>
      <c r="F69" s="189"/>
      <c r="G69" s="189"/>
      <c r="H69" s="189"/>
      <c r="I69" s="189"/>
      <c r="J69" s="189"/>
      <c r="K69" s="189"/>
      <c r="L69" s="189"/>
      <c r="M69" s="189"/>
      <c r="N69" s="189"/>
      <c r="O69" s="189"/>
      <c r="P69" s="189"/>
      <c r="Q69" s="189"/>
      <c r="R69" s="189"/>
      <c r="S69" s="189"/>
      <c r="T69" s="189"/>
      <c r="U69" s="189"/>
      <c r="V69" s="189"/>
      <c r="W69" s="189"/>
      <c r="X69" s="189"/>
      <c r="Y69" s="189"/>
      <c r="Z69" s="189"/>
      <c r="AA69" s="189"/>
      <c r="AB69" s="189"/>
      <c r="AC69" s="189"/>
      <c r="AD69" s="189"/>
      <c r="AE69" s="189"/>
    </row>
    <row r="70" spans="1:31" ht="20" customHeight="1" thickBot="1" x14ac:dyDescent="0.2">
      <c r="A70" s="187"/>
      <c r="B70" s="248" t="s">
        <v>2040</v>
      </c>
      <c r="C70" s="189"/>
      <c r="D70" s="189"/>
      <c r="E70" s="189"/>
      <c r="F70" s="189"/>
      <c r="G70" s="189"/>
      <c r="H70" s="189"/>
      <c r="I70" s="189"/>
      <c r="J70" s="189"/>
      <c r="K70" s="189"/>
      <c r="L70" s="189"/>
      <c r="M70" s="189"/>
      <c r="N70" s="189"/>
      <c r="O70" s="189"/>
      <c r="P70" s="189"/>
      <c r="Q70" s="189"/>
      <c r="R70" s="189"/>
      <c r="S70" s="189"/>
      <c r="T70" s="189"/>
      <c r="U70" s="189"/>
      <c r="V70" s="189"/>
      <c r="W70" s="189"/>
      <c r="X70" s="189"/>
      <c r="Y70" s="189"/>
      <c r="Z70" s="189"/>
      <c r="AA70" s="189"/>
      <c r="AB70" s="189"/>
      <c r="AC70" s="189"/>
      <c r="AD70" s="189"/>
      <c r="AE70" s="189"/>
    </row>
    <row r="71" spans="1:31" ht="20" customHeight="1" thickBot="1" x14ac:dyDescent="0.2">
      <c r="A71" s="187" t="s">
        <v>2147</v>
      </c>
      <c r="B71" s="248" t="s">
        <v>2036</v>
      </c>
      <c r="C71" s="189"/>
      <c r="D71" s="170"/>
      <c r="E71" s="170"/>
      <c r="F71" s="170"/>
      <c r="G71" s="170"/>
      <c r="H71" s="170"/>
      <c r="I71" s="170"/>
      <c r="J71" s="170"/>
      <c r="K71" s="189"/>
      <c r="L71" s="189"/>
      <c r="M71" s="189"/>
      <c r="N71" s="189"/>
      <c r="O71" s="189"/>
      <c r="P71" s="189"/>
      <c r="Q71" s="189"/>
      <c r="R71" s="189"/>
      <c r="S71" s="189"/>
      <c r="T71" s="189"/>
      <c r="U71" s="189"/>
      <c r="V71" s="189"/>
      <c r="W71" s="189"/>
      <c r="X71" s="170"/>
      <c r="Y71" s="170"/>
      <c r="Z71" s="170"/>
      <c r="AA71" s="170"/>
      <c r="AB71" s="170"/>
      <c r="AC71" s="170"/>
      <c r="AD71" s="170"/>
      <c r="AE71" s="170"/>
    </row>
    <row r="72" spans="1:31" ht="20" customHeight="1" thickBot="1" x14ac:dyDescent="0.2">
      <c r="A72" s="187" t="s">
        <v>2148</v>
      </c>
      <c r="B72" s="248" t="s">
        <v>2039</v>
      </c>
      <c r="C72" s="189"/>
      <c r="D72" s="189"/>
      <c r="E72" s="189"/>
      <c r="F72" s="189"/>
      <c r="G72" s="189"/>
      <c r="H72" s="189"/>
      <c r="I72" s="189"/>
      <c r="J72" s="189"/>
      <c r="K72" s="189"/>
      <c r="L72" s="189"/>
      <c r="M72" s="189"/>
      <c r="N72" s="189"/>
      <c r="O72" s="189"/>
      <c r="P72" s="189"/>
      <c r="Q72" s="189"/>
      <c r="R72" s="189"/>
      <c r="S72" s="189"/>
      <c r="T72" s="189"/>
      <c r="U72" s="189"/>
      <c r="V72" s="189"/>
      <c r="W72" s="189"/>
      <c r="X72" s="189"/>
      <c r="Y72" s="189"/>
      <c r="Z72" s="189"/>
      <c r="AA72" s="189"/>
      <c r="AB72" s="189"/>
      <c r="AC72" s="189"/>
      <c r="AD72" s="189"/>
      <c r="AE72" s="189"/>
    </row>
    <row r="73" spans="1:31" ht="18" thickBot="1" x14ac:dyDescent="0.2">
      <c r="A73" s="187" t="s">
        <v>2149</v>
      </c>
      <c r="B73" s="248" t="s">
        <v>2038</v>
      </c>
      <c r="C73" s="189"/>
      <c r="D73" s="170"/>
      <c r="E73" s="170"/>
      <c r="F73" s="170"/>
      <c r="G73" s="170"/>
      <c r="H73" s="170"/>
      <c r="I73" s="170"/>
      <c r="J73" s="170"/>
      <c r="K73" s="189"/>
      <c r="L73" s="189"/>
      <c r="M73" s="189"/>
      <c r="N73" s="189"/>
      <c r="O73" s="189"/>
      <c r="P73" s="189"/>
      <c r="Q73" s="189"/>
      <c r="R73" s="189"/>
      <c r="S73" s="189"/>
      <c r="T73" s="189"/>
      <c r="U73" s="189"/>
      <c r="V73" s="189"/>
      <c r="W73" s="189"/>
      <c r="X73" s="170"/>
      <c r="Y73" s="170"/>
      <c r="Z73" s="170"/>
      <c r="AA73" s="170"/>
      <c r="AB73" s="170"/>
      <c r="AC73" s="170"/>
      <c r="AD73" s="170"/>
      <c r="AE73" s="170"/>
    </row>
    <row r="74" spans="1:31" ht="18" thickBot="1" x14ac:dyDescent="0.2">
      <c r="A74" s="187" t="s">
        <v>2150</v>
      </c>
      <c r="B74" s="248" t="s">
        <v>2041</v>
      </c>
      <c r="C74" s="189"/>
      <c r="D74" s="189"/>
      <c r="E74" s="189"/>
      <c r="F74" s="189"/>
      <c r="G74" s="189"/>
      <c r="H74" s="189"/>
      <c r="I74" s="189"/>
      <c r="J74" s="189"/>
      <c r="K74" s="189"/>
      <c r="L74" s="189"/>
      <c r="M74" s="189"/>
      <c r="N74" s="189"/>
      <c r="O74" s="189"/>
      <c r="P74" s="189"/>
      <c r="Q74" s="189"/>
      <c r="R74" s="189"/>
      <c r="S74" s="189"/>
      <c r="T74" s="189"/>
      <c r="U74" s="189"/>
      <c r="V74" s="189"/>
      <c r="W74" s="189"/>
      <c r="X74" s="189"/>
      <c r="Y74" s="189"/>
      <c r="Z74" s="189"/>
      <c r="AA74" s="189"/>
      <c r="AB74" s="189"/>
      <c r="AC74" s="189"/>
      <c r="AD74" s="189"/>
      <c r="AE74" s="189"/>
    </row>
    <row r="75" spans="1:31" ht="18" thickBot="1" x14ac:dyDescent="0.2">
      <c r="A75" s="187" t="s">
        <v>1904</v>
      </c>
      <c r="B75" s="263" t="s">
        <v>2068</v>
      </c>
      <c r="C75" s="264"/>
      <c r="D75" s="265"/>
      <c r="E75" s="265"/>
      <c r="F75" s="265"/>
      <c r="G75" s="265"/>
      <c r="H75" s="265"/>
      <c r="I75" s="265"/>
      <c r="J75" s="265"/>
      <c r="K75" s="264"/>
      <c r="L75" s="264"/>
      <c r="M75" s="264"/>
      <c r="N75" s="264"/>
      <c r="O75" s="264"/>
      <c r="P75" s="264"/>
      <c r="Q75" s="264"/>
      <c r="R75" s="264"/>
      <c r="S75" s="264"/>
      <c r="T75" s="264"/>
      <c r="U75" s="264"/>
      <c r="V75" s="264"/>
      <c r="W75" s="264"/>
      <c r="X75" s="265"/>
      <c r="Y75" s="265"/>
      <c r="Z75" s="265"/>
      <c r="AA75" s="265"/>
      <c r="AB75" s="265"/>
      <c r="AC75" s="265"/>
      <c r="AD75" s="265"/>
      <c r="AE75" s="265"/>
    </row>
    <row r="76" spans="1:31" ht="20" customHeight="1" thickBot="1" x14ac:dyDescent="0.2">
      <c r="A76" s="187" t="s">
        <v>1905</v>
      </c>
      <c r="B76" s="248" t="s">
        <v>2069</v>
      </c>
      <c r="C76" s="189"/>
      <c r="D76" s="170"/>
      <c r="E76" s="170"/>
      <c r="F76" s="170"/>
      <c r="G76" s="170"/>
      <c r="H76" s="170"/>
      <c r="I76" s="170"/>
      <c r="J76" s="170"/>
      <c r="K76" s="189"/>
      <c r="L76" s="189"/>
      <c r="M76" s="189"/>
      <c r="N76" s="189"/>
      <c r="O76" s="189"/>
      <c r="P76" s="189"/>
      <c r="Q76" s="189"/>
      <c r="R76" s="189"/>
      <c r="S76" s="189"/>
      <c r="T76" s="189"/>
      <c r="U76" s="189"/>
      <c r="V76" s="189"/>
      <c r="W76" s="189"/>
      <c r="X76" s="170"/>
      <c r="Y76" s="170"/>
      <c r="Z76" s="170"/>
      <c r="AA76" s="170"/>
      <c r="AB76" s="170"/>
      <c r="AC76" s="170"/>
      <c r="AD76" s="170"/>
      <c r="AE76" s="170"/>
    </row>
    <row r="77" spans="1:31" ht="20" customHeight="1" thickBot="1" x14ac:dyDescent="0.2">
      <c r="A77" s="187" t="s">
        <v>2151</v>
      </c>
      <c r="B77" s="248" t="s">
        <v>2283</v>
      </c>
      <c r="C77" s="189"/>
      <c r="D77" s="189"/>
      <c r="E77" s="189"/>
      <c r="F77" s="189"/>
      <c r="G77" s="189"/>
      <c r="H77" s="189"/>
      <c r="I77" s="189"/>
      <c r="J77" s="189"/>
      <c r="K77" s="189"/>
      <c r="L77" s="189"/>
      <c r="M77" s="189"/>
      <c r="N77" s="189"/>
      <c r="O77" s="189"/>
      <c r="P77" s="189"/>
      <c r="Q77" s="189"/>
      <c r="R77" s="189"/>
      <c r="S77" s="189"/>
      <c r="T77" s="189"/>
      <c r="U77" s="189"/>
      <c r="V77" s="189"/>
      <c r="W77" s="189"/>
      <c r="X77" s="189"/>
      <c r="Y77" s="189"/>
      <c r="Z77" s="189"/>
      <c r="AA77" s="189"/>
      <c r="AB77" s="189"/>
      <c r="AC77" s="189"/>
      <c r="AD77" s="189"/>
      <c r="AE77" s="189"/>
    </row>
    <row r="78" spans="1:31" ht="20" customHeight="1" thickBot="1" x14ac:dyDescent="0.2">
      <c r="A78" s="187" t="s">
        <v>1906</v>
      </c>
      <c r="B78" s="248" t="s">
        <v>2284</v>
      </c>
      <c r="C78" s="189"/>
      <c r="D78" s="170"/>
      <c r="E78" s="170"/>
      <c r="F78" s="170"/>
      <c r="G78" s="170"/>
      <c r="H78" s="170"/>
      <c r="I78" s="170"/>
      <c r="J78" s="170"/>
      <c r="K78" s="189"/>
      <c r="L78" s="189"/>
      <c r="M78" s="189"/>
      <c r="N78" s="189"/>
      <c r="O78" s="189"/>
      <c r="P78" s="189"/>
      <c r="Q78" s="189"/>
      <c r="R78" s="189"/>
      <c r="S78" s="189"/>
      <c r="T78" s="189"/>
      <c r="U78" s="189"/>
      <c r="V78" s="189"/>
      <c r="W78" s="189"/>
      <c r="X78" s="170"/>
      <c r="Y78" s="170"/>
      <c r="Z78" s="170"/>
      <c r="AA78" s="170"/>
      <c r="AB78" s="170"/>
      <c r="AC78" s="170"/>
      <c r="AD78" s="170"/>
      <c r="AE78" s="170"/>
    </row>
    <row r="79" spans="1:31" ht="20" customHeight="1" thickBot="1" x14ac:dyDescent="0.2">
      <c r="A79" s="187" t="s">
        <v>2152</v>
      </c>
      <c r="B79" s="248" t="s">
        <v>2285</v>
      </c>
      <c r="C79" s="189"/>
      <c r="D79" s="189"/>
      <c r="E79" s="189"/>
      <c r="F79" s="189"/>
      <c r="G79" s="189"/>
      <c r="H79" s="189"/>
      <c r="I79" s="189"/>
      <c r="J79" s="189"/>
      <c r="K79" s="189"/>
      <c r="L79" s="189"/>
      <c r="M79" s="189"/>
      <c r="N79" s="189"/>
      <c r="O79" s="189"/>
      <c r="P79" s="189"/>
      <c r="Q79" s="189"/>
      <c r="R79" s="189"/>
      <c r="S79" s="189"/>
      <c r="T79" s="189"/>
      <c r="U79" s="189"/>
      <c r="V79" s="189"/>
      <c r="W79" s="189"/>
      <c r="X79" s="189"/>
      <c r="Y79" s="189"/>
      <c r="Z79" s="189"/>
      <c r="AA79" s="189"/>
      <c r="AB79" s="189"/>
      <c r="AC79" s="189"/>
      <c r="AD79" s="189"/>
      <c r="AE79" s="189"/>
    </row>
    <row r="80" spans="1:31" ht="20" customHeight="1" thickBot="1" x14ac:dyDescent="0.2">
      <c r="A80" s="187" t="s">
        <v>1907</v>
      </c>
      <c r="B80" s="263" t="s">
        <v>2042</v>
      </c>
      <c r="C80" s="264"/>
      <c r="D80" s="265"/>
      <c r="E80" s="265"/>
      <c r="F80" s="265"/>
      <c r="G80" s="265"/>
      <c r="H80" s="265"/>
      <c r="I80" s="265"/>
      <c r="J80" s="265"/>
      <c r="K80" s="264"/>
      <c r="L80" s="264"/>
      <c r="M80" s="264"/>
      <c r="N80" s="264"/>
      <c r="O80" s="264"/>
      <c r="P80" s="264"/>
      <c r="Q80" s="264"/>
      <c r="R80" s="264"/>
      <c r="S80" s="264"/>
      <c r="T80" s="264"/>
      <c r="U80" s="264"/>
      <c r="V80" s="264"/>
      <c r="W80" s="264"/>
      <c r="X80" s="265"/>
      <c r="Y80" s="265"/>
      <c r="Z80" s="265"/>
      <c r="AA80" s="265"/>
      <c r="AB80" s="265"/>
      <c r="AC80" s="265"/>
      <c r="AD80" s="265"/>
      <c r="AE80" s="265"/>
    </row>
    <row r="81" spans="1:31" ht="20" customHeight="1" thickBot="1" x14ac:dyDescent="0.2">
      <c r="A81" s="187" t="s">
        <v>1908</v>
      </c>
      <c r="B81" s="248" t="s">
        <v>2070</v>
      </c>
      <c r="C81" s="189"/>
      <c r="D81" s="170"/>
      <c r="E81" s="170"/>
      <c r="F81" s="170"/>
      <c r="G81" s="170"/>
      <c r="H81" s="170"/>
      <c r="I81" s="170"/>
      <c r="J81" s="170"/>
      <c r="K81" s="189"/>
      <c r="L81" s="189"/>
      <c r="M81" s="189"/>
      <c r="N81" s="189"/>
      <c r="O81" s="189"/>
      <c r="P81" s="189"/>
      <c r="Q81" s="189"/>
      <c r="R81" s="189"/>
      <c r="S81" s="189"/>
      <c r="T81" s="189"/>
      <c r="U81" s="189"/>
      <c r="V81" s="189"/>
      <c r="W81" s="189"/>
      <c r="X81" s="170"/>
      <c r="Y81" s="170"/>
      <c r="Z81" s="170"/>
      <c r="AA81" s="170"/>
      <c r="AB81" s="170"/>
      <c r="AC81" s="170"/>
      <c r="AD81" s="170"/>
      <c r="AE81" s="170"/>
    </row>
    <row r="82" spans="1:31" ht="20" customHeight="1" thickBot="1" x14ac:dyDescent="0.2">
      <c r="A82" s="187" t="s">
        <v>1909</v>
      </c>
      <c r="B82" s="248" t="s">
        <v>1823</v>
      </c>
      <c r="C82" s="189"/>
      <c r="D82" s="170"/>
      <c r="E82" s="170"/>
      <c r="F82" s="170"/>
      <c r="G82" s="170"/>
      <c r="H82" s="170"/>
      <c r="I82" s="170"/>
      <c r="J82" s="170"/>
      <c r="K82" s="189"/>
      <c r="L82" s="189"/>
      <c r="M82" s="189"/>
      <c r="N82" s="189"/>
      <c r="O82" s="189"/>
      <c r="P82" s="189"/>
      <c r="Q82" s="189"/>
      <c r="R82" s="189"/>
      <c r="S82" s="189"/>
      <c r="T82" s="189"/>
      <c r="U82" s="189"/>
      <c r="V82" s="189"/>
      <c r="W82" s="189"/>
      <c r="X82" s="170"/>
      <c r="Y82" s="170"/>
      <c r="Z82" s="170"/>
      <c r="AA82" s="170"/>
      <c r="AB82" s="170"/>
      <c r="AC82" s="170"/>
      <c r="AD82" s="170"/>
      <c r="AE82" s="170"/>
    </row>
    <row r="83" spans="1:31" ht="20" customHeight="1" thickBot="1" x14ac:dyDescent="0.2">
      <c r="A83" s="187" t="s">
        <v>1910</v>
      </c>
      <c r="B83" s="248" t="s">
        <v>2049</v>
      </c>
      <c r="C83" s="189"/>
      <c r="D83" s="170"/>
      <c r="E83" s="170"/>
      <c r="F83" s="170"/>
      <c r="G83" s="170"/>
      <c r="H83" s="170"/>
      <c r="I83" s="170"/>
      <c r="J83" s="170"/>
      <c r="K83" s="189"/>
      <c r="L83" s="189"/>
      <c r="M83" s="189"/>
      <c r="N83" s="189"/>
      <c r="O83" s="189"/>
      <c r="P83" s="189"/>
      <c r="Q83" s="189"/>
      <c r="R83" s="189"/>
      <c r="S83" s="189"/>
      <c r="T83" s="189"/>
      <c r="U83" s="189"/>
      <c r="V83" s="189"/>
      <c r="W83" s="189"/>
      <c r="X83" s="170"/>
      <c r="Y83" s="170"/>
      <c r="Z83" s="170"/>
      <c r="AA83" s="170"/>
      <c r="AB83" s="170"/>
      <c r="AC83" s="170"/>
      <c r="AD83" s="170"/>
      <c r="AE83" s="170"/>
    </row>
    <row r="84" spans="1:31" ht="20" customHeight="1" thickBot="1" x14ac:dyDescent="0.2">
      <c r="A84" s="187"/>
      <c r="B84" s="248" t="s">
        <v>2266</v>
      </c>
      <c r="C84" s="189"/>
      <c r="D84" s="189"/>
      <c r="E84" s="189"/>
      <c r="F84" s="189"/>
      <c r="G84" s="189"/>
      <c r="H84" s="189"/>
      <c r="I84" s="189"/>
      <c r="J84" s="189"/>
      <c r="K84" s="189"/>
      <c r="L84" s="189"/>
      <c r="M84" s="189"/>
      <c r="N84" s="189"/>
      <c r="O84" s="189"/>
      <c r="P84" s="189"/>
      <c r="Q84" s="189"/>
      <c r="R84" s="189"/>
      <c r="S84" s="189"/>
      <c r="T84" s="189"/>
      <c r="U84" s="189"/>
      <c r="V84" s="189"/>
      <c r="W84" s="189"/>
      <c r="X84" s="189"/>
      <c r="Y84" s="189"/>
      <c r="Z84" s="189"/>
      <c r="AA84" s="189"/>
      <c r="AB84" s="189"/>
      <c r="AC84" s="189"/>
      <c r="AD84" s="189"/>
      <c r="AE84" s="189"/>
    </row>
    <row r="85" spans="1:31" ht="20" customHeight="1" thickBot="1" x14ac:dyDescent="0.2">
      <c r="A85" s="187"/>
      <c r="B85" s="248" t="s">
        <v>2298</v>
      </c>
      <c r="C85" s="189"/>
      <c r="D85" s="189"/>
      <c r="E85" s="189"/>
      <c r="F85" s="189"/>
      <c r="G85" s="189"/>
      <c r="H85" s="189"/>
      <c r="I85" s="189"/>
      <c r="J85" s="189"/>
      <c r="K85" s="189"/>
      <c r="L85" s="189"/>
      <c r="M85" s="189"/>
      <c r="N85" s="189"/>
      <c r="O85" s="189"/>
      <c r="P85" s="189"/>
      <c r="Q85" s="189"/>
      <c r="R85" s="189"/>
      <c r="S85" s="189"/>
      <c r="T85" s="189"/>
      <c r="U85" s="189"/>
      <c r="V85" s="189"/>
      <c r="W85" s="189"/>
      <c r="X85" s="189"/>
      <c r="Y85" s="189"/>
      <c r="Z85" s="189"/>
      <c r="AA85" s="189"/>
      <c r="AB85" s="189"/>
      <c r="AC85" s="189"/>
      <c r="AD85" s="189"/>
      <c r="AE85" s="189"/>
    </row>
    <row r="86" spans="1:31" ht="20" customHeight="1" thickBot="1" x14ac:dyDescent="0.2">
      <c r="A86" s="187" t="s">
        <v>1911</v>
      </c>
      <c r="B86" s="248" t="s">
        <v>1825</v>
      </c>
      <c r="C86" s="189"/>
      <c r="D86" s="170"/>
      <c r="E86" s="170"/>
      <c r="F86" s="170"/>
      <c r="G86" s="170"/>
      <c r="H86" s="170"/>
      <c r="I86" s="170"/>
      <c r="J86" s="170"/>
      <c r="K86" s="189"/>
      <c r="L86" s="189"/>
      <c r="M86" s="189"/>
      <c r="N86" s="189"/>
      <c r="O86" s="189"/>
      <c r="P86" s="189"/>
      <c r="Q86" s="189"/>
      <c r="R86" s="189"/>
      <c r="S86" s="189"/>
      <c r="T86" s="189"/>
      <c r="U86" s="189"/>
      <c r="V86" s="189"/>
      <c r="W86" s="189"/>
      <c r="X86" s="170"/>
      <c r="Y86" s="170"/>
      <c r="Z86" s="170"/>
      <c r="AA86" s="170"/>
      <c r="AB86" s="170"/>
      <c r="AC86" s="170"/>
      <c r="AD86" s="170"/>
      <c r="AE86" s="170"/>
    </row>
    <row r="87" spans="1:31" s="202" customFormat="1" ht="20" customHeight="1" thickBot="1" x14ac:dyDescent="0.2">
      <c r="A87" s="187" t="s">
        <v>1912</v>
      </c>
      <c r="B87" s="249" t="s">
        <v>1824</v>
      </c>
      <c r="C87" s="201"/>
      <c r="D87" s="201"/>
      <c r="E87" s="201"/>
      <c r="F87" s="201"/>
      <c r="G87" s="201"/>
      <c r="H87" s="201"/>
      <c r="I87" s="201"/>
      <c r="J87" s="201"/>
      <c r="K87" s="201"/>
      <c r="L87" s="201"/>
      <c r="M87" s="201"/>
      <c r="N87" s="201"/>
      <c r="O87" s="201"/>
      <c r="P87" s="201"/>
      <c r="Q87" s="201"/>
      <c r="R87" s="201"/>
      <c r="S87" s="201"/>
      <c r="T87" s="201"/>
      <c r="U87" s="201"/>
      <c r="V87" s="201"/>
      <c r="W87" s="201"/>
      <c r="X87" s="201"/>
      <c r="Y87" s="201"/>
      <c r="Z87" s="201"/>
      <c r="AA87" s="201"/>
      <c r="AB87" s="201"/>
      <c r="AC87" s="201"/>
      <c r="AD87" s="201"/>
      <c r="AE87" s="201"/>
    </row>
    <row r="88" spans="1:31" ht="57" customHeight="1" thickTop="1" thickBot="1" x14ac:dyDescent="0.2">
      <c r="A88" s="187"/>
      <c r="B88" s="250" t="s">
        <v>2344</v>
      </c>
      <c r="C88" s="461"/>
      <c r="D88" s="462"/>
      <c r="E88" s="462"/>
      <c r="F88" s="462"/>
      <c r="G88" s="462"/>
      <c r="H88" s="462"/>
      <c r="I88" s="462"/>
      <c r="J88" s="462"/>
      <c r="K88" s="462"/>
      <c r="L88" s="462"/>
      <c r="M88" s="462"/>
      <c r="N88" s="462"/>
      <c r="O88" s="462"/>
      <c r="P88" s="462"/>
      <c r="Q88" s="462"/>
      <c r="R88" s="462"/>
      <c r="S88" s="462"/>
      <c r="T88" s="462"/>
      <c r="U88" s="462"/>
      <c r="V88" s="462"/>
      <c r="W88" s="462"/>
      <c r="X88" s="462"/>
      <c r="Y88" s="462"/>
      <c r="Z88" s="462"/>
      <c r="AA88" s="462"/>
      <c r="AB88" s="462"/>
      <c r="AC88" s="462"/>
      <c r="AD88" s="462"/>
      <c r="AE88" s="460"/>
    </row>
    <row r="89" spans="1:31" ht="20" customHeight="1" thickBot="1" x14ac:dyDescent="0.2">
      <c r="A89" s="187" t="s">
        <v>1913</v>
      </c>
      <c r="B89" s="261" t="s">
        <v>2063</v>
      </c>
      <c r="C89" s="264"/>
      <c r="D89" s="265"/>
      <c r="E89" s="265"/>
      <c r="F89" s="265"/>
      <c r="G89" s="265"/>
      <c r="H89" s="265"/>
      <c r="I89" s="265"/>
      <c r="J89" s="265"/>
      <c r="K89" s="264"/>
      <c r="L89" s="264"/>
      <c r="M89" s="264"/>
      <c r="N89" s="264"/>
      <c r="O89" s="264"/>
      <c r="P89" s="264"/>
      <c r="Q89" s="264"/>
      <c r="R89" s="264"/>
      <c r="S89" s="264"/>
      <c r="T89" s="264"/>
      <c r="U89" s="264"/>
      <c r="V89" s="264"/>
      <c r="W89" s="264"/>
      <c r="X89" s="265"/>
      <c r="Y89" s="265"/>
      <c r="Z89" s="265"/>
      <c r="AA89" s="265"/>
      <c r="AB89" s="265"/>
      <c r="AC89" s="265"/>
      <c r="AD89" s="265"/>
      <c r="AE89" s="265"/>
    </row>
    <row r="90" spans="1:31" ht="20" customHeight="1" thickBot="1" x14ac:dyDescent="0.2">
      <c r="A90" s="187" t="s">
        <v>1914</v>
      </c>
      <c r="B90" s="248" t="s">
        <v>1829</v>
      </c>
      <c r="C90" s="189"/>
      <c r="D90" s="170"/>
      <c r="E90" s="170"/>
      <c r="F90" s="170"/>
      <c r="G90" s="170"/>
      <c r="H90" s="170"/>
      <c r="I90" s="170"/>
      <c r="J90" s="170"/>
      <c r="K90" s="189"/>
      <c r="L90" s="189"/>
      <c r="M90" s="189"/>
      <c r="N90" s="189"/>
      <c r="O90" s="189"/>
      <c r="P90" s="189"/>
      <c r="Q90" s="189"/>
      <c r="R90" s="189"/>
      <c r="S90" s="189"/>
      <c r="T90" s="189"/>
      <c r="U90" s="189"/>
      <c r="V90" s="189"/>
      <c r="W90" s="189"/>
      <c r="X90" s="170"/>
      <c r="Y90" s="170"/>
      <c r="Z90" s="170"/>
      <c r="AA90" s="170"/>
      <c r="AB90" s="170"/>
      <c r="AC90" s="170"/>
      <c r="AD90" s="170"/>
      <c r="AE90" s="170"/>
    </row>
    <row r="91" spans="1:31" ht="20" customHeight="1" thickBot="1" x14ac:dyDescent="0.2">
      <c r="A91" s="187" t="s">
        <v>1915</v>
      </c>
      <c r="B91" s="247" t="s">
        <v>1826</v>
      </c>
      <c r="C91" s="189"/>
      <c r="D91" s="170"/>
      <c r="E91" s="170"/>
      <c r="F91" s="170"/>
      <c r="G91" s="170"/>
      <c r="H91" s="170"/>
      <c r="I91" s="170"/>
      <c r="J91" s="170"/>
      <c r="K91" s="189"/>
      <c r="L91" s="189"/>
      <c r="M91" s="189"/>
      <c r="N91" s="189"/>
      <c r="O91" s="189"/>
      <c r="P91" s="189"/>
      <c r="Q91" s="189"/>
      <c r="R91" s="189"/>
      <c r="S91" s="189"/>
      <c r="T91" s="189"/>
      <c r="U91" s="189"/>
      <c r="V91" s="189"/>
      <c r="W91" s="189"/>
      <c r="X91" s="170"/>
      <c r="Y91" s="170"/>
      <c r="Z91" s="170"/>
      <c r="AA91" s="170"/>
      <c r="AB91" s="170"/>
      <c r="AC91" s="170"/>
      <c r="AD91" s="170"/>
      <c r="AE91" s="170"/>
    </row>
    <row r="92" spans="1:31" ht="20" customHeight="1" thickBot="1" x14ac:dyDescent="0.2">
      <c r="A92" s="187" t="s">
        <v>1916</v>
      </c>
      <c r="B92" s="248" t="s">
        <v>1827</v>
      </c>
      <c r="C92" s="189"/>
      <c r="D92" s="170"/>
      <c r="E92" s="170"/>
      <c r="F92" s="170"/>
      <c r="G92" s="170"/>
      <c r="H92" s="170"/>
      <c r="I92" s="170"/>
      <c r="J92" s="170"/>
      <c r="K92" s="189"/>
      <c r="L92" s="189"/>
      <c r="M92" s="189"/>
      <c r="N92" s="189"/>
      <c r="O92" s="189"/>
      <c r="P92" s="189"/>
      <c r="Q92" s="189"/>
      <c r="R92" s="189"/>
      <c r="S92" s="189"/>
      <c r="T92" s="189"/>
      <c r="U92" s="189"/>
      <c r="V92" s="189"/>
      <c r="W92" s="189"/>
      <c r="X92" s="170"/>
      <c r="Y92" s="170"/>
      <c r="Z92" s="170"/>
      <c r="AA92" s="170"/>
      <c r="AB92" s="170"/>
      <c r="AC92" s="170"/>
      <c r="AD92" s="170"/>
      <c r="AE92" s="170"/>
    </row>
    <row r="93" spans="1:31" ht="20" customHeight="1" thickBot="1" x14ac:dyDescent="0.2">
      <c r="A93" s="187" t="s">
        <v>1917</v>
      </c>
      <c r="B93" s="248" t="s">
        <v>1828</v>
      </c>
      <c r="C93" s="189"/>
      <c r="D93" s="170"/>
      <c r="E93" s="170"/>
      <c r="F93" s="170"/>
      <c r="G93" s="170"/>
      <c r="H93" s="170"/>
      <c r="I93" s="170"/>
      <c r="J93" s="170"/>
      <c r="K93" s="189"/>
      <c r="L93" s="189"/>
      <c r="M93" s="189"/>
      <c r="N93" s="189"/>
      <c r="O93" s="189"/>
      <c r="P93" s="189"/>
      <c r="Q93" s="189"/>
      <c r="R93" s="189"/>
      <c r="S93" s="189"/>
      <c r="T93" s="189"/>
      <c r="U93" s="189"/>
      <c r="V93" s="189"/>
      <c r="W93" s="189"/>
      <c r="X93" s="170"/>
      <c r="Y93" s="170"/>
      <c r="Z93" s="170"/>
      <c r="AA93" s="170"/>
      <c r="AB93" s="170"/>
      <c r="AC93" s="170"/>
      <c r="AD93" s="170"/>
      <c r="AE93" s="170"/>
    </row>
    <row r="94" spans="1:31" ht="20" customHeight="1" thickBot="1" x14ac:dyDescent="0.2">
      <c r="A94" s="187" t="s">
        <v>1918</v>
      </c>
      <c r="B94" s="263" t="s">
        <v>2043</v>
      </c>
      <c r="C94" s="264"/>
      <c r="D94" s="265"/>
      <c r="E94" s="265"/>
      <c r="F94" s="265"/>
      <c r="G94" s="265"/>
      <c r="H94" s="265"/>
      <c r="I94" s="265"/>
      <c r="J94" s="265"/>
      <c r="K94" s="264"/>
      <c r="L94" s="264"/>
      <c r="M94" s="264"/>
      <c r="N94" s="264"/>
      <c r="O94" s="264"/>
      <c r="P94" s="264"/>
      <c r="Q94" s="264"/>
      <c r="R94" s="264"/>
      <c r="S94" s="264"/>
      <c r="T94" s="264"/>
      <c r="U94" s="264"/>
      <c r="V94" s="264"/>
      <c r="W94" s="264"/>
      <c r="X94" s="265"/>
      <c r="Y94" s="265"/>
      <c r="Z94" s="265"/>
      <c r="AA94" s="265"/>
      <c r="AB94" s="265"/>
      <c r="AC94" s="265"/>
      <c r="AD94" s="265"/>
      <c r="AE94" s="265"/>
    </row>
    <row r="95" spans="1:31" ht="20" customHeight="1" thickBot="1" x14ac:dyDescent="0.2">
      <c r="A95" s="187" t="s">
        <v>1919</v>
      </c>
      <c r="B95" s="248" t="s">
        <v>1669</v>
      </c>
      <c r="C95" s="189"/>
      <c r="D95" s="170"/>
      <c r="E95" s="170"/>
      <c r="F95" s="170"/>
      <c r="G95" s="170"/>
      <c r="H95" s="170"/>
      <c r="I95" s="170"/>
      <c r="J95" s="170"/>
      <c r="K95" s="189"/>
      <c r="L95" s="189"/>
      <c r="M95" s="189"/>
      <c r="N95" s="189"/>
      <c r="O95" s="189"/>
      <c r="P95" s="189"/>
      <c r="Q95" s="189"/>
      <c r="R95" s="189"/>
      <c r="S95" s="189"/>
      <c r="T95" s="189"/>
      <c r="U95" s="189"/>
      <c r="V95" s="189"/>
      <c r="W95" s="189"/>
      <c r="X95" s="170"/>
      <c r="Y95" s="170"/>
      <c r="Z95" s="170"/>
      <c r="AA95" s="170"/>
      <c r="AB95" s="170"/>
      <c r="AC95" s="170"/>
      <c r="AD95" s="170"/>
      <c r="AE95" s="170"/>
    </row>
    <row r="96" spans="1:31" ht="20" customHeight="1" thickBot="1" x14ac:dyDescent="0.2">
      <c r="A96" s="187" t="s">
        <v>1920</v>
      </c>
      <c r="B96" s="248" t="s">
        <v>2208</v>
      </c>
      <c r="C96" s="189"/>
      <c r="D96" s="170"/>
      <c r="E96" s="170"/>
      <c r="F96" s="170"/>
      <c r="G96" s="170"/>
      <c r="H96" s="170"/>
      <c r="I96" s="170"/>
      <c r="J96" s="170"/>
      <c r="K96" s="189"/>
      <c r="L96" s="189"/>
      <c r="M96" s="189"/>
      <c r="N96" s="189"/>
      <c r="O96" s="189"/>
      <c r="P96" s="189"/>
      <c r="Q96" s="189"/>
      <c r="R96" s="189"/>
      <c r="S96" s="189"/>
      <c r="T96" s="189"/>
      <c r="U96" s="189"/>
      <c r="V96" s="189"/>
      <c r="W96" s="189"/>
      <c r="X96" s="170"/>
      <c r="Y96" s="170"/>
      <c r="Z96" s="170"/>
      <c r="AA96" s="170"/>
      <c r="AB96" s="170"/>
      <c r="AC96" s="170"/>
      <c r="AD96" s="170"/>
      <c r="AE96" s="170"/>
    </row>
    <row r="97" spans="1:31" ht="18" thickBot="1" x14ac:dyDescent="0.2">
      <c r="A97" s="187" t="s">
        <v>1921</v>
      </c>
      <c r="B97" s="248" t="s">
        <v>1732</v>
      </c>
      <c r="C97" s="189"/>
      <c r="D97" s="170"/>
      <c r="E97" s="170"/>
      <c r="F97" s="170"/>
      <c r="G97" s="170"/>
      <c r="H97" s="170"/>
      <c r="I97" s="170"/>
      <c r="J97" s="170"/>
      <c r="K97" s="189"/>
      <c r="L97" s="189"/>
      <c r="M97" s="189"/>
      <c r="N97" s="189"/>
      <c r="O97" s="189"/>
      <c r="P97" s="189"/>
      <c r="Q97" s="189"/>
      <c r="R97" s="189"/>
      <c r="S97" s="189"/>
      <c r="T97" s="189"/>
      <c r="U97" s="189"/>
      <c r="V97" s="189"/>
      <c r="W97" s="189"/>
      <c r="X97" s="170"/>
      <c r="Y97" s="170"/>
      <c r="Z97" s="170"/>
      <c r="AA97" s="170"/>
      <c r="AB97" s="170"/>
      <c r="AC97" s="170"/>
      <c r="AD97" s="170"/>
      <c r="AE97" s="170"/>
    </row>
    <row r="98" spans="1:31" ht="20" customHeight="1" thickBot="1" x14ac:dyDescent="0.2">
      <c r="A98" s="187" t="s">
        <v>1922</v>
      </c>
      <c r="B98" s="248" t="s">
        <v>2071</v>
      </c>
      <c r="C98" s="189"/>
      <c r="D98" s="170"/>
      <c r="E98" s="170"/>
      <c r="F98" s="170"/>
      <c r="G98" s="170"/>
      <c r="H98" s="170"/>
      <c r="I98" s="170"/>
      <c r="J98" s="170"/>
      <c r="K98" s="189"/>
      <c r="L98" s="189"/>
      <c r="M98" s="189"/>
      <c r="N98" s="189"/>
      <c r="O98" s="189"/>
      <c r="P98" s="189"/>
      <c r="Q98" s="189"/>
      <c r="R98" s="189"/>
      <c r="S98" s="189"/>
      <c r="T98" s="189"/>
      <c r="U98" s="189"/>
      <c r="V98" s="189"/>
      <c r="W98" s="189"/>
      <c r="X98" s="170"/>
      <c r="Y98" s="170"/>
      <c r="Z98" s="170"/>
      <c r="AA98" s="170"/>
      <c r="AB98" s="170"/>
      <c r="AC98" s="170"/>
      <c r="AD98" s="170"/>
      <c r="AE98" s="170"/>
    </row>
    <row r="99" spans="1:31" ht="20" customHeight="1" thickBot="1" x14ac:dyDescent="0.2">
      <c r="A99" s="187" t="s">
        <v>1923</v>
      </c>
      <c r="B99" s="248" t="s">
        <v>1670</v>
      </c>
      <c r="C99" s="189"/>
      <c r="D99" s="170"/>
      <c r="E99" s="170"/>
      <c r="F99" s="170"/>
      <c r="G99" s="170"/>
      <c r="H99" s="170"/>
      <c r="I99" s="170"/>
      <c r="J99" s="170"/>
      <c r="K99" s="189"/>
      <c r="L99" s="189"/>
      <c r="M99" s="189"/>
      <c r="N99" s="189"/>
      <c r="O99" s="189"/>
      <c r="P99" s="189"/>
      <c r="Q99" s="189"/>
      <c r="R99" s="189"/>
      <c r="S99" s="189"/>
      <c r="T99" s="189"/>
      <c r="U99" s="189"/>
      <c r="V99" s="189"/>
      <c r="W99" s="189"/>
      <c r="X99" s="170"/>
      <c r="Y99" s="170"/>
      <c r="Z99" s="170"/>
      <c r="AA99" s="170"/>
      <c r="AB99" s="170"/>
      <c r="AC99" s="170"/>
      <c r="AD99" s="170"/>
      <c r="AE99" s="170"/>
    </row>
    <row r="100" spans="1:31" ht="20" customHeight="1" thickBot="1" x14ac:dyDescent="0.2">
      <c r="A100" s="187" t="s">
        <v>1924</v>
      </c>
      <c r="B100" s="248" t="s">
        <v>2311</v>
      </c>
      <c r="C100" s="189"/>
      <c r="D100" s="170"/>
      <c r="E100" s="170"/>
      <c r="F100" s="170"/>
      <c r="G100" s="170"/>
      <c r="H100" s="170"/>
      <c r="I100" s="170"/>
      <c r="J100" s="170"/>
      <c r="K100" s="189"/>
      <c r="L100" s="189"/>
      <c r="M100" s="189"/>
      <c r="N100" s="189"/>
      <c r="O100" s="189"/>
      <c r="P100" s="189"/>
      <c r="Q100" s="189"/>
      <c r="R100" s="189"/>
      <c r="S100" s="189"/>
      <c r="T100" s="189"/>
      <c r="U100" s="189"/>
      <c r="V100" s="189"/>
      <c r="W100" s="189"/>
      <c r="X100" s="170"/>
      <c r="Y100" s="170"/>
      <c r="Z100" s="170"/>
      <c r="AA100" s="170"/>
      <c r="AB100" s="170"/>
      <c r="AC100" s="170"/>
      <c r="AD100" s="170"/>
      <c r="AE100" s="170"/>
    </row>
    <row r="101" spans="1:31" ht="20" customHeight="1" thickBot="1" x14ac:dyDescent="0.2">
      <c r="A101" s="187" t="s">
        <v>1925</v>
      </c>
      <c r="B101" s="263" t="s">
        <v>2044</v>
      </c>
      <c r="C101" s="264"/>
      <c r="D101" s="265"/>
      <c r="E101" s="265"/>
      <c r="F101" s="265"/>
      <c r="G101" s="265"/>
      <c r="H101" s="265"/>
      <c r="I101" s="265"/>
      <c r="J101" s="265"/>
      <c r="K101" s="264"/>
      <c r="L101" s="264"/>
      <c r="M101" s="264"/>
      <c r="N101" s="264"/>
      <c r="O101" s="264"/>
      <c r="P101" s="264"/>
      <c r="Q101" s="264"/>
      <c r="R101" s="264"/>
      <c r="S101" s="264"/>
      <c r="T101" s="264"/>
      <c r="U101" s="264"/>
      <c r="V101" s="264"/>
      <c r="W101" s="264"/>
      <c r="X101" s="265"/>
      <c r="Y101" s="265"/>
      <c r="Z101" s="265"/>
      <c r="AA101" s="265"/>
      <c r="AB101" s="265"/>
      <c r="AC101" s="265"/>
      <c r="AD101" s="265"/>
      <c r="AE101" s="265"/>
    </row>
    <row r="102" spans="1:31" ht="20" customHeight="1" thickBot="1" x14ac:dyDescent="0.2">
      <c r="A102" s="187" t="s">
        <v>1926</v>
      </c>
      <c r="B102" s="248" t="s">
        <v>1675</v>
      </c>
      <c r="C102" s="189"/>
      <c r="D102" s="170"/>
      <c r="E102" s="170"/>
      <c r="F102" s="170"/>
      <c r="G102" s="170"/>
      <c r="H102" s="170"/>
      <c r="I102" s="170"/>
      <c r="J102" s="170"/>
      <c r="K102" s="189"/>
      <c r="L102" s="189"/>
      <c r="M102" s="189"/>
      <c r="N102" s="189"/>
      <c r="O102" s="189"/>
      <c r="P102" s="189"/>
      <c r="Q102" s="189"/>
      <c r="R102" s="189"/>
      <c r="S102" s="189"/>
      <c r="T102" s="189"/>
      <c r="U102" s="189"/>
      <c r="V102" s="189"/>
      <c r="W102" s="189"/>
      <c r="X102" s="170"/>
      <c r="Y102" s="170"/>
      <c r="Z102" s="170"/>
      <c r="AA102" s="170"/>
      <c r="AB102" s="170"/>
      <c r="AC102" s="170"/>
      <c r="AD102" s="170"/>
      <c r="AE102" s="170"/>
    </row>
    <row r="103" spans="1:31" ht="20" customHeight="1" thickBot="1" x14ac:dyDescent="0.2">
      <c r="A103" s="187" t="s">
        <v>1927</v>
      </c>
      <c r="B103" s="248" t="s">
        <v>1730</v>
      </c>
      <c r="C103" s="189"/>
      <c r="D103" s="170"/>
      <c r="E103" s="170"/>
      <c r="F103" s="170"/>
      <c r="G103" s="170"/>
      <c r="H103" s="170"/>
      <c r="I103" s="170"/>
      <c r="J103" s="170"/>
      <c r="K103" s="189"/>
      <c r="L103" s="189"/>
      <c r="M103" s="189"/>
      <c r="N103" s="189"/>
      <c r="O103" s="189"/>
      <c r="P103" s="189"/>
      <c r="Q103" s="189"/>
      <c r="R103" s="189"/>
      <c r="S103" s="189"/>
      <c r="T103" s="189"/>
      <c r="U103" s="189"/>
      <c r="V103" s="189"/>
      <c r="W103" s="189"/>
      <c r="X103" s="170"/>
      <c r="Y103" s="170"/>
      <c r="Z103" s="170"/>
      <c r="AA103" s="170"/>
      <c r="AB103" s="170"/>
      <c r="AC103" s="170"/>
      <c r="AD103" s="170"/>
      <c r="AE103" s="170"/>
    </row>
    <row r="104" spans="1:31" ht="20" customHeight="1" thickBot="1" x14ac:dyDescent="0.2">
      <c r="A104" s="187" t="s">
        <v>1928</v>
      </c>
      <c r="B104" s="248" t="s">
        <v>1734</v>
      </c>
      <c r="C104" s="189"/>
      <c r="D104" s="170"/>
      <c r="E104" s="170"/>
      <c r="F104" s="170"/>
      <c r="G104" s="170"/>
      <c r="H104" s="170"/>
      <c r="I104" s="170"/>
      <c r="J104" s="170"/>
      <c r="K104" s="189"/>
      <c r="L104" s="189"/>
      <c r="M104" s="189"/>
      <c r="N104" s="189"/>
      <c r="O104" s="189"/>
      <c r="P104" s="189"/>
      <c r="Q104" s="189"/>
      <c r="R104" s="189"/>
      <c r="S104" s="189"/>
      <c r="T104" s="189"/>
      <c r="U104" s="189"/>
      <c r="V104" s="189"/>
      <c r="W104" s="189"/>
      <c r="X104" s="170"/>
      <c r="Y104" s="170"/>
      <c r="Z104" s="170"/>
      <c r="AA104" s="170"/>
      <c r="AB104" s="170"/>
      <c r="AC104" s="170"/>
      <c r="AD104" s="170"/>
      <c r="AE104" s="170"/>
    </row>
    <row r="105" spans="1:31" ht="20" customHeight="1" thickBot="1" x14ac:dyDescent="0.2">
      <c r="A105" s="187" t="s">
        <v>1929</v>
      </c>
      <c r="B105" s="248" t="s">
        <v>1731</v>
      </c>
      <c r="C105" s="189"/>
      <c r="D105" s="170"/>
      <c r="E105" s="170"/>
      <c r="F105" s="170"/>
      <c r="G105" s="170"/>
      <c r="H105" s="170"/>
      <c r="I105" s="170"/>
      <c r="J105" s="170"/>
      <c r="K105" s="189"/>
      <c r="L105" s="189"/>
      <c r="M105" s="189"/>
      <c r="N105" s="189"/>
      <c r="O105" s="189"/>
      <c r="P105" s="189"/>
      <c r="Q105" s="189"/>
      <c r="R105" s="189"/>
      <c r="S105" s="189"/>
      <c r="T105" s="189"/>
      <c r="U105" s="189"/>
      <c r="V105" s="189"/>
      <c r="W105" s="189"/>
      <c r="X105" s="170"/>
      <c r="Y105" s="170"/>
      <c r="Z105" s="170"/>
      <c r="AA105" s="170"/>
      <c r="AB105" s="170"/>
      <c r="AC105" s="170"/>
      <c r="AD105" s="170"/>
      <c r="AE105" s="170"/>
    </row>
    <row r="106" spans="1:31" ht="20" customHeight="1" thickBot="1" x14ac:dyDescent="0.2">
      <c r="A106" s="187" t="s">
        <v>1930</v>
      </c>
      <c r="B106" s="263" t="s">
        <v>2045</v>
      </c>
      <c r="C106" s="264"/>
      <c r="D106" s="265"/>
      <c r="E106" s="265"/>
      <c r="F106" s="265"/>
      <c r="G106" s="265"/>
      <c r="H106" s="265"/>
      <c r="I106" s="265"/>
      <c r="J106" s="265"/>
      <c r="K106" s="264"/>
      <c r="L106" s="264"/>
      <c r="M106" s="264"/>
      <c r="N106" s="264"/>
      <c r="O106" s="264"/>
      <c r="P106" s="264"/>
      <c r="Q106" s="264"/>
      <c r="R106" s="264"/>
      <c r="S106" s="264"/>
      <c r="T106" s="264"/>
      <c r="U106" s="264"/>
      <c r="V106" s="264"/>
      <c r="W106" s="264"/>
      <c r="X106" s="265"/>
      <c r="Y106" s="265"/>
      <c r="Z106" s="265"/>
      <c r="AA106" s="265"/>
      <c r="AB106" s="265"/>
      <c r="AC106" s="265"/>
      <c r="AD106" s="265"/>
      <c r="AE106" s="265"/>
    </row>
    <row r="107" spans="1:31" ht="20" customHeight="1" thickBot="1" x14ac:dyDescent="0.2">
      <c r="A107" s="187" t="s">
        <v>1931</v>
      </c>
      <c r="B107" s="248" t="s">
        <v>1674</v>
      </c>
      <c r="C107" s="189"/>
      <c r="D107" s="170"/>
      <c r="E107" s="170"/>
      <c r="F107" s="170"/>
      <c r="G107" s="170"/>
      <c r="H107" s="170"/>
      <c r="I107" s="170"/>
      <c r="J107" s="170"/>
      <c r="K107" s="189"/>
      <c r="L107" s="189"/>
      <c r="M107" s="189"/>
      <c r="N107" s="189"/>
      <c r="O107" s="189"/>
      <c r="P107" s="189"/>
      <c r="Q107" s="189"/>
      <c r="R107" s="189"/>
      <c r="S107" s="189"/>
      <c r="T107" s="189"/>
      <c r="U107" s="189"/>
      <c r="V107" s="189"/>
      <c r="W107" s="189"/>
      <c r="X107" s="170"/>
      <c r="Y107" s="170"/>
      <c r="Z107" s="170"/>
      <c r="AA107" s="170"/>
      <c r="AB107" s="170"/>
      <c r="AC107" s="170"/>
      <c r="AD107" s="170"/>
      <c r="AE107" s="170"/>
    </row>
    <row r="108" spans="1:31" ht="28.5" customHeight="1" thickBot="1" x14ac:dyDescent="0.2">
      <c r="A108" s="187" t="s">
        <v>1932</v>
      </c>
      <c r="B108" s="248" t="s">
        <v>2064</v>
      </c>
      <c r="C108" s="189"/>
      <c r="D108" s="170"/>
      <c r="E108" s="170"/>
      <c r="F108" s="170"/>
      <c r="G108" s="170"/>
      <c r="H108" s="170"/>
      <c r="I108" s="170"/>
      <c r="J108" s="170"/>
      <c r="K108" s="189"/>
      <c r="L108" s="189"/>
      <c r="M108" s="189"/>
      <c r="N108" s="189"/>
      <c r="O108" s="189"/>
      <c r="P108" s="189"/>
      <c r="Q108" s="189"/>
      <c r="R108" s="189"/>
      <c r="S108" s="189"/>
      <c r="T108" s="189"/>
      <c r="U108" s="189"/>
      <c r="V108" s="189"/>
      <c r="W108" s="189"/>
      <c r="X108" s="170"/>
      <c r="Y108" s="170"/>
      <c r="Z108" s="170"/>
      <c r="AA108" s="170"/>
      <c r="AB108" s="170"/>
      <c r="AC108" s="170"/>
      <c r="AD108" s="170"/>
      <c r="AE108" s="170"/>
    </row>
    <row r="109" spans="1:31" ht="57.75" customHeight="1" thickTop="1" thickBot="1" x14ac:dyDescent="0.2">
      <c r="A109" s="187"/>
      <c r="B109" s="250" t="s">
        <v>2343</v>
      </c>
      <c r="C109" s="461"/>
      <c r="D109" s="462"/>
      <c r="E109" s="462"/>
      <c r="F109" s="462"/>
      <c r="G109" s="462"/>
      <c r="H109" s="462"/>
      <c r="I109" s="462"/>
      <c r="J109" s="462"/>
      <c r="K109" s="462"/>
      <c r="L109" s="462"/>
      <c r="M109" s="462"/>
      <c r="N109" s="462"/>
      <c r="O109" s="462"/>
      <c r="P109" s="462"/>
      <c r="Q109" s="462"/>
      <c r="R109" s="462"/>
      <c r="S109" s="462"/>
      <c r="T109" s="462"/>
      <c r="U109" s="462"/>
      <c r="V109" s="462"/>
      <c r="W109" s="462"/>
      <c r="X109" s="462"/>
      <c r="Y109" s="462"/>
      <c r="Z109" s="462"/>
      <c r="AA109" s="462"/>
      <c r="AB109" s="462"/>
      <c r="AC109" s="462"/>
      <c r="AD109" s="462"/>
      <c r="AE109" s="460"/>
    </row>
    <row r="110" spans="1:31" ht="18" thickBot="1" x14ac:dyDescent="0.2">
      <c r="A110" s="266" t="s">
        <v>1933</v>
      </c>
      <c r="B110" s="261" t="s">
        <v>2046</v>
      </c>
      <c r="C110" s="264"/>
      <c r="D110" s="265"/>
      <c r="E110" s="265"/>
      <c r="F110" s="265"/>
      <c r="G110" s="265"/>
      <c r="H110" s="265"/>
      <c r="I110" s="265"/>
      <c r="J110" s="265"/>
      <c r="K110" s="264"/>
      <c r="L110" s="264"/>
      <c r="M110" s="264"/>
      <c r="N110" s="264"/>
      <c r="O110" s="264"/>
      <c r="P110" s="264"/>
      <c r="Q110" s="264"/>
      <c r="R110" s="264"/>
      <c r="S110" s="264"/>
      <c r="T110" s="264"/>
      <c r="U110" s="264"/>
      <c r="V110" s="264"/>
      <c r="W110" s="264"/>
      <c r="X110" s="265"/>
      <c r="Y110" s="265"/>
      <c r="Z110" s="265"/>
      <c r="AA110" s="265"/>
      <c r="AB110" s="265"/>
      <c r="AC110" s="265"/>
      <c r="AD110" s="265"/>
      <c r="AE110" s="265"/>
    </row>
    <row r="111" spans="1:31" ht="20" customHeight="1" thickBot="1" x14ac:dyDescent="0.2">
      <c r="A111" s="187" t="s">
        <v>1934</v>
      </c>
      <c r="B111" s="251" t="s">
        <v>1667</v>
      </c>
      <c r="C111" s="189"/>
      <c r="D111" s="170"/>
      <c r="E111" s="170"/>
      <c r="F111" s="170"/>
      <c r="G111" s="170"/>
      <c r="H111" s="170"/>
      <c r="I111" s="170"/>
      <c r="J111" s="170"/>
      <c r="K111" s="189"/>
      <c r="L111" s="189"/>
      <c r="M111" s="189"/>
      <c r="N111" s="189"/>
      <c r="O111" s="189"/>
      <c r="P111" s="189"/>
      <c r="Q111" s="189"/>
      <c r="R111" s="189"/>
      <c r="S111" s="189"/>
      <c r="T111" s="189"/>
      <c r="U111" s="189"/>
      <c r="V111" s="189"/>
      <c r="W111" s="189"/>
      <c r="X111" s="170"/>
      <c r="Y111" s="170"/>
      <c r="Z111" s="170"/>
      <c r="AA111" s="170"/>
      <c r="AB111" s="170"/>
      <c r="AC111" s="170"/>
      <c r="AD111" s="170"/>
      <c r="AE111" s="170"/>
    </row>
    <row r="112" spans="1:31" ht="20" customHeight="1" thickBot="1" x14ac:dyDescent="0.2">
      <c r="A112" s="187" t="s">
        <v>1935</v>
      </c>
      <c r="B112" s="252" t="s">
        <v>1733</v>
      </c>
      <c r="C112" s="189"/>
      <c r="D112" s="170"/>
      <c r="E112" s="170"/>
      <c r="F112" s="170"/>
      <c r="G112" s="170"/>
      <c r="H112" s="170"/>
      <c r="I112" s="170"/>
      <c r="J112" s="170"/>
      <c r="K112" s="189"/>
      <c r="L112" s="189"/>
      <c r="M112" s="189"/>
      <c r="N112" s="189"/>
      <c r="O112" s="189"/>
      <c r="P112" s="189"/>
      <c r="Q112" s="189"/>
      <c r="R112" s="189"/>
      <c r="S112" s="189"/>
      <c r="T112" s="189"/>
      <c r="U112" s="189"/>
      <c r="V112" s="189"/>
      <c r="W112" s="189"/>
      <c r="X112" s="170"/>
      <c r="Y112" s="170"/>
      <c r="Z112" s="170"/>
      <c r="AA112" s="170"/>
      <c r="AB112" s="170"/>
      <c r="AC112" s="170"/>
      <c r="AD112" s="170"/>
      <c r="AE112" s="170"/>
    </row>
    <row r="113" spans="1:31" ht="18" thickBot="1" x14ac:dyDescent="0.2">
      <c r="A113" s="187" t="s">
        <v>1936</v>
      </c>
      <c r="B113" s="261" t="s">
        <v>2047</v>
      </c>
      <c r="C113" s="264"/>
      <c r="D113" s="265"/>
      <c r="E113" s="265"/>
      <c r="F113" s="265"/>
      <c r="G113" s="265"/>
      <c r="H113" s="265"/>
      <c r="I113" s="265"/>
      <c r="J113" s="265"/>
      <c r="K113" s="264"/>
      <c r="L113" s="264"/>
      <c r="M113" s="264"/>
      <c r="N113" s="264"/>
      <c r="O113" s="264"/>
      <c r="P113" s="264"/>
      <c r="Q113" s="264"/>
      <c r="R113" s="264"/>
      <c r="S113" s="264"/>
      <c r="T113" s="264"/>
      <c r="U113" s="264"/>
      <c r="V113" s="264"/>
      <c r="W113" s="264"/>
      <c r="X113" s="265"/>
      <c r="Y113" s="265"/>
      <c r="Z113" s="265"/>
      <c r="AA113" s="265"/>
      <c r="AB113" s="265"/>
      <c r="AC113" s="265"/>
      <c r="AD113" s="265"/>
      <c r="AE113" s="265"/>
    </row>
    <row r="114" spans="1:31" ht="20" customHeight="1" thickBot="1" x14ac:dyDescent="0.2">
      <c r="A114" s="187" t="s">
        <v>1937</v>
      </c>
      <c r="B114" s="253" t="s">
        <v>1830</v>
      </c>
      <c r="C114" s="189"/>
      <c r="D114" s="170"/>
      <c r="E114" s="170"/>
      <c r="F114" s="170"/>
      <c r="G114" s="170"/>
      <c r="H114" s="170"/>
      <c r="I114" s="170"/>
      <c r="J114" s="170"/>
      <c r="K114" s="189"/>
      <c r="L114" s="189"/>
      <c r="M114" s="189"/>
      <c r="N114" s="189"/>
      <c r="O114" s="189"/>
      <c r="P114" s="189"/>
      <c r="Q114" s="189"/>
      <c r="R114" s="189"/>
      <c r="S114" s="189"/>
      <c r="T114" s="189"/>
      <c r="U114" s="189"/>
      <c r="V114" s="189"/>
      <c r="W114" s="189"/>
      <c r="X114" s="170"/>
      <c r="Y114" s="170"/>
      <c r="Z114" s="170"/>
      <c r="AA114" s="170"/>
      <c r="AB114" s="170"/>
      <c r="AC114" s="170"/>
      <c r="AD114" s="170"/>
      <c r="AE114" s="170"/>
    </row>
    <row r="115" spans="1:31" ht="20" customHeight="1" thickBot="1" x14ac:dyDescent="0.2">
      <c r="A115" s="187" t="s">
        <v>1938</v>
      </c>
      <c r="B115" s="251" t="s">
        <v>2288</v>
      </c>
      <c r="C115" s="189"/>
      <c r="D115" s="170"/>
      <c r="E115" s="170"/>
      <c r="F115" s="170"/>
      <c r="G115" s="170"/>
      <c r="H115" s="170"/>
      <c r="I115" s="170"/>
      <c r="J115" s="170"/>
      <c r="K115" s="189"/>
      <c r="L115" s="189"/>
      <c r="M115" s="189"/>
      <c r="N115" s="189"/>
      <c r="O115" s="189"/>
      <c r="P115" s="189"/>
      <c r="Q115" s="189"/>
      <c r="R115" s="189"/>
      <c r="S115" s="189"/>
      <c r="T115" s="189"/>
      <c r="U115" s="189"/>
      <c r="V115" s="189"/>
      <c r="W115" s="189"/>
      <c r="X115" s="170"/>
      <c r="Y115" s="170"/>
      <c r="Z115" s="170"/>
      <c r="AA115" s="170"/>
      <c r="AB115" s="170"/>
      <c r="AC115" s="170"/>
      <c r="AD115" s="170"/>
      <c r="AE115" s="170"/>
    </row>
    <row r="116" spans="1:31" ht="20" customHeight="1" thickBot="1" x14ac:dyDescent="0.2">
      <c r="A116" s="187" t="s">
        <v>1939</v>
      </c>
      <c r="B116" s="261" t="s">
        <v>2048</v>
      </c>
      <c r="C116" s="264"/>
      <c r="D116" s="265"/>
      <c r="E116" s="265"/>
      <c r="F116" s="265"/>
      <c r="G116" s="265"/>
      <c r="H116" s="265"/>
      <c r="I116" s="265"/>
      <c r="J116" s="265"/>
      <c r="K116" s="264"/>
      <c r="L116" s="264"/>
      <c r="M116" s="264"/>
      <c r="N116" s="264"/>
      <c r="O116" s="264"/>
      <c r="P116" s="264"/>
      <c r="Q116" s="264"/>
      <c r="R116" s="264"/>
      <c r="S116" s="264"/>
      <c r="T116" s="264"/>
      <c r="U116" s="264"/>
      <c r="V116" s="264"/>
      <c r="W116" s="264"/>
      <c r="X116" s="265"/>
      <c r="Y116" s="265"/>
      <c r="Z116" s="265"/>
      <c r="AA116" s="265"/>
      <c r="AB116" s="265"/>
      <c r="AC116" s="265"/>
      <c r="AD116" s="265"/>
      <c r="AE116" s="265"/>
    </row>
    <row r="117" spans="1:31" ht="20" customHeight="1" thickBot="1" x14ac:dyDescent="0.2">
      <c r="A117" s="187" t="s">
        <v>1940</v>
      </c>
      <c r="B117" s="251" t="s">
        <v>1858</v>
      </c>
      <c r="C117" s="189"/>
      <c r="D117" s="170"/>
      <c r="E117" s="170"/>
      <c r="F117" s="170"/>
      <c r="G117" s="170"/>
      <c r="H117" s="170"/>
      <c r="I117" s="170"/>
      <c r="J117" s="170"/>
      <c r="K117" s="189"/>
      <c r="L117" s="189"/>
      <c r="M117" s="189"/>
      <c r="N117" s="189"/>
      <c r="O117" s="189"/>
      <c r="P117" s="189"/>
      <c r="Q117" s="189"/>
      <c r="R117" s="189"/>
      <c r="S117" s="189"/>
      <c r="T117" s="189"/>
      <c r="U117" s="189"/>
      <c r="V117" s="189"/>
      <c r="W117" s="189"/>
      <c r="X117" s="170"/>
      <c r="Y117" s="170"/>
      <c r="Z117" s="170"/>
      <c r="AA117" s="170"/>
      <c r="AB117" s="170"/>
      <c r="AC117" s="170"/>
      <c r="AD117" s="170"/>
      <c r="AE117" s="170"/>
    </row>
    <row r="118" spans="1:31" ht="20" customHeight="1" thickBot="1" x14ac:dyDescent="0.2">
      <c r="A118" s="187" t="s">
        <v>1941</v>
      </c>
      <c r="B118" s="251" t="s">
        <v>2072</v>
      </c>
      <c r="C118" s="189"/>
      <c r="D118" s="170"/>
      <c r="E118" s="170"/>
      <c r="F118" s="170"/>
      <c r="G118" s="170"/>
      <c r="H118" s="170"/>
      <c r="I118" s="170"/>
      <c r="J118" s="170"/>
      <c r="K118" s="189"/>
      <c r="L118" s="189"/>
      <c r="M118" s="189"/>
      <c r="N118" s="189"/>
      <c r="O118" s="189"/>
      <c r="P118" s="189"/>
      <c r="Q118" s="189"/>
      <c r="R118" s="189"/>
      <c r="S118" s="189"/>
      <c r="T118" s="189"/>
      <c r="U118" s="189"/>
      <c r="V118" s="189"/>
      <c r="W118" s="189"/>
      <c r="X118" s="170"/>
      <c r="Y118" s="170"/>
      <c r="Z118" s="170"/>
      <c r="AA118" s="170"/>
      <c r="AB118" s="170"/>
      <c r="AC118" s="170"/>
      <c r="AD118" s="170"/>
      <c r="AE118" s="170"/>
    </row>
    <row r="119" spans="1:31" ht="20" customHeight="1" thickBot="1" x14ac:dyDescent="0.2">
      <c r="A119" s="187" t="s">
        <v>1942</v>
      </c>
      <c r="B119" s="251" t="s">
        <v>2073</v>
      </c>
      <c r="C119" s="189"/>
      <c r="D119" s="170"/>
      <c r="E119" s="170"/>
      <c r="F119" s="170"/>
      <c r="G119" s="170"/>
      <c r="H119" s="170"/>
      <c r="I119" s="170"/>
      <c r="J119" s="170"/>
      <c r="K119" s="189"/>
      <c r="L119" s="189"/>
      <c r="M119" s="189"/>
      <c r="N119" s="189"/>
      <c r="O119" s="189"/>
      <c r="P119" s="189"/>
      <c r="Q119" s="189"/>
      <c r="R119" s="189"/>
      <c r="S119" s="189"/>
      <c r="T119" s="189"/>
      <c r="U119" s="189"/>
      <c r="V119" s="189"/>
      <c r="W119" s="189"/>
      <c r="X119" s="170"/>
      <c r="Y119" s="170"/>
      <c r="Z119" s="170"/>
      <c r="AA119" s="170"/>
      <c r="AB119" s="170"/>
      <c r="AC119" s="170"/>
      <c r="AD119" s="170"/>
      <c r="AE119" s="170"/>
    </row>
    <row r="120" spans="1:31" ht="20" customHeight="1" thickBot="1" x14ac:dyDescent="0.2">
      <c r="A120" s="187" t="s">
        <v>1943</v>
      </c>
      <c r="B120" s="254" t="s">
        <v>2289</v>
      </c>
      <c r="C120" s="189"/>
      <c r="D120" s="170"/>
      <c r="E120" s="170"/>
      <c r="F120" s="170"/>
      <c r="G120" s="170"/>
      <c r="H120" s="170"/>
      <c r="I120" s="170"/>
      <c r="J120" s="170"/>
      <c r="K120" s="189"/>
      <c r="L120" s="189"/>
      <c r="M120" s="189"/>
      <c r="N120" s="189"/>
      <c r="O120" s="189"/>
      <c r="P120" s="189"/>
      <c r="Q120" s="189"/>
      <c r="R120" s="189"/>
      <c r="S120" s="189"/>
      <c r="T120" s="189"/>
      <c r="U120" s="189"/>
      <c r="V120" s="189"/>
      <c r="W120" s="189"/>
      <c r="X120" s="170"/>
      <c r="Y120" s="170"/>
      <c r="Z120" s="170"/>
      <c r="AA120" s="170"/>
      <c r="AB120" s="170"/>
      <c r="AC120" s="170"/>
      <c r="AD120" s="170"/>
      <c r="AE120" s="170"/>
    </row>
    <row r="121" spans="1:31" ht="20" customHeight="1" thickBot="1" x14ac:dyDescent="0.2">
      <c r="A121" s="187" t="s">
        <v>1944</v>
      </c>
      <c r="B121" s="251" t="s">
        <v>1859</v>
      </c>
      <c r="C121" s="189"/>
      <c r="D121" s="170"/>
      <c r="E121" s="170"/>
      <c r="F121" s="170"/>
      <c r="G121" s="170"/>
      <c r="H121" s="170"/>
      <c r="I121" s="170"/>
      <c r="J121" s="170"/>
      <c r="K121" s="189"/>
      <c r="L121" s="189"/>
      <c r="M121" s="189"/>
      <c r="N121" s="189"/>
      <c r="O121" s="189"/>
      <c r="P121" s="189"/>
      <c r="Q121" s="189"/>
      <c r="R121" s="189"/>
      <c r="S121" s="189"/>
      <c r="T121" s="189"/>
      <c r="U121" s="189"/>
      <c r="V121" s="189"/>
      <c r="W121" s="189"/>
      <c r="X121" s="170"/>
      <c r="Y121" s="170"/>
      <c r="Z121" s="170"/>
      <c r="AA121" s="170"/>
      <c r="AB121" s="170"/>
      <c r="AC121" s="170"/>
      <c r="AD121" s="170"/>
      <c r="AE121" s="170"/>
    </row>
    <row r="122" spans="1:31" ht="20" customHeight="1" thickBot="1" x14ac:dyDescent="0.2">
      <c r="A122" s="187" t="s">
        <v>1945</v>
      </c>
      <c r="B122" s="251" t="s">
        <v>1860</v>
      </c>
      <c r="C122" s="189"/>
      <c r="D122" s="170"/>
      <c r="E122" s="170"/>
      <c r="F122" s="170"/>
      <c r="G122" s="170"/>
      <c r="H122" s="170"/>
      <c r="I122" s="170"/>
      <c r="J122" s="170"/>
      <c r="K122" s="189"/>
      <c r="L122" s="189"/>
      <c r="M122" s="189"/>
      <c r="N122" s="189"/>
      <c r="O122" s="189"/>
      <c r="P122" s="189"/>
      <c r="Q122" s="189"/>
      <c r="R122" s="189"/>
      <c r="S122" s="189"/>
      <c r="T122" s="189"/>
      <c r="U122" s="189"/>
      <c r="V122" s="189"/>
      <c r="W122" s="189"/>
      <c r="X122" s="170"/>
      <c r="Y122" s="170"/>
      <c r="Z122" s="170"/>
      <c r="AA122" s="170"/>
      <c r="AB122" s="170"/>
      <c r="AC122" s="170"/>
      <c r="AD122" s="170"/>
      <c r="AE122" s="170"/>
    </row>
    <row r="123" spans="1:31" ht="20" customHeight="1" thickBot="1" x14ac:dyDescent="0.2">
      <c r="A123" s="187" t="s">
        <v>1946</v>
      </c>
      <c r="B123" s="251" t="s">
        <v>2074</v>
      </c>
      <c r="C123" s="189"/>
      <c r="D123" s="170"/>
      <c r="E123" s="170"/>
      <c r="F123" s="170"/>
      <c r="G123" s="170"/>
      <c r="H123" s="170"/>
      <c r="I123" s="170"/>
      <c r="J123" s="170"/>
      <c r="K123" s="189"/>
      <c r="L123" s="189"/>
      <c r="M123" s="189"/>
      <c r="N123" s="189"/>
      <c r="O123" s="189"/>
      <c r="P123" s="189"/>
      <c r="Q123" s="189"/>
      <c r="R123" s="189"/>
      <c r="S123" s="189"/>
      <c r="T123" s="189"/>
      <c r="U123" s="189"/>
      <c r="V123" s="189"/>
      <c r="W123" s="189"/>
      <c r="X123" s="170"/>
      <c r="Y123" s="170"/>
      <c r="Z123" s="170"/>
      <c r="AA123" s="170"/>
      <c r="AB123" s="170"/>
      <c r="AC123" s="170"/>
      <c r="AD123" s="170"/>
      <c r="AE123" s="170"/>
    </row>
    <row r="124" spans="1:31" ht="20" customHeight="1" thickBot="1" x14ac:dyDescent="0.2">
      <c r="A124" s="187" t="s">
        <v>2153</v>
      </c>
      <c r="B124" s="252" t="s">
        <v>2103</v>
      </c>
      <c r="C124" s="189"/>
      <c r="D124" s="189"/>
      <c r="E124" s="189"/>
      <c r="F124" s="189"/>
      <c r="G124" s="189"/>
      <c r="H124" s="189"/>
      <c r="I124" s="189"/>
      <c r="J124" s="189"/>
      <c r="K124" s="189"/>
      <c r="L124" s="189"/>
      <c r="M124" s="189"/>
      <c r="N124" s="189"/>
      <c r="O124" s="189"/>
      <c r="P124" s="189"/>
      <c r="Q124" s="189"/>
      <c r="R124" s="189"/>
      <c r="S124" s="189"/>
      <c r="T124" s="189"/>
      <c r="U124" s="189"/>
      <c r="V124" s="189"/>
      <c r="W124" s="189"/>
      <c r="X124" s="189"/>
      <c r="Y124" s="189"/>
      <c r="Z124" s="189"/>
      <c r="AA124" s="189"/>
      <c r="AB124" s="189"/>
      <c r="AC124" s="189"/>
      <c r="AD124" s="189"/>
      <c r="AE124" s="189"/>
    </row>
    <row r="125" spans="1:31" ht="29.25" customHeight="1" thickBot="1" x14ac:dyDescent="0.2">
      <c r="A125" s="187" t="s">
        <v>2154</v>
      </c>
      <c r="B125" s="255" t="s">
        <v>2065</v>
      </c>
      <c r="C125" s="171"/>
      <c r="D125" s="171"/>
      <c r="E125" s="171"/>
      <c r="F125" s="171"/>
      <c r="G125" s="171"/>
      <c r="H125" s="171"/>
      <c r="I125" s="171"/>
      <c r="J125" s="171"/>
      <c r="K125" s="171"/>
      <c r="L125" s="171"/>
      <c r="M125" s="171"/>
      <c r="N125" s="171"/>
      <c r="O125" s="171"/>
      <c r="P125" s="171"/>
      <c r="Q125" s="171"/>
      <c r="R125" s="171"/>
      <c r="S125" s="171"/>
      <c r="T125" s="171"/>
      <c r="U125" s="171"/>
      <c r="V125" s="171"/>
      <c r="W125" s="171"/>
      <c r="X125" s="171"/>
      <c r="Y125" s="171"/>
      <c r="Z125" s="171"/>
      <c r="AA125" s="171"/>
      <c r="AB125" s="171"/>
      <c r="AC125" s="171"/>
      <c r="AD125" s="171"/>
      <c r="AE125" s="171"/>
    </row>
    <row r="126" spans="1:31" ht="15" customHeight="1" thickTop="1" x14ac:dyDescent="0.15">
      <c r="B126" s="175"/>
      <c r="C126" s="175"/>
      <c r="D126" s="175"/>
      <c r="E126" s="175"/>
      <c r="F126" s="175"/>
      <c r="G126" s="175"/>
      <c r="H126" s="175"/>
      <c r="I126" s="175"/>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row>
    <row r="127" spans="1:31" s="443" customFormat="1" x14ac:dyDescent="0.15">
      <c r="B127" s="444"/>
      <c r="C127" s="179"/>
      <c r="D127" s="445"/>
      <c r="E127" s="445"/>
      <c r="F127" s="445"/>
      <c r="G127" s="445"/>
    </row>
    <row r="128" spans="1:31" x14ac:dyDescent="0.15">
      <c r="B128" s="175"/>
      <c r="C128" s="175"/>
      <c r="D128" s="175"/>
      <c r="E128" s="175"/>
      <c r="F128" s="175"/>
      <c r="G128" s="175"/>
      <c r="H128" s="175"/>
      <c r="I128" s="175"/>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row>
    <row r="129" spans="2:31" x14ac:dyDescent="0.15">
      <c r="B129" s="175"/>
      <c r="C129" s="175"/>
      <c r="D129" s="175"/>
      <c r="E129" s="175"/>
      <c r="F129" s="175"/>
      <c r="G129" s="175"/>
      <c r="H129" s="175"/>
      <c r="I129" s="175"/>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row>
    <row r="130" spans="2:31" x14ac:dyDescent="0.15">
      <c r="B130" s="175"/>
      <c r="C130" s="175"/>
      <c r="D130" s="175"/>
      <c r="E130" s="175"/>
      <c r="F130" s="175"/>
      <c r="G130" s="175"/>
      <c r="H130" s="175"/>
      <c r="I130" s="175"/>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row>
    <row r="131" spans="2:31" x14ac:dyDescent="0.15">
      <c r="B131" s="175"/>
      <c r="C131" s="175"/>
      <c r="D131" s="175"/>
      <c r="E131" s="175"/>
      <c r="F131" s="175"/>
      <c r="G131" s="175"/>
      <c r="H131" s="175"/>
      <c r="I131" s="175"/>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row>
    <row r="132" spans="2:31" x14ac:dyDescent="0.15">
      <c r="B132" s="175"/>
      <c r="C132" s="175"/>
      <c r="D132" s="175"/>
      <c r="E132" s="175"/>
      <c r="F132" s="175"/>
      <c r="G132" s="175"/>
      <c r="H132" s="175"/>
      <c r="I132" s="175"/>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row>
    <row r="133" spans="2:31" x14ac:dyDescent="0.15">
      <c r="B133" s="175"/>
      <c r="C133" s="175"/>
      <c r="D133" s="175"/>
      <c r="E133" s="175"/>
      <c r="F133" s="175"/>
      <c r="G133" s="175"/>
      <c r="H133" s="175"/>
      <c r="I133" s="175"/>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row>
    <row r="134" spans="2:31" x14ac:dyDescent="0.15">
      <c r="B134" s="175"/>
      <c r="C134" s="175"/>
      <c r="D134" s="175"/>
      <c r="E134" s="175"/>
      <c r="F134" s="175"/>
      <c r="G134" s="175"/>
      <c r="H134" s="175"/>
      <c r="I134" s="175"/>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row>
    <row r="135" spans="2:31" x14ac:dyDescent="0.15">
      <c r="B135" s="175"/>
      <c r="C135" s="175"/>
      <c r="D135" s="175"/>
      <c r="E135" s="175"/>
      <c r="F135" s="175"/>
      <c r="G135" s="175"/>
      <c r="H135" s="175"/>
      <c r="I135" s="175"/>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row>
    <row r="136" spans="2:31" x14ac:dyDescent="0.15">
      <c r="B136" s="175"/>
      <c r="C136" s="175"/>
      <c r="D136" s="175"/>
      <c r="E136" s="175"/>
      <c r="F136" s="175"/>
      <c r="G136" s="175"/>
      <c r="H136" s="175"/>
      <c r="I136" s="175"/>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row>
    <row r="137" spans="2:31" x14ac:dyDescent="0.15">
      <c r="B137" s="175"/>
      <c r="C137" s="175"/>
      <c r="D137" s="175"/>
      <c r="E137" s="175"/>
      <c r="F137" s="175"/>
      <c r="G137" s="175"/>
      <c r="H137" s="175"/>
      <c r="I137" s="175"/>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row>
    <row r="138" spans="2:31" x14ac:dyDescent="0.15">
      <c r="B138" s="175"/>
      <c r="C138" s="175"/>
      <c r="D138" s="175"/>
      <c r="E138" s="175"/>
      <c r="F138" s="175"/>
      <c r="G138" s="175"/>
      <c r="H138" s="175"/>
      <c r="I138" s="175"/>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row>
    <row r="139" spans="2:31" x14ac:dyDescent="0.15">
      <c r="B139" s="175"/>
      <c r="C139" s="175"/>
      <c r="D139" s="175"/>
      <c r="E139" s="175"/>
      <c r="F139" s="175"/>
      <c r="G139" s="175"/>
      <c r="H139" s="175"/>
      <c r="I139" s="175"/>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row>
    <row r="140" spans="2:31" x14ac:dyDescent="0.15">
      <c r="B140" s="175"/>
      <c r="C140" s="175"/>
      <c r="D140" s="175"/>
      <c r="E140" s="175"/>
      <c r="F140" s="175"/>
      <c r="G140" s="175"/>
      <c r="H140" s="175"/>
      <c r="I140" s="175"/>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row>
    <row r="141" spans="2:31" x14ac:dyDescent="0.15">
      <c r="B141" s="175"/>
      <c r="C141" s="175"/>
      <c r="D141" s="175"/>
      <c r="E141" s="175"/>
      <c r="F141" s="175"/>
      <c r="G141" s="175"/>
      <c r="H141" s="175"/>
      <c r="I141" s="175"/>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row>
    <row r="142" spans="2:31" x14ac:dyDescent="0.15">
      <c r="B142" s="175"/>
      <c r="C142" s="175"/>
      <c r="D142" s="175"/>
      <c r="E142" s="175"/>
      <c r="F142" s="175"/>
      <c r="G142" s="175"/>
      <c r="H142" s="175"/>
      <c r="I142" s="175"/>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row>
    <row r="143" spans="2:31" x14ac:dyDescent="0.15">
      <c r="B143" s="175"/>
      <c r="C143" s="175"/>
      <c r="D143" s="175"/>
      <c r="E143" s="175"/>
      <c r="F143" s="175"/>
      <c r="G143" s="175"/>
      <c r="H143" s="175"/>
      <c r="I143" s="175"/>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row>
    <row r="144" spans="2:31" x14ac:dyDescent="0.15">
      <c r="B144" s="175"/>
      <c r="C144" s="175"/>
      <c r="D144" s="175"/>
      <c r="E144" s="175"/>
      <c r="F144" s="175"/>
      <c r="G144" s="175"/>
      <c r="H144" s="175"/>
      <c r="I144" s="175"/>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row>
    <row r="145" spans="2:31" x14ac:dyDescent="0.15">
      <c r="B145" s="179"/>
      <c r="C145" s="179"/>
      <c r="D145" s="179"/>
      <c r="E145" s="179"/>
      <c r="F145" s="179"/>
      <c r="G145" s="179"/>
      <c r="H145" s="179"/>
      <c r="I145" s="179"/>
      <c r="J145" s="179"/>
      <c r="K145" s="179"/>
      <c r="L145" s="179"/>
      <c r="M145" s="179"/>
      <c r="N145" s="179"/>
      <c r="O145" s="179"/>
      <c r="P145" s="179"/>
      <c r="Q145" s="179"/>
      <c r="R145" s="179"/>
      <c r="S145" s="179"/>
      <c r="T145" s="179"/>
      <c r="U145" s="179"/>
      <c r="V145" s="179"/>
      <c r="W145" s="179"/>
      <c r="X145" s="179"/>
      <c r="Y145" s="179"/>
      <c r="Z145" s="179"/>
      <c r="AA145" s="179"/>
      <c r="AB145" s="179"/>
      <c r="AC145" s="179"/>
      <c r="AD145" s="179"/>
      <c r="AE145" s="179"/>
    </row>
    <row r="146" spans="2:31" x14ac:dyDescent="0.15">
      <c r="B146" s="179"/>
      <c r="C146" s="179"/>
      <c r="D146" s="179"/>
      <c r="E146" s="179"/>
      <c r="F146" s="179"/>
      <c r="G146" s="179"/>
      <c r="H146" s="179"/>
      <c r="I146" s="179"/>
      <c r="J146" s="179"/>
      <c r="K146" s="179"/>
      <c r="L146" s="179"/>
      <c r="M146" s="179"/>
      <c r="N146" s="179"/>
      <c r="O146" s="179"/>
      <c r="P146" s="179"/>
      <c r="Q146" s="179"/>
      <c r="R146" s="179"/>
      <c r="S146" s="179"/>
      <c r="T146" s="179"/>
      <c r="U146" s="179"/>
      <c r="V146" s="179"/>
      <c r="W146" s="179"/>
      <c r="X146" s="179"/>
      <c r="Y146" s="179"/>
      <c r="Z146" s="179"/>
      <c r="AA146" s="179"/>
      <c r="AB146" s="179"/>
      <c r="AC146" s="179"/>
      <c r="AD146" s="179"/>
      <c r="AE146" s="179"/>
    </row>
  </sheetData>
  <sheetProtection formatCells="0" formatColumns="0" formatRows="0" autoFilter="0"/>
  <customSheetViews>
    <customSheetView guid="{16E30FE5-CA9F-4336-8D1A-21719AC9AE43}" showPageBreaks="1" fitToPage="1" printArea="1" hiddenColumns="1" topLeftCell="B73">
      <selection activeCell="B88" sqref="B88"/>
      <pageMargins left="0.19685039370078741" right="0.19685039370078741" top="0.39370078740157483" bottom="0.39370078740157483" header="0.19685039370078741" footer="0.19685039370078741"/>
      <printOptions horizontalCentered="1" verticalCentered="1"/>
      <pageSetup paperSize="8" scale="79" fitToHeight="2" orientation="portrait" r:id="rId1"/>
      <headerFooter>
        <oddHeader>&amp;R&amp;"Trebuchet MS,Normal"&amp;8Département d'évaluation de la recherche</oddHeader>
        <oddFooter>&amp;L&amp;"Trebuchet MS,Italique"&amp;8Vague E : campagne d'évaluation 2018-2019
Novembre 2017&amp;C&amp;"Trebuchet MS,Italique"&amp;8&amp;P / &amp;N&amp;R&amp;"Trebuchet MS,Italique"&amp;8&amp;F
&amp;A</oddFooter>
      </headerFooter>
    </customSheetView>
    <customSheetView guid="{D5B14F2C-2005-4A46-8CC9-D91764B00F08}" showPageBreaks="1" fitToPage="1" printArea="1" hiddenColumns="1" topLeftCell="B28">
      <selection activeCell="B39" sqref="A39:XFD39"/>
      <pageMargins left="0.19685039370078741" right="0.19685039370078741" top="0.39370078740157483" bottom="0.39370078740157483" header="0.19685039370078741" footer="0.19685039370078741"/>
      <printOptions horizontalCentered="1" verticalCentered="1"/>
      <pageSetup paperSize="8" scale="79" fitToHeight="2" orientation="portrait" r:id="rId2"/>
      <headerFooter>
        <oddHeader>&amp;R&amp;"Trebuchet MS,Normal"&amp;8Département d'évaluation de la recherche</oddHeader>
        <oddFooter>&amp;L&amp;"Trebuchet MS,Italique"&amp;8Vague E : campagne d'évaluation 2018-2019
Novembre 2017&amp;C&amp;"Trebuchet MS,Italique"&amp;8&amp;P / &amp;N&amp;R&amp;"Trebuchet MS,Italique"&amp;8&amp;F
&amp;A</oddFooter>
      </headerFooter>
    </customSheetView>
  </customSheetViews>
  <mergeCells count="4">
    <mergeCell ref="B15:B16"/>
    <mergeCell ref="C15:C16"/>
    <mergeCell ref="B12:H12"/>
    <mergeCell ref="B11:D11"/>
  </mergeCells>
  <printOptions horizontalCentered="1" verticalCentered="1"/>
  <pageMargins left="0.19685039370078741" right="0.19685039370078741" top="0.39370078740157483" bottom="0.59055118110236227" header="0.19685039370078741" footer="0.19685039370078741"/>
  <pageSetup paperSize="8" scale="75" fitToHeight="0" orientation="portrait" r:id="rId3"/>
  <headerFooter>
    <oddHeader>&amp;R&amp;"Trebuchet MS,Italique"&amp;9Département d'évaluation de la recherche</oddHeader>
    <oddFooter>&amp;L&amp;"Trebuchet MS,Italique"&amp;9Vague B : campagne d'évaluation 2020-2021 - novembre 2019&amp;C&amp;"Trebuchet MS,Italique"&amp;8&amp;P / &amp;N&amp;R&amp;"Trebuchet MS,Italique"&amp;9&amp;F
&amp;A</oddFooter>
  </headerFooter>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7">
    <tabColor theme="3" tint="0.59999389629810485"/>
  </sheetPr>
  <dimension ref="A1:AV59"/>
  <sheetViews>
    <sheetView topLeftCell="B10" workbookViewId="0">
      <selection activeCell="E39" sqref="E39"/>
    </sheetView>
  </sheetViews>
  <sheetFormatPr baseColWidth="10" defaultColWidth="18.6640625" defaultRowHeight="16" x14ac:dyDescent="0.15"/>
  <cols>
    <col min="1" max="1" width="14.1640625" style="172" hidden="1" customWidth="1"/>
    <col min="2" max="2" width="77.6640625" style="172" customWidth="1"/>
    <col min="3" max="3" width="18.6640625" style="172" customWidth="1"/>
    <col min="4" max="31" width="18.6640625" style="172"/>
    <col min="32" max="48" width="18.6640625" style="211"/>
    <col min="49" max="16384" width="18.6640625" style="172"/>
  </cols>
  <sheetData>
    <row r="1" spans="1:48" s="215" customFormat="1" ht="13.5" customHeight="1" x14ac:dyDescent="0.15">
      <c r="B1" s="216"/>
      <c r="C1" s="216"/>
      <c r="D1" s="216"/>
      <c r="E1" s="216"/>
      <c r="F1" s="216"/>
      <c r="G1" s="216"/>
      <c r="H1" s="216"/>
      <c r="I1" s="216"/>
      <c r="J1" s="216"/>
      <c r="K1" s="216"/>
      <c r="L1" s="216"/>
      <c r="M1" s="216"/>
      <c r="N1" s="216"/>
      <c r="O1" s="216"/>
      <c r="P1" s="216"/>
      <c r="Q1" s="216"/>
      <c r="R1" s="216"/>
      <c r="S1" s="216"/>
      <c r="T1" s="216"/>
      <c r="U1" s="216"/>
      <c r="V1" s="216"/>
      <c r="W1" s="216"/>
      <c r="X1" s="216"/>
      <c r="Y1" s="216"/>
      <c r="Z1" s="216"/>
      <c r="AA1" s="216"/>
      <c r="AB1" s="216"/>
      <c r="AC1" s="216"/>
      <c r="AD1" s="216"/>
      <c r="AE1" s="216"/>
      <c r="AF1" s="283"/>
      <c r="AG1" s="283"/>
      <c r="AH1" s="283"/>
      <c r="AI1" s="283"/>
      <c r="AJ1" s="283"/>
      <c r="AK1" s="283"/>
      <c r="AL1" s="283"/>
      <c r="AM1" s="283"/>
      <c r="AN1" s="283"/>
      <c r="AO1" s="283"/>
      <c r="AP1" s="283"/>
      <c r="AQ1" s="283"/>
      <c r="AR1" s="283"/>
      <c r="AS1" s="283"/>
      <c r="AT1" s="283"/>
      <c r="AU1" s="283"/>
      <c r="AV1" s="283"/>
    </row>
    <row r="2" spans="1:48" s="215" customFormat="1" ht="18" customHeight="1" x14ac:dyDescent="0.15">
      <c r="B2" s="216"/>
      <c r="C2" s="216"/>
      <c r="D2" s="216"/>
      <c r="E2" s="216"/>
      <c r="F2" s="216"/>
      <c r="G2" s="216"/>
      <c r="H2" s="216"/>
      <c r="I2" s="216"/>
      <c r="J2" s="216"/>
      <c r="K2" s="216"/>
      <c r="L2" s="216"/>
      <c r="M2" s="216"/>
      <c r="N2" s="216"/>
      <c r="O2" s="216"/>
      <c r="P2" s="216"/>
      <c r="Q2" s="216"/>
      <c r="R2" s="216"/>
      <c r="S2" s="216"/>
      <c r="T2" s="216"/>
      <c r="U2" s="216"/>
      <c r="V2" s="216"/>
      <c r="W2" s="216"/>
      <c r="X2" s="216"/>
      <c r="Y2" s="216"/>
      <c r="Z2" s="216"/>
      <c r="AA2" s="216"/>
      <c r="AB2" s="216"/>
      <c r="AC2" s="216"/>
      <c r="AD2" s="216"/>
      <c r="AE2" s="216"/>
      <c r="AF2" s="283"/>
      <c r="AG2" s="283"/>
      <c r="AH2" s="283"/>
      <c r="AI2" s="283"/>
      <c r="AJ2" s="283"/>
      <c r="AK2" s="283"/>
      <c r="AL2" s="283"/>
      <c r="AM2" s="283"/>
      <c r="AN2" s="283"/>
      <c r="AO2" s="283"/>
      <c r="AP2" s="283"/>
      <c r="AQ2" s="283"/>
      <c r="AR2" s="283"/>
      <c r="AS2" s="283"/>
      <c r="AT2" s="283"/>
      <c r="AU2" s="283"/>
      <c r="AV2" s="283"/>
    </row>
    <row r="3" spans="1:48" ht="18" customHeight="1" x14ac:dyDescent="0.15">
      <c r="F3" s="288"/>
      <c r="G3" s="217"/>
      <c r="H3" s="217"/>
      <c r="I3" s="217"/>
      <c r="J3" s="218"/>
      <c r="K3" s="218"/>
      <c r="L3" s="218"/>
      <c r="M3" s="218"/>
      <c r="N3" s="218"/>
      <c r="O3" s="218"/>
      <c r="P3" s="218"/>
      <c r="Q3" s="218"/>
      <c r="R3" s="218"/>
      <c r="S3" s="218"/>
      <c r="T3" s="218"/>
      <c r="U3" s="218"/>
      <c r="V3" s="218"/>
      <c r="W3" s="218"/>
      <c r="X3" s="218"/>
      <c r="Y3" s="218"/>
      <c r="Z3" s="218"/>
      <c r="AA3" s="218"/>
      <c r="AB3" s="218"/>
      <c r="AC3" s="218"/>
      <c r="AD3" s="218"/>
      <c r="AE3" s="218"/>
    </row>
    <row r="4" spans="1:48" ht="13.5" customHeight="1" x14ac:dyDescent="0.15">
      <c r="B4" s="466"/>
      <c r="C4" s="466"/>
      <c r="D4" s="466"/>
      <c r="E4" s="466"/>
      <c r="F4" s="466"/>
      <c r="G4" s="217"/>
      <c r="H4" s="217"/>
      <c r="I4" s="217"/>
      <c r="J4" s="218"/>
      <c r="K4" s="218"/>
      <c r="L4" s="218"/>
      <c r="M4" s="218"/>
      <c r="N4" s="218"/>
      <c r="O4" s="218"/>
      <c r="P4" s="218"/>
      <c r="Q4" s="218"/>
      <c r="R4" s="218"/>
      <c r="S4" s="218"/>
      <c r="T4" s="218"/>
      <c r="U4" s="218"/>
      <c r="V4" s="218"/>
      <c r="W4" s="218"/>
      <c r="X4" s="218"/>
      <c r="Y4" s="218"/>
      <c r="Z4" s="218"/>
      <c r="AA4" s="218"/>
      <c r="AB4" s="218"/>
      <c r="AC4" s="218"/>
      <c r="AD4" s="218"/>
      <c r="AE4" s="218"/>
    </row>
    <row r="5" spans="1:48" ht="13.5" customHeight="1" x14ac:dyDescent="0.15">
      <c r="B5" s="466"/>
      <c r="C5" s="466"/>
      <c r="D5" s="466"/>
      <c r="E5" s="466"/>
      <c r="F5" s="466"/>
      <c r="G5" s="217"/>
      <c r="H5" s="217"/>
      <c r="I5" s="217"/>
      <c r="J5" s="218"/>
      <c r="K5" s="218"/>
      <c r="L5" s="218"/>
      <c r="M5" s="218"/>
      <c r="N5" s="218"/>
      <c r="O5" s="218"/>
      <c r="P5" s="218"/>
      <c r="Q5" s="218"/>
      <c r="R5" s="218"/>
      <c r="S5" s="218"/>
      <c r="T5" s="218"/>
      <c r="U5" s="218"/>
      <c r="V5" s="218"/>
      <c r="W5" s="218"/>
      <c r="X5" s="218"/>
      <c r="Y5" s="218"/>
      <c r="Z5" s="218"/>
      <c r="AA5" s="218"/>
      <c r="AB5" s="218"/>
      <c r="AC5" s="218"/>
      <c r="AD5" s="218"/>
      <c r="AE5" s="218"/>
    </row>
    <row r="6" spans="1:48" ht="13.5" customHeight="1" x14ac:dyDescent="0.15">
      <c r="B6" s="466"/>
      <c r="C6" s="466"/>
      <c r="D6" s="466"/>
      <c r="E6" s="466"/>
      <c r="F6" s="466"/>
      <c r="G6" s="217"/>
      <c r="H6" s="217"/>
      <c r="I6" s="217"/>
      <c r="J6" s="218"/>
      <c r="K6" s="218"/>
      <c r="L6" s="218"/>
      <c r="M6" s="218"/>
      <c r="N6" s="218"/>
      <c r="O6" s="218"/>
      <c r="P6" s="218"/>
      <c r="Q6" s="218"/>
      <c r="R6" s="218"/>
      <c r="S6" s="218"/>
      <c r="T6" s="218"/>
      <c r="U6" s="218"/>
      <c r="V6" s="218"/>
      <c r="W6" s="218"/>
      <c r="X6" s="218"/>
      <c r="Y6" s="218"/>
      <c r="Z6" s="218"/>
      <c r="AA6" s="218"/>
      <c r="AB6" s="218"/>
      <c r="AC6" s="218"/>
      <c r="AD6" s="218"/>
      <c r="AE6" s="218"/>
    </row>
    <row r="7" spans="1:48" ht="13.5" customHeight="1" x14ac:dyDescent="0.15">
      <c r="B7" s="466"/>
      <c r="C7" s="466"/>
      <c r="D7" s="466"/>
      <c r="E7" s="466"/>
      <c r="F7" s="466"/>
      <c r="G7" s="217"/>
      <c r="H7" s="217"/>
      <c r="I7" s="217"/>
      <c r="J7" s="218"/>
      <c r="K7" s="218"/>
      <c r="L7" s="218"/>
      <c r="M7" s="218"/>
      <c r="N7" s="218"/>
      <c r="O7" s="218"/>
      <c r="P7" s="218"/>
      <c r="Q7" s="218"/>
      <c r="R7" s="218"/>
      <c r="S7" s="218"/>
      <c r="T7" s="218"/>
      <c r="U7" s="218"/>
      <c r="V7" s="218"/>
      <c r="W7" s="218"/>
      <c r="X7" s="218"/>
      <c r="Y7" s="218"/>
      <c r="Z7" s="218"/>
      <c r="AA7" s="218"/>
      <c r="AB7" s="218"/>
      <c r="AC7" s="218"/>
      <c r="AD7" s="218"/>
      <c r="AE7" s="218"/>
    </row>
    <row r="8" spans="1:48" ht="13.5" customHeight="1" x14ac:dyDescent="0.15">
      <c r="B8" s="466"/>
      <c r="C8" s="466"/>
      <c r="D8" s="466"/>
      <c r="E8" s="466"/>
      <c r="F8" s="466"/>
      <c r="G8" s="217"/>
      <c r="H8" s="217"/>
      <c r="I8" s="217"/>
      <c r="J8" s="218"/>
      <c r="K8" s="218"/>
      <c r="L8" s="218"/>
      <c r="M8" s="218"/>
      <c r="N8" s="218"/>
      <c r="O8" s="218"/>
      <c r="P8" s="218"/>
      <c r="Q8" s="218"/>
      <c r="R8" s="218"/>
      <c r="S8" s="218"/>
      <c r="T8" s="218"/>
      <c r="U8" s="218"/>
      <c r="V8" s="218"/>
      <c r="W8" s="218"/>
      <c r="X8" s="218"/>
      <c r="Y8" s="218"/>
      <c r="Z8" s="218"/>
      <c r="AA8" s="218"/>
      <c r="AB8" s="218"/>
      <c r="AC8" s="218"/>
      <c r="AD8" s="218"/>
      <c r="AE8" s="218"/>
    </row>
    <row r="9" spans="1:48" ht="13.5" customHeight="1" x14ac:dyDescent="0.15">
      <c r="B9" s="466"/>
      <c r="C9" s="466"/>
      <c r="D9" s="466"/>
      <c r="E9" s="466"/>
      <c r="F9" s="466"/>
      <c r="G9" s="217"/>
      <c r="H9" s="217"/>
      <c r="I9" s="217"/>
      <c r="J9" s="218"/>
      <c r="K9" s="218"/>
      <c r="L9" s="218"/>
      <c r="M9" s="218"/>
      <c r="N9" s="218"/>
      <c r="O9" s="218"/>
      <c r="P9" s="218"/>
      <c r="Q9" s="218"/>
      <c r="R9" s="218"/>
      <c r="S9" s="218"/>
      <c r="T9" s="218"/>
      <c r="U9" s="218"/>
      <c r="V9" s="218"/>
      <c r="W9" s="218"/>
      <c r="X9" s="218"/>
      <c r="Y9" s="218"/>
      <c r="Z9" s="218"/>
      <c r="AA9" s="218"/>
      <c r="AB9" s="218"/>
      <c r="AC9" s="218"/>
      <c r="AD9" s="218"/>
      <c r="AE9" s="218"/>
    </row>
    <row r="10" spans="1:48" ht="18" customHeight="1" x14ac:dyDescent="0.15">
      <c r="B10" s="466"/>
      <c r="C10" s="466"/>
      <c r="D10" s="466"/>
      <c r="E10" s="466"/>
      <c r="F10" s="466"/>
      <c r="G10" s="217"/>
      <c r="H10" s="217"/>
      <c r="I10" s="217"/>
      <c r="J10" s="218"/>
      <c r="K10" s="218"/>
      <c r="L10" s="218"/>
      <c r="M10" s="218"/>
      <c r="N10" s="218"/>
      <c r="O10" s="218"/>
      <c r="P10" s="218"/>
      <c r="Q10" s="218"/>
      <c r="R10" s="218"/>
      <c r="S10" s="218"/>
      <c r="T10" s="218"/>
      <c r="U10" s="218"/>
      <c r="V10" s="218"/>
      <c r="W10" s="218"/>
      <c r="X10" s="218"/>
      <c r="Y10" s="218"/>
      <c r="Z10" s="218"/>
      <c r="AA10" s="218"/>
      <c r="AB10" s="218"/>
      <c r="AC10" s="218"/>
      <c r="AD10" s="218"/>
      <c r="AE10" s="218"/>
    </row>
    <row r="11" spans="1:48" ht="18" customHeight="1" x14ac:dyDescent="0.15">
      <c r="B11" s="702" t="s">
        <v>2345</v>
      </c>
      <c r="C11" s="702"/>
      <c r="D11" s="702"/>
      <c r="E11" s="702"/>
      <c r="F11" s="466"/>
      <c r="G11" s="217"/>
      <c r="H11" s="217"/>
      <c r="I11" s="217"/>
      <c r="J11" s="218"/>
      <c r="K11" s="218"/>
      <c r="L11" s="218"/>
      <c r="M11" s="218"/>
      <c r="N11" s="218"/>
      <c r="O11" s="218"/>
      <c r="P11" s="218"/>
      <c r="Q11" s="218"/>
      <c r="R11" s="218"/>
      <c r="S11" s="218"/>
      <c r="T11" s="218"/>
      <c r="U11" s="218"/>
      <c r="V11" s="218"/>
      <c r="W11" s="218"/>
      <c r="X11" s="218"/>
      <c r="Y11" s="218"/>
      <c r="Z11" s="218"/>
      <c r="AA11" s="218"/>
      <c r="AB11" s="218"/>
      <c r="AC11" s="218"/>
      <c r="AD11" s="218"/>
      <c r="AE11" s="218"/>
    </row>
    <row r="12" spans="1:48" ht="25.5" customHeight="1" thickBot="1" x14ac:dyDescent="0.2">
      <c r="B12" s="219"/>
      <c r="C12" s="568" t="s">
        <v>2257</v>
      </c>
      <c r="D12" s="218"/>
      <c r="E12" s="218"/>
      <c r="F12" s="218"/>
      <c r="G12" s="218"/>
      <c r="H12" s="218"/>
      <c r="I12" s="220"/>
      <c r="J12" s="218"/>
      <c r="K12" s="218"/>
      <c r="L12" s="218"/>
      <c r="M12" s="218"/>
      <c r="N12" s="218"/>
      <c r="O12" s="218"/>
      <c r="P12" s="218"/>
      <c r="Q12" s="218"/>
      <c r="R12" s="218"/>
      <c r="S12" s="218"/>
      <c r="T12" s="218"/>
      <c r="U12" s="218"/>
      <c r="V12" s="218"/>
      <c r="W12" s="218"/>
      <c r="X12" s="218"/>
      <c r="Y12" s="218"/>
      <c r="Z12" s="218"/>
      <c r="AA12" s="218"/>
      <c r="AB12" s="218"/>
      <c r="AC12" s="218"/>
      <c r="AD12" s="218"/>
      <c r="AE12" s="218"/>
    </row>
    <row r="13" spans="1:48" ht="25.5" customHeight="1" thickTop="1" thickBot="1" x14ac:dyDescent="0.2">
      <c r="A13" s="187" t="s">
        <v>1948</v>
      </c>
      <c r="B13" s="700"/>
      <c r="C13" s="695" t="str">
        <f>'1. Info. adm.'!B14</f>
        <v>Équipe de Recherche sur les Processus Innovatifs</v>
      </c>
      <c r="D13" s="256" t="str">
        <f>'2. Structuration de l''unité'!A18</f>
        <v>E1</v>
      </c>
      <c r="E13" s="256" t="str">
        <f>'2. Structuration de l''unité'!A19</f>
        <v>E2</v>
      </c>
      <c r="F13" s="256" t="str">
        <f>'2. Structuration de l''unité'!A20</f>
        <v>E3</v>
      </c>
      <c r="G13" s="256" t="str">
        <f>'2. Structuration de l''unité'!A21</f>
        <v>E4</v>
      </c>
      <c r="H13" s="256" t="str">
        <f>'2. Structuration de l''unité'!A22</f>
        <v>E5</v>
      </c>
      <c r="I13" s="256" t="str">
        <f>'2. Structuration de l''unité'!A23</f>
        <v>E6</v>
      </c>
      <c r="J13" s="256" t="str">
        <f>'2. Structuration de l''unité'!A24</f>
        <v>E7</v>
      </c>
      <c r="K13" s="256" t="str">
        <f>'2. Structuration de l''unité'!A25</f>
        <v>E8</v>
      </c>
      <c r="L13" s="256" t="str">
        <f>'2. Structuration de l''unité'!A26</f>
        <v>E9</v>
      </c>
      <c r="M13" s="256" t="str">
        <f>'2. Structuration de l''unité'!A27</f>
        <v>E10</v>
      </c>
      <c r="N13" s="256" t="str">
        <f>'2. Structuration de l''unité'!A28</f>
        <v>E11</v>
      </c>
      <c r="O13" s="256" t="str">
        <f>'2. Structuration de l''unité'!A29</f>
        <v>E12</v>
      </c>
      <c r="P13" s="256" t="str">
        <f>'2. Structuration de l''unité'!A30</f>
        <v>E13</v>
      </c>
      <c r="Q13" s="256" t="str">
        <f>'2. Structuration de l''unité'!A31</f>
        <v>E14</v>
      </c>
      <c r="R13" s="256" t="str">
        <f>'2. Structuration de l''unité'!A32</f>
        <v>E15</v>
      </c>
      <c r="S13" s="256" t="str">
        <f>'2. Structuration de l''unité'!A33</f>
        <v>E16</v>
      </c>
      <c r="T13" s="256" t="str">
        <f>'2. Structuration de l''unité'!A34</f>
        <v>E17</v>
      </c>
      <c r="U13" s="256" t="str">
        <f>'2. Structuration de l''unité'!A35</f>
        <v>E18</v>
      </c>
      <c r="V13" s="256" t="str">
        <f>'2. Structuration de l''unité'!A36</f>
        <v>E19</v>
      </c>
      <c r="W13" s="256" t="str">
        <f>'2. Structuration de l''unité'!A37</f>
        <v>E20</v>
      </c>
      <c r="X13" s="256" t="str">
        <f>'2. Structuration de l''unité'!A38</f>
        <v>TH1</v>
      </c>
      <c r="Y13" s="256" t="str">
        <f>'2. Structuration de l''unité'!A39</f>
        <v>TH2</v>
      </c>
      <c r="Z13" s="256" t="str">
        <f>'2. Structuration de l''unité'!A40</f>
        <v>TH3</v>
      </c>
      <c r="AA13" s="256" t="str">
        <f>'2. Structuration de l''unité'!A41</f>
        <v>TH4</v>
      </c>
      <c r="AB13" s="256" t="str">
        <f>'2. Structuration de l''unité'!A42</f>
        <v>TH5</v>
      </c>
      <c r="AC13" s="442" t="str">
        <f>'2. Structuration de l''unité'!A43</f>
        <v>TH6</v>
      </c>
      <c r="AD13" s="442" t="str">
        <f>'2. Structuration de l''unité'!A44</f>
        <v>TH7</v>
      </c>
      <c r="AE13" s="442" t="str">
        <f>'2. Structuration de l''unité'!A45</f>
        <v>SC</v>
      </c>
    </row>
    <row r="14" spans="1:48" s="178" customFormat="1" ht="35.25" customHeight="1" thickBot="1" x14ac:dyDescent="0.2">
      <c r="A14" s="209"/>
      <c r="B14" s="701"/>
      <c r="C14" s="696"/>
      <c r="D14" s="282">
        <f>IF(ISERROR(VLOOKUP(D13,'2. Structuration de l''unité'!$A$18:$B$45,2,FALSE)),"",VLOOKUP(D13,'2. Structuration de l''unité'!$A$18:$B$45,2,FALSE))</f>
        <v>0</v>
      </c>
      <c r="E14" s="282">
        <f>IF(ISERROR(VLOOKUP(E13,'2. Structuration de l''unité'!$A$18:$B$45,2,FALSE)),"",VLOOKUP(E13,'2. Structuration de l''unité'!$A$18:$B$45,2,FALSE))</f>
        <v>0</v>
      </c>
      <c r="F14" s="282">
        <f>IF(ISERROR(VLOOKUP(F13,'2. Structuration de l''unité'!$A$18:$B$45,2,FALSE)),"",VLOOKUP(F13,'2. Structuration de l''unité'!$A$18:$B$45,2,FALSE))</f>
        <v>0</v>
      </c>
      <c r="G14" s="282">
        <f>IF(ISERROR(VLOOKUP(G13,'2. Structuration de l''unité'!$A$18:$B$45,2,FALSE)),"",VLOOKUP(G13,'2. Structuration de l''unité'!$A$18:$B$45,2,FALSE))</f>
        <v>0</v>
      </c>
      <c r="H14" s="282">
        <f>IF(ISERROR(VLOOKUP(H13,'2. Structuration de l''unité'!$A$18:$B$45,2,FALSE)),"",VLOOKUP(H13,'2. Structuration de l''unité'!$A$18:$B$45,2,FALSE))</f>
        <v>0</v>
      </c>
      <c r="I14" s="282">
        <f>IF(ISERROR(VLOOKUP(I13,'2. Structuration de l''unité'!$A$18:$B$45,2,FALSE)),"",VLOOKUP(I13,'2. Structuration de l''unité'!$A$18:$B$45,2,FALSE))</f>
        <v>0</v>
      </c>
      <c r="J14" s="282">
        <f>IF(ISERROR(VLOOKUP(J13,'2. Structuration de l''unité'!$A$18:$B$45,2,FALSE)),"",VLOOKUP(J13,'2. Structuration de l''unité'!$A$18:$B$45,2,FALSE))</f>
        <v>0</v>
      </c>
      <c r="K14" s="282">
        <f>IF(ISERROR(VLOOKUP(K13,'2. Structuration de l''unité'!$A$18:$B$45,2,FALSE)),"",VLOOKUP(K13,'2. Structuration de l''unité'!$A$18:$B$45,2,FALSE))</f>
        <v>0</v>
      </c>
      <c r="L14" s="282">
        <f>IF(ISERROR(VLOOKUP(L13,'2. Structuration de l''unité'!$A$18:$B$45,2,FALSE)),"",VLOOKUP(L13,'2. Structuration de l''unité'!$A$18:$B$45,2,FALSE))</f>
        <v>0</v>
      </c>
      <c r="M14" s="282">
        <f>IF(ISERROR(VLOOKUP(M13,'2. Structuration de l''unité'!$A$18:$B$45,2,FALSE)),"",VLOOKUP(M13,'2. Structuration de l''unité'!$A$18:$B$45,2,FALSE))</f>
        <v>0</v>
      </c>
      <c r="N14" s="282">
        <f>IF(ISERROR(VLOOKUP(N13,'2. Structuration de l''unité'!$A$18:$B$45,2,FALSE)),"",VLOOKUP(N13,'2. Structuration de l''unité'!$A$18:$B$45,2,FALSE))</f>
        <v>0</v>
      </c>
      <c r="O14" s="282">
        <f>IF(ISERROR(VLOOKUP(O13,'2. Structuration de l''unité'!$A$18:$B$45,2,FALSE)),"",VLOOKUP(O13,'2. Structuration de l''unité'!$A$18:$B$45,2,FALSE))</f>
        <v>0</v>
      </c>
      <c r="P14" s="282">
        <f>IF(ISERROR(VLOOKUP(P13,'2. Structuration de l''unité'!$A$18:$B$45,2,FALSE)),"",VLOOKUP(P13,'2. Structuration de l''unité'!$A$18:$B$45,2,FALSE))</f>
        <v>0</v>
      </c>
      <c r="Q14" s="282">
        <f>IF(ISERROR(VLOOKUP(Q13,'2. Structuration de l''unité'!$A$18:$B$45,2,FALSE)),"",VLOOKUP(Q13,'2. Structuration de l''unité'!$A$18:$B$45,2,FALSE))</f>
        <v>0</v>
      </c>
      <c r="R14" s="282">
        <f>IF(ISERROR(VLOOKUP(R13,'2. Structuration de l''unité'!$A$18:$B$45,2,FALSE)),"",VLOOKUP(R13,'2. Structuration de l''unité'!$A$18:$B$45,2,FALSE))</f>
        <v>0</v>
      </c>
      <c r="S14" s="282">
        <f>IF(ISERROR(VLOOKUP(S13,'2. Structuration de l''unité'!$A$18:$B$45,2,FALSE)),"",VLOOKUP(S13,'2. Structuration de l''unité'!$A$18:$B$45,2,FALSE))</f>
        <v>0</v>
      </c>
      <c r="T14" s="282">
        <f>IF(ISERROR(VLOOKUP(T13,'2. Structuration de l''unité'!$A$18:$B$45,2,FALSE)),"",VLOOKUP(T13,'2. Structuration de l''unité'!$A$18:$B$45,2,FALSE))</f>
        <v>0</v>
      </c>
      <c r="U14" s="282">
        <f>IF(ISERROR(VLOOKUP(U13,'2. Structuration de l''unité'!$A$18:$B$45,2,FALSE)),"",VLOOKUP(U13,'2. Structuration de l''unité'!$A$18:$B$45,2,FALSE))</f>
        <v>0</v>
      </c>
      <c r="V14" s="282">
        <f>IF(ISERROR(VLOOKUP(V13,'2. Structuration de l''unité'!$A$18:$B$45,2,FALSE)),"",VLOOKUP(V13,'2. Structuration de l''unité'!$A$18:$B$45,2,FALSE))</f>
        <v>0</v>
      </c>
      <c r="W14" s="282">
        <f>IF(ISERROR(VLOOKUP(W13,'2. Structuration de l''unité'!$A$18:$B$45,2,FALSE)),"",VLOOKUP(W13,'2. Structuration de l''unité'!$A$18:$B$45,2,FALSE))</f>
        <v>0</v>
      </c>
      <c r="X14" s="282">
        <f>IF(ISERROR(VLOOKUP(X13,'2. Structuration de l''unité'!$A$18:$B$45,2,FALSE)),"",VLOOKUP(X13,'2. Structuration de l''unité'!$A$18:$B$45,2,FALSE))</f>
        <v>0</v>
      </c>
      <c r="Y14" s="282">
        <f>IF(ISERROR(VLOOKUP(Y13,'2. Structuration de l''unité'!$A$18:$B$45,2,FALSE)),"",VLOOKUP(Y13,'2. Structuration de l''unité'!$A$18:$B$45,2,FALSE))</f>
        <v>0</v>
      </c>
      <c r="Z14" s="282">
        <f>IF(ISERROR(VLOOKUP(Z13,'2. Structuration de l''unité'!$A$18:$B$45,2,FALSE)),"",VLOOKUP(Z13,'2. Structuration de l''unité'!$A$18:$B$45,2,FALSE))</f>
        <v>0</v>
      </c>
      <c r="AA14" s="282">
        <f>IF(ISERROR(VLOOKUP(AA13,'2. Structuration de l''unité'!$A$18:$B$45,2,FALSE)),"",VLOOKUP(AA13,'2. Structuration de l''unité'!$A$18:$B$45,2,FALSE))</f>
        <v>0</v>
      </c>
      <c r="AB14" s="282">
        <f>IF(ISERROR(VLOOKUP(AB13,'2. Structuration de l''unité'!$A$18:$B$45,2,FALSE)),"",VLOOKUP(AB13,'2. Structuration de l''unité'!$A$18:$B$45,2,FALSE))</f>
        <v>0</v>
      </c>
      <c r="AC14" s="282">
        <f>IF(ISERROR(VLOOKUP(AC13,'2. Structuration de l''unité'!$A$18:$B$45,2,FALSE)),"",VLOOKUP(AC13,'2. Structuration de l''unité'!$A$18:$B$45,2,FALSE))</f>
        <v>0</v>
      </c>
      <c r="AD14" s="282">
        <f>IF(ISERROR(VLOOKUP(AD13,'2. Structuration de l''unité'!$A$18:$B$45,2,FALSE)),"",VLOOKUP(AD13,'2. Structuration de l''unité'!$A$18:$B$45,2,FALSE))</f>
        <v>0</v>
      </c>
      <c r="AE14" s="282" t="str">
        <f>IF(ISERROR(VLOOKUP(AE13,'2. Structuration de l''unité'!$A$18:$B$45,2,FALSE)),"",VLOOKUP(AE13,'2. Structuration de l''unité'!$A$18:$B$45,2,FALSE))</f>
        <v>Services d'appui à la recherche, le cas échéant</v>
      </c>
      <c r="AF14" s="214"/>
      <c r="AG14" s="214"/>
      <c r="AH14" s="214"/>
      <c r="AI14" s="214"/>
      <c r="AJ14" s="214"/>
      <c r="AK14" s="214"/>
      <c r="AL14" s="214"/>
      <c r="AM14" s="214"/>
      <c r="AN14" s="214"/>
      <c r="AO14" s="214"/>
      <c r="AP14" s="214"/>
      <c r="AQ14" s="214"/>
      <c r="AR14" s="214"/>
      <c r="AS14" s="214"/>
      <c r="AT14" s="214"/>
      <c r="AU14" s="214"/>
      <c r="AV14" s="214"/>
    </row>
    <row r="15" spans="1:48" s="212" customFormat="1" ht="35.25" customHeight="1" thickBot="1" x14ac:dyDescent="0.2">
      <c r="A15" s="209"/>
      <c r="B15" s="276"/>
      <c r="C15" s="193" t="str">
        <f>'1. Info. adm.'!A24</f>
        <v>UR 3767</v>
      </c>
      <c r="D15" s="282">
        <f>IF(ISERROR(VLOOKUP(D13,'2. Structuration de l''unité'!$A$18:$C$45,3,FALSE)),"",VLOOKUP(D13,'2. Structuration de l''unité'!$A$18:$C$45,3,FALSE))</f>
        <v>0</v>
      </c>
      <c r="E15" s="282">
        <f>IF(ISERROR(VLOOKUP(E13,'2. Structuration de l''unité'!$A$18:$C$45,3,FALSE)),"",VLOOKUP(E13,'2. Structuration de l''unité'!$A$18:$C$45,3,FALSE))</f>
        <v>0</v>
      </c>
      <c r="F15" s="282">
        <f>IF(ISERROR(VLOOKUP(F13,'2. Structuration de l''unité'!$A$18:$C$45,3,FALSE)),"",VLOOKUP(F13,'2. Structuration de l''unité'!$A$18:$C$45,3,FALSE))</f>
        <v>0</v>
      </c>
      <c r="G15" s="282">
        <f>IF(ISERROR(VLOOKUP(G13,'2. Structuration de l''unité'!$A$18:$C$45,3,FALSE)),"",VLOOKUP(G13,'2. Structuration de l''unité'!$A$18:$C$45,3,FALSE))</f>
        <v>0</v>
      </c>
      <c r="H15" s="282">
        <f>IF(ISERROR(VLOOKUP(H13,'2. Structuration de l''unité'!$A$18:$C$45,3,FALSE)),"",VLOOKUP(H13,'2. Structuration de l''unité'!$A$18:$C$45,3,FALSE))</f>
        <v>0</v>
      </c>
      <c r="I15" s="282">
        <f>IF(ISERROR(VLOOKUP(I13,'2. Structuration de l''unité'!$A$18:$C$45,3,FALSE)),"",VLOOKUP(I13,'2. Structuration de l''unité'!$A$18:$C$45,3,FALSE))</f>
        <v>0</v>
      </c>
      <c r="J15" s="282">
        <f>IF(ISERROR(VLOOKUP(J13,'2. Structuration de l''unité'!$A$18:$C$45,3,FALSE)),"",VLOOKUP(J13,'2. Structuration de l''unité'!$A$18:$C$45,3,FALSE))</f>
        <v>0</v>
      </c>
      <c r="K15" s="282">
        <f>IF(ISERROR(VLOOKUP(K13,'2. Structuration de l''unité'!$A$18:$C$45,3,FALSE)),"",VLOOKUP(K13,'2. Structuration de l''unité'!$A$18:$C$45,3,FALSE))</f>
        <v>0</v>
      </c>
      <c r="L15" s="282">
        <f>IF(ISERROR(VLOOKUP(L13,'2. Structuration de l''unité'!$A$18:$C$45,3,FALSE)),"",VLOOKUP(L13,'2. Structuration de l''unité'!$A$18:$C$45,3,FALSE))</f>
        <v>0</v>
      </c>
      <c r="M15" s="282">
        <f>IF(ISERROR(VLOOKUP(M13,'2. Structuration de l''unité'!$A$18:$C$45,3,FALSE)),"",VLOOKUP(M13,'2. Structuration de l''unité'!$A$18:$C$45,3,FALSE))</f>
        <v>0</v>
      </c>
      <c r="N15" s="282">
        <f>IF(ISERROR(VLOOKUP(N13,'2. Structuration de l''unité'!$A$18:$C$45,3,FALSE)),"",VLOOKUP(N13,'2. Structuration de l''unité'!$A$18:$C$45,3,FALSE))</f>
        <v>0</v>
      </c>
      <c r="O15" s="282">
        <f>IF(ISERROR(VLOOKUP(O13,'2. Structuration de l''unité'!$A$18:$C$45,3,FALSE)),"",VLOOKUP(O13,'2. Structuration de l''unité'!$A$18:$C$45,3,FALSE))</f>
        <v>0</v>
      </c>
      <c r="P15" s="282">
        <f>IF(ISERROR(VLOOKUP(P13,'2. Structuration de l''unité'!$A$18:$C$45,3,FALSE)),"",VLOOKUP(P13,'2. Structuration de l''unité'!$A$18:$C$45,3,FALSE))</f>
        <v>0</v>
      </c>
      <c r="Q15" s="282">
        <f>IF(ISERROR(VLOOKUP(Q13,'2. Structuration de l''unité'!$A$18:$C$45,3,FALSE)),"",VLOOKUP(Q13,'2. Structuration de l''unité'!$A$18:$C$45,3,FALSE))</f>
        <v>0</v>
      </c>
      <c r="R15" s="282">
        <f>IF(ISERROR(VLOOKUP(R13,'2. Structuration de l''unité'!$A$18:$C$45,3,FALSE)),"",VLOOKUP(R13,'2. Structuration de l''unité'!$A$18:$C$45,3,FALSE))</f>
        <v>0</v>
      </c>
      <c r="S15" s="282">
        <f>IF(ISERROR(VLOOKUP(S13,'2. Structuration de l''unité'!$A$18:$C$45,3,FALSE)),"",VLOOKUP(S13,'2. Structuration de l''unité'!$A$18:$C$45,3,FALSE))</f>
        <v>0</v>
      </c>
      <c r="T15" s="282">
        <f>IF(ISERROR(VLOOKUP(T13,'2. Structuration de l''unité'!$A$18:$C$45,3,FALSE)),"",VLOOKUP(T13,'2. Structuration de l''unité'!$A$18:$C$45,3,FALSE))</f>
        <v>0</v>
      </c>
      <c r="U15" s="282">
        <f>IF(ISERROR(VLOOKUP(U13,'2. Structuration de l''unité'!$A$18:$C$45,3,FALSE)),"",VLOOKUP(U13,'2. Structuration de l''unité'!$A$18:$C$45,3,FALSE))</f>
        <v>0</v>
      </c>
      <c r="V15" s="282">
        <f>IF(ISERROR(VLOOKUP(V13,'2. Structuration de l''unité'!$A$18:$C$45,3,FALSE)),"",VLOOKUP(V13,'2. Structuration de l''unité'!$A$18:$C$45,3,FALSE))</f>
        <v>0</v>
      </c>
      <c r="W15" s="282">
        <f>IF(ISERROR(VLOOKUP(W13,'2. Structuration de l''unité'!$A$18:$C$45,3,FALSE)),"",VLOOKUP(W13,'2. Structuration de l''unité'!$A$18:$C$45,3,FALSE))</f>
        <v>0</v>
      </c>
      <c r="X15" s="282">
        <f>IF(ISERROR(VLOOKUP(X13,'2. Structuration de l''unité'!$A$18:$C$45,3,FALSE)),"",VLOOKUP(X13,'2. Structuration de l''unité'!$A$18:$C$45,3,FALSE))</f>
        <v>0</v>
      </c>
      <c r="Y15" s="282">
        <f>IF(ISERROR(VLOOKUP(Y13,'2. Structuration de l''unité'!$A$18:$C$45,3,FALSE)),"",VLOOKUP(Y13,'2. Structuration de l''unité'!$A$18:$C$45,3,FALSE))</f>
        <v>0</v>
      </c>
      <c r="Z15" s="282">
        <f>IF(ISERROR(VLOOKUP(Z13,'2. Structuration de l''unité'!$A$18:$C$45,3,FALSE)),"",VLOOKUP(Z13,'2. Structuration de l''unité'!$A$18:$C$45,3,FALSE))</f>
        <v>0</v>
      </c>
      <c r="AA15" s="282">
        <f>IF(ISERROR(VLOOKUP(AA13,'2. Structuration de l''unité'!$A$18:$C$45,3,FALSE)),"",VLOOKUP(AA13,'2. Structuration de l''unité'!$A$18:$C$45,3,FALSE))</f>
        <v>0</v>
      </c>
      <c r="AB15" s="282">
        <f>IF(ISERROR(VLOOKUP(AB13,'2. Structuration de l''unité'!$A$18:$C$45,3,FALSE)),"",VLOOKUP(AB13,'2. Structuration de l''unité'!$A$18:$C$45,3,FALSE))</f>
        <v>0</v>
      </c>
      <c r="AC15" s="282">
        <f>IF(ISERROR(VLOOKUP(AC13,'2. Structuration de l''unité'!$A$18:$C$45,3,FALSE)),"",VLOOKUP(AC13,'2. Structuration de l''unité'!$A$18:$C$45,3,FALSE))</f>
        <v>0</v>
      </c>
      <c r="AD15" s="282">
        <f>IF(ISERROR(VLOOKUP(AD13,'2. Structuration de l''unité'!$A$18:$C$45,3,FALSE)),"",VLOOKUP(AD13,'2. Structuration de l''unité'!$A$18:$C$45,3,FALSE))</f>
        <v>0</v>
      </c>
      <c r="AE15" s="282">
        <f>IF(ISERROR(VLOOKUP(AE13,'2. Structuration de l''unité'!$A$18:$C$45,3,FALSE)),"",VLOOKUP(AE13,'2. Structuration de l''unité'!$A$18:$C$45,3,FALSE))</f>
        <v>0</v>
      </c>
      <c r="AF15" s="214"/>
      <c r="AG15" s="214"/>
      <c r="AH15" s="214"/>
      <c r="AI15" s="214"/>
      <c r="AJ15" s="214"/>
      <c r="AK15" s="214"/>
      <c r="AL15" s="214"/>
      <c r="AM15" s="214"/>
      <c r="AN15" s="214"/>
      <c r="AO15" s="214"/>
      <c r="AP15" s="214"/>
      <c r="AQ15" s="214"/>
      <c r="AR15" s="214"/>
      <c r="AS15" s="214"/>
      <c r="AT15" s="214"/>
      <c r="AU15" s="214"/>
      <c r="AV15" s="214"/>
    </row>
    <row r="16" spans="1:48" s="212" customFormat="1" ht="17" x14ac:dyDescent="0.15">
      <c r="A16" s="242" t="s">
        <v>2155</v>
      </c>
      <c r="B16" s="267" t="s">
        <v>2121</v>
      </c>
      <c r="C16" s="271"/>
      <c r="D16" s="272"/>
      <c r="E16" s="272"/>
      <c r="F16" s="272"/>
      <c r="G16" s="272"/>
      <c r="H16" s="272"/>
      <c r="I16" s="272"/>
      <c r="J16" s="272"/>
      <c r="K16" s="272"/>
      <c r="L16" s="272"/>
      <c r="M16" s="272"/>
      <c r="N16" s="272"/>
      <c r="O16" s="272"/>
      <c r="P16" s="272"/>
      <c r="Q16" s="272"/>
      <c r="R16" s="272"/>
      <c r="S16" s="272"/>
      <c r="T16" s="272"/>
      <c r="U16" s="272"/>
      <c r="V16" s="272"/>
      <c r="W16" s="272"/>
      <c r="X16" s="272"/>
      <c r="Y16" s="272"/>
      <c r="Z16" s="272"/>
      <c r="AA16" s="272"/>
      <c r="AB16" s="272"/>
      <c r="AC16" s="272"/>
      <c r="AD16" s="272"/>
      <c r="AE16" s="272"/>
      <c r="AF16" s="214"/>
      <c r="AG16" s="214"/>
      <c r="AH16" s="214"/>
      <c r="AI16" s="214"/>
      <c r="AJ16" s="214"/>
      <c r="AK16" s="214"/>
      <c r="AL16" s="214"/>
      <c r="AM16" s="214"/>
      <c r="AN16" s="214"/>
      <c r="AO16" s="214"/>
      <c r="AP16" s="214"/>
      <c r="AQ16" s="214"/>
      <c r="AR16" s="214"/>
      <c r="AS16" s="214"/>
      <c r="AT16" s="214"/>
      <c r="AU16" s="214"/>
      <c r="AV16" s="214"/>
    </row>
    <row r="17" spans="1:48" s="213" customFormat="1" ht="17" x14ac:dyDescent="0.15">
      <c r="A17" s="243" t="s">
        <v>2156</v>
      </c>
      <c r="B17" s="277" t="s">
        <v>2106</v>
      </c>
      <c r="C17" s="284" t="s">
        <v>2455</v>
      </c>
      <c r="D17" s="269"/>
      <c r="E17" s="269"/>
      <c r="F17" s="269"/>
      <c r="G17" s="269"/>
      <c r="H17" s="269"/>
      <c r="I17" s="269"/>
      <c r="J17" s="269"/>
      <c r="K17" s="269"/>
      <c r="L17" s="269"/>
      <c r="M17" s="269"/>
      <c r="N17" s="269"/>
      <c r="O17" s="269"/>
      <c r="P17" s="269"/>
      <c r="Q17" s="269"/>
      <c r="R17" s="269"/>
      <c r="S17" s="269"/>
      <c r="T17" s="269"/>
      <c r="U17" s="269"/>
      <c r="V17" s="269"/>
      <c r="W17" s="269"/>
      <c r="X17" s="269"/>
      <c r="Y17" s="269"/>
      <c r="Z17" s="269"/>
      <c r="AA17" s="269"/>
      <c r="AB17" s="269"/>
      <c r="AC17" s="269"/>
      <c r="AD17" s="269"/>
      <c r="AE17" s="269"/>
      <c r="AF17" s="214"/>
      <c r="AG17" s="214"/>
      <c r="AH17" s="214"/>
      <c r="AI17" s="214"/>
      <c r="AJ17" s="214"/>
      <c r="AK17" s="214"/>
      <c r="AL17" s="214"/>
      <c r="AM17" s="214"/>
      <c r="AN17" s="214"/>
      <c r="AO17" s="214"/>
      <c r="AP17" s="214"/>
      <c r="AQ17" s="214"/>
      <c r="AR17" s="214"/>
      <c r="AS17" s="214"/>
      <c r="AT17" s="214"/>
      <c r="AU17" s="214"/>
      <c r="AV17" s="214"/>
    </row>
    <row r="18" spans="1:48" s="213" customFormat="1" ht="26" x14ac:dyDescent="0.15">
      <c r="A18" s="243" t="s">
        <v>2157</v>
      </c>
      <c r="B18" s="277" t="s">
        <v>2346</v>
      </c>
      <c r="C18" s="284"/>
      <c r="D18" s="269"/>
      <c r="E18" s="269"/>
      <c r="F18" s="269"/>
      <c r="G18" s="269"/>
      <c r="H18" s="269"/>
      <c r="I18" s="269"/>
      <c r="J18" s="269"/>
      <c r="K18" s="269"/>
      <c r="L18" s="269"/>
      <c r="M18" s="269"/>
      <c r="N18" s="269"/>
      <c r="O18" s="269"/>
      <c r="P18" s="269"/>
      <c r="Q18" s="269"/>
      <c r="R18" s="269"/>
      <c r="S18" s="269"/>
      <c r="T18" s="269"/>
      <c r="U18" s="269"/>
      <c r="V18" s="269"/>
      <c r="W18" s="269"/>
      <c r="X18" s="269"/>
      <c r="Y18" s="269"/>
      <c r="Z18" s="269"/>
      <c r="AA18" s="269"/>
      <c r="AB18" s="269"/>
      <c r="AC18" s="269"/>
      <c r="AD18" s="269"/>
      <c r="AE18" s="269"/>
      <c r="AF18" s="214"/>
      <c r="AG18" s="214"/>
      <c r="AH18" s="214"/>
      <c r="AI18" s="214"/>
      <c r="AJ18" s="214"/>
      <c r="AK18" s="214"/>
      <c r="AL18" s="214"/>
      <c r="AM18" s="214"/>
      <c r="AN18" s="214"/>
      <c r="AO18" s="214"/>
      <c r="AP18" s="214"/>
      <c r="AQ18" s="214"/>
      <c r="AR18" s="214"/>
      <c r="AS18" s="214"/>
      <c r="AT18" s="214"/>
      <c r="AU18" s="214"/>
      <c r="AV18" s="214"/>
    </row>
    <row r="19" spans="1:48" s="213" customFormat="1" ht="17" x14ac:dyDescent="0.15">
      <c r="A19" s="243" t="s">
        <v>2158</v>
      </c>
      <c r="B19" s="277" t="s">
        <v>2347</v>
      </c>
      <c r="C19" s="284"/>
      <c r="D19" s="221"/>
      <c r="E19" s="221"/>
      <c r="F19" s="221"/>
      <c r="G19" s="221"/>
      <c r="H19" s="221"/>
      <c r="I19" s="221"/>
      <c r="J19" s="221"/>
      <c r="K19" s="221"/>
      <c r="L19" s="221"/>
      <c r="M19" s="221"/>
      <c r="N19" s="221"/>
      <c r="O19" s="221"/>
      <c r="P19" s="221"/>
      <c r="Q19" s="221"/>
      <c r="R19" s="221"/>
      <c r="S19" s="221"/>
      <c r="T19" s="221"/>
      <c r="U19" s="221"/>
      <c r="V19" s="221"/>
      <c r="W19" s="221"/>
      <c r="X19" s="221"/>
      <c r="Y19" s="221"/>
      <c r="Z19" s="221"/>
      <c r="AA19" s="221"/>
      <c r="AB19" s="221"/>
      <c r="AC19" s="221"/>
      <c r="AD19" s="221"/>
      <c r="AE19" s="221"/>
      <c r="AF19" s="214"/>
      <c r="AG19" s="214"/>
      <c r="AH19" s="214"/>
      <c r="AI19" s="214"/>
      <c r="AJ19" s="214"/>
      <c r="AK19" s="214"/>
      <c r="AL19" s="214"/>
      <c r="AM19" s="214"/>
      <c r="AN19" s="214"/>
      <c r="AO19" s="214"/>
      <c r="AP19" s="214"/>
      <c r="AQ19" s="214"/>
      <c r="AR19" s="214"/>
      <c r="AS19" s="214"/>
      <c r="AT19" s="214"/>
      <c r="AU19" s="214"/>
      <c r="AV19" s="214"/>
    </row>
    <row r="20" spans="1:48" s="213" customFormat="1" ht="26" x14ac:dyDescent="0.15">
      <c r="A20" s="243" t="s">
        <v>2159</v>
      </c>
      <c r="B20" s="277" t="s">
        <v>2348</v>
      </c>
      <c r="C20" s="284"/>
      <c r="D20" s="221"/>
      <c r="E20" s="221"/>
      <c r="F20" s="221"/>
      <c r="G20" s="221"/>
      <c r="H20" s="221"/>
      <c r="I20" s="221"/>
      <c r="J20" s="221"/>
      <c r="K20" s="221"/>
      <c r="L20" s="221"/>
      <c r="M20" s="221"/>
      <c r="N20" s="221"/>
      <c r="O20" s="221"/>
      <c r="P20" s="221"/>
      <c r="Q20" s="221"/>
      <c r="R20" s="221"/>
      <c r="S20" s="221"/>
      <c r="T20" s="221"/>
      <c r="U20" s="221"/>
      <c r="V20" s="221"/>
      <c r="W20" s="221"/>
      <c r="X20" s="221"/>
      <c r="Y20" s="221"/>
      <c r="Z20" s="221"/>
      <c r="AA20" s="221"/>
      <c r="AB20" s="221"/>
      <c r="AC20" s="221"/>
      <c r="AD20" s="221"/>
      <c r="AE20" s="221"/>
      <c r="AF20" s="214"/>
      <c r="AG20" s="214"/>
      <c r="AH20" s="214"/>
      <c r="AI20" s="214"/>
      <c r="AJ20" s="214"/>
      <c r="AK20" s="214"/>
      <c r="AL20" s="214"/>
      <c r="AM20" s="214"/>
      <c r="AN20" s="214"/>
      <c r="AO20" s="214"/>
      <c r="AP20" s="214"/>
      <c r="AQ20" s="214"/>
      <c r="AR20" s="214"/>
      <c r="AS20" s="214"/>
      <c r="AT20" s="214"/>
      <c r="AU20" s="214"/>
      <c r="AV20" s="214"/>
    </row>
    <row r="21" spans="1:48" s="213" customFormat="1" ht="17" x14ac:dyDescent="0.15">
      <c r="A21" s="243" t="s">
        <v>2160</v>
      </c>
      <c r="B21" s="277" t="s">
        <v>2218</v>
      </c>
      <c r="C21" s="284" t="s">
        <v>2455</v>
      </c>
      <c r="D21" s="221"/>
      <c r="E21" s="221"/>
      <c r="F21" s="221"/>
      <c r="G21" s="221"/>
      <c r="H21" s="221"/>
      <c r="I21" s="221"/>
      <c r="J21" s="221"/>
      <c r="K21" s="221"/>
      <c r="L21" s="221"/>
      <c r="M21" s="221"/>
      <c r="N21" s="221"/>
      <c r="O21" s="221"/>
      <c r="P21" s="221"/>
      <c r="Q21" s="221"/>
      <c r="R21" s="221"/>
      <c r="S21" s="221"/>
      <c r="T21" s="221"/>
      <c r="U21" s="221"/>
      <c r="V21" s="221"/>
      <c r="W21" s="221"/>
      <c r="X21" s="221"/>
      <c r="Y21" s="221"/>
      <c r="Z21" s="221"/>
      <c r="AA21" s="221"/>
      <c r="AB21" s="221"/>
      <c r="AC21" s="221"/>
      <c r="AD21" s="221"/>
      <c r="AE21" s="221"/>
      <c r="AF21" s="214"/>
      <c r="AG21" s="214"/>
      <c r="AH21" s="214"/>
      <c r="AI21" s="214"/>
      <c r="AJ21" s="214"/>
      <c r="AK21" s="214"/>
      <c r="AL21" s="214"/>
      <c r="AM21" s="214"/>
      <c r="AN21" s="214"/>
      <c r="AO21" s="214"/>
      <c r="AP21" s="214"/>
      <c r="AQ21" s="214"/>
      <c r="AR21" s="214"/>
      <c r="AS21" s="214"/>
      <c r="AT21" s="214"/>
      <c r="AU21" s="214"/>
      <c r="AV21" s="214"/>
    </row>
    <row r="22" spans="1:48" s="213" customFormat="1" ht="26" x14ac:dyDescent="0.15">
      <c r="A22" s="243" t="s">
        <v>2161</v>
      </c>
      <c r="B22" s="277" t="s">
        <v>2124</v>
      </c>
      <c r="C22" s="284" t="s">
        <v>2455</v>
      </c>
      <c r="D22" s="269"/>
      <c r="E22" s="269"/>
      <c r="F22" s="269"/>
      <c r="G22" s="269"/>
      <c r="H22" s="269"/>
      <c r="I22" s="269"/>
      <c r="J22" s="269"/>
      <c r="K22" s="269"/>
      <c r="L22" s="269"/>
      <c r="M22" s="269"/>
      <c r="N22" s="269"/>
      <c r="O22" s="269"/>
      <c r="P22" s="269"/>
      <c r="Q22" s="269"/>
      <c r="R22" s="269"/>
      <c r="S22" s="269"/>
      <c r="T22" s="269"/>
      <c r="U22" s="269"/>
      <c r="V22" s="269"/>
      <c r="W22" s="269"/>
      <c r="X22" s="269"/>
      <c r="Y22" s="269"/>
      <c r="Z22" s="269"/>
      <c r="AA22" s="269"/>
      <c r="AB22" s="269"/>
      <c r="AC22" s="269"/>
      <c r="AD22" s="269"/>
      <c r="AE22" s="269"/>
      <c r="AF22" s="214"/>
      <c r="AG22" s="214"/>
      <c r="AH22" s="214"/>
      <c r="AI22" s="214"/>
      <c r="AJ22" s="214"/>
      <c r="AK22" s="214"/>
      <c r="AL22" s="214"/>
      <c r="AM22" s="214"/>
      <c r="AN22" s="214"/>
      <c r="AO22" s="214"/>
      <c r="AP22" s="214"/>
      <c r="AQ22" s="214"/>
      <c r="AR22" s="214"/>
      <c r="AS22" s="214"/>
      <c r="AT22" s="214"/>
      <c r="AU22" s="214"/>
      <c r="AV22" s="214"/>
    </row>
    <row r="23" spans="1:48" s="213" customFormat="1" ht="17" x14ac:dyDescent="0.15">
      <c r="A23" s="243" t="s">
        <v>2162</v>
      </c>
      <c r="B23" s="277" t="s">
        <v>2125</v>
      </c>
      <c r="C23" s="284"/>
      <c r="D23" s="269"/>
      <c r="E23" s="269"/>
      <c r="F23" s="269"/>
      <c r="G23" s="269"/>
      <c r="H23" s="269"/>
      <c r="I23" s="269"/>
      <c r="J23" s="269"/>
      <c r="K23" s="269"/>
      <c r="L23" s="269"/>
      <c r="M23" s="269"/>
      <c r="N23" s="269"/>
      <c r="O23" s="269"/>
      <c r="P23" s="269"/>
      <c r="Q23" s="269"/>
      <c r="R23" s="269"/>
      <c r="S23" s="269"/>
      <c r="T23" s="269"/>
      <c r="U23" s="269"/>
      <c r="V23" s="269"/>
      <c r="W23" s="269"/>
      <c r="X23" s="269"/>
      <c r="Y23" s="269"/>
      <c r="Z23" s="269"/>
      <c r="AA23" s="269"/>
      <c r="AB23" s="269"/>
      <c r="AC23" s="269"/>
      <c r="AD23" s="269"/>
      <c r="AE23" s="269"/>
      <c r="AF23" s="214"/>
      <c r="AG23" s="214"/>
      <c r="AH23" s="214"/>
      <c r="AI23" s="214"/>
      <c r="AJ23" s="214"/>
      <c r="AK23" s="214"/>
      <c r="AL23" s="214"/>
      <c r="AM23" s="214"/>
      <c r="AN23" s="214"/>
      <c r="AO23" s="214"/>
      <c r="AP23" s="214"/>
      <c r="AQ23" s="214"/>
      <c r="AR23" s="214"/>
      <c r="AS23" s="214"/>
      <c r="AT23" s="214"/>
      <c r="AU23" s="214"/>
      <c r="AV23" s="214"/>
    </row>
    <row r="24" spans="1:48" s="213" customFormat="1" ht="26" x14ac:dyDescent="0.15">
      <c r="A24" s="243" t="s">
        <v>2163</v>
      </c>
      <c r="B24" s="277" t="s">
        <v>2195</v>
      </c>
      <c r="C24" s="284"/>
      <c r="D24" s="221"/>
      <c r="E24" s="221"/>
      <c r="F24" s="221"/>
      <c r="G24" s="221"/>
      <c r="H24" s="221"/>
      <c r="I24" s="221"/>
      <c r="J24" s="221"/>
      <c r="K24" s="221"/>
      <c r="L24" s="221"/>
      <c r="M24" s="221"/>
      <c r="N24" s="221"/>
      <c r="O24" s="221"/>
      <c r="P24" s="221"/>
      <c r="Q24" s="221"/>
      <c r="R24" s="221"/>
      <c r="S24" s="221"/>
      <c r="T24" s="221"/>
      <c r="U24" s="221"/>
      <c r="V24" s="221"/>
      <c r="W24" s="221"/>
      <c r="X24" s="221"/>
      <c r="Y24" s="221"/>
      <c r="Z24" s="221"/>
      <c r="AA24" s="221"/>
      <c r="AB24" s="221"/>
      <c r="AC24" s="221"/>
      <c r="AD24" s="221"/>
      <c r="AE24" s="221"/>
      <c r="AF24" s="214"/>
      <c r="AG24" s="214"/>
      <c r="AH24" s="214"/>
      <c r="AI24" s="214"/>
      <c r="AJ24" s="214"/>
      <c r="AK24" s="214"/>
      <c r="AL24" s="214"/>
      <c r="AM24" s="214"/>
      <c r="AN24" s="214"/>
      <c r="AO24" s="214"/>
      <c r="AP24" s="214"/>
      <c r="AQ24" s="214"/>
      <c r="AR24" s="214"/>
      <c r="AS24" s="214"/>
      <c r="AT24" s="214"/>
      <c r="AU24" s="214"/>
      <c r="AV24" s="214"/>
    </row>
    <row r="25" spans="1:48" s="213" customFormat="1" ht="17" x14ac:dyDescent="0.15">
      <c r="A25" s="243" t="s">
        <v>2164</v>
      </c>
      <c r="B25" s="277" t="s">
        <v>2126</v>
      </c>
      <c r="C25" s="284" t="s">
        <v>2455</v>
      </c>
      <c r="D25" s="269"/>
      <c r="E25" s="269"/>
      <c r="F25" s="269"/>
      <c r="G25" s="269"/>
      <c r="H25" s="269"/>
      <c r="I25" s="269"/>
      <c r="J25" s="269"/>
      <c r="K25" s="269"/>
      <c r="L25" s="269"/>
      <c r="M25" s="269"/>
      <c r="N25" s="269"/>
      <c r="O25" s="269"/>
      <c r="P25" s="269"/>
      <c r="Q25" s="269"/>
      <c r="R25" s="269"/>
      <c r="S25" s="269"/>
      <c r="T25" s="269"/>
      <c r="U25" s="269"/>
      <c r="V25" s="269"/>
      <c r="W25" s="269"/>
      <c r="X25" s="269"/>
      <c r="Y25" s="269"/>
      <c r="Z25" s="269"/>
      <c r="AA25" s="269"/>
      <c r="AB25" s="269"/>
      <c r="AC25" s="269"/>
      <c r="AD25" s="269"/>
      <c r="AE25" s="269"/>
      <c r="AF25" s="214"/>
      <c r="AG25" s="214"/>
      <c r="AH25" s="214"/>
      <c r="AI25" s="214"/>
      <c r="AJ25" s="214"/>
      <c r="AK25" s="214"/>
      <c r="AL25" s="214"/>
      <c r="AM25" s="214"/>
      <c r="AN25" s="214"/>
      <c r="AO25" s="214"/>
      <c r="AP25" s="214"/>
      <c r="AQ25" s="214"/>
      <c r="AR25" s="214"/>
      <c r="AS25" s="214"/>
      <c r="AT25" s="214"/>
      <c r="AU25" s="214"/>
      <c r="AV25" s="214"/>
    </row>
    <row r="26" spans="1:48" s="213" customFormat="1" ht="26" x14ac:dyDescent="0.15">
      <c r="A26" s="243" t="s">
        <v>2165</v>
      </c>
      <c r="B26" s="278" t="s">
        <v>2107</v>
      </c>
      <c r="C26" s="284" t="s">
        <v>2455</v>
      </c>
      <c r="D26" s="269"/>
      <c r="E26" s="269"/>
      <c r="F26" s="269"/>
      <c r="G26" s="269"/>
      <c r="H26" s="269"/>
      <c r="I26" s="269"/>
      <c r="J26" s="269"/>
      <c r="K26" s="269"/>
      <c r="L26" s="269"/>
      <c r="M26" s="269"/>
      <c r="N26" s="269"/>
      <c r="O26" s="269"/>
      <c r="P26" s="269"/>
      <c r="Q26" s="269"/>
      <c r="R26" s="269"/>
      <c r="S26" s="269"/>
      <c r="T26" s="269"/>
      <c r="U26" s="269"/>
      <c r="V26" s="269"/>
      <c r="W26" s="269"/>
      <c r="X26" s="269"/>
      <c r="Y26" s="269"/>
      <c r="Z26" s="269"/>
      <c r="AA26" s="269"/>
      <c r="AB26" s="269"/>
      <c r="AC26" s="269"/>
      <c r="AD26" s="269"/>
      <c r="AE26" s="269"/>
      <c r="AF26" s="214"/>
      <c r="AG26" s="214"/>
      <c r="AH26" s="214"/>
      <c r="AI26" s="214"/>
      <c r="AJ26" s="214"/>
      <c r="AK26" s="214"/>
      <c r="AL26" s="214"/>
      <c r="AM26" s="214"/>
      <c r="AN26" s="214"/>
      <c r="AO26" s="214"/>
      <c r="AP26" s="214"/>
      <c r="AQ26" s="214"/>
      <c r="AR26" s="214"/>
      <c r="AS26" s="214"/>
      <c r="AT26" s="214"/>
      <c r="AU26" s="214"/>
      <c r="AV26" s="214"/>
    </row>
    <row r="27" spans="1:48" s="214" customFormat="1" ht="17" x14ac:dyDescent="0.15">
      <c r="A27" s="243" t="s">
        <v>2166</v>
      </c>
      <c r="B27" s="279" t="s">
        <v>2196</v>
      </c>
      <c r="C27" s="285"/>
      <c r="D27" s="286"/>
      <c r="E27" s="286"/>
      <c r="F27" s="286"/>
      <c r="G27" s="286"/>
      <c r="H27" s="286"/>
      <c r="I27" s="286"/>
      <c r="J27" s="286"/>
      <c r="K27" s="286"/>
      <c r="L27" s="286"/>
      <c r="M27" s="286"/>
      <c r="N27" s="286"/>
      <c r="O27" s="286"/>
      <c r="P27" s="286"/>
      <c r="Q27" s="286"/>
      <c r="R27" s="286"/>
      <c r="S27" s="286"/>
      <c r="T27" s="286"/>
      <c r="U27" s="286"/>
      <c r="V27" s="286"/>
      <c r="W27" s="286"/>
      <c r="X27" s="286"/>
      <c r="Y27" s="286"/>
      <c r="Z27" s="286"/>
      <c r="AA27" s="286"/>
      <c r="AB27" s="286"/>
      <c r="AC27" s="286"/>
      <c r="AD27" s="286"/>
      <c r="AE27" s="286"/>
    </row>
    <row r="28" spans="1:48" s="178" customFormat="1" ht="17" x14ac:dyDescent="0.15">
      <c r="A28" s="244" t="s">
        <v>2185</v>
      </c>
      <c r="B28" s="267" t="s">
        <v>2127</v>
      </c>
      <c r="C28" s="271"/>
      <c r="D28" s="272"/>
      <c r="E28" s="272"/>
      <c r="F28" s="272"/>
      <c r="G28" s="272"/>
      <c r="H28" s="272"/>
      <c r="I28" s="272"/>
      <c r="J28" s="272"/>
      <c r="K28" s="272"/>
      <c r="L28" s="272"/>
      <c r="M28" s="272"/>
      <c r="N28" s="272"/>
      <c r="O28" s="272"/>
      <c r="P28" s="272"/>
      <c r="Q28" s="272"/>
      <c r="R28" s="272"/>
      <c r="S28" s="272"/>
      <c r="T28" s="272"/>
      <c r="U28" s="272"/>
      <c r="V28" s="272"/>
      <c r="W28" s="272"/>
      <c r="X28" s="272"/>
      <c r="Y28" s="272"/>
      <c r="Z28" s="272"/>
      <c r="AA28" s="272"/>
      <c r="AB28" s="272"/>
      <c r="AC28" s="272"/>
      <c r="AD28" s="272"/>
      <c r="AE28" s="272"/>
      <c r="AF28" s="214"/>
      <c r="AG28" s="214"/>
      <c r="AH28" s="214"/>
      <c r="AI28" s="214"/>
      <c r="AJ28" s="214"/>
      <c r="AK28" s="214"/>
      <c r="AL28" s="214"/>
      <c r="AM28" s="214"/>
      <c r="AN28" s="214"/>
      <c r="AO28" s="214"/>
      <c r="AP28" s="214"/>
      <c r="AQ28" s="214"/>
      <c r="AR28" s="214"/>
      <c r="AS28" s="214"/>
      <c r="AT28" s="214"/>
      <c r="AU28" s="214"/>
      <c r="AV28" s="214"/>
    </row>
    <row r="29" spans="1:48" s="210" customFormat="1" ht="17" x14ac:dyDescent="0.15">
      <c r="A29" s="243" t="s">
        <v>2167</v>
      </c>
      <c r="B29" s="280" t="s">
        <v>2219</v>
      </c>
      <c r="C29" s="463"/>
      <c r="D29" s="222"/>
      <c r="E29" s="222"/>
      <c r="F29" s="222"/>
      <c r="G29" s="222"/>
      <c r="H29" s="222"/>
      <c r="I29" s="222"/>
      <c r="J29" s="222"/>
      <c r="K29" s="222"/>
      <c r="L29" s="222"/>
      <c r="M29" s="222"/>
      <c r="N29" s="222"/>
      <c r="O29" s="222"/>
      <c r="P29" s="222"/>
      <c r="Q29" s="222"/>
      <c r="R29" s="222"/>
      <c r="S29" s="222"/>
      <c r="T29" s="222"/>
      <c r="U29" s="222"/>
      <c r="V29" s="222"/>
      <c r="W29" s="222"/>
      <c r="X29" s="222"/>
      <c r="Y29" s="222"/>
      <c r="Z29" s="222"/>
      <c r="AA29" s="222"/>
      <c r="AB29" s="222"/>
      <c r="AC29" s="222"/>
      <c r="AD29" s="222"/>
      <c r="AE29" s="222"/>
      <c r="AF29" s="211"/>
      <c r="AG29" s="211"/>
      <c r="AH29" s="211"/>
      <c r="AI29" s="211"/>
      <c r="AJ29" s="211"/>
      <c r="AK29" s="211"/>
      <c r="AL29" s="211"/>
      <c r="AM29" s="211"/>
      <c r="AN29" s="211"/>
      <c r="AO29" s="211"/>
      <c r="AP29" s="211"/>
      <c r="AQ29" s="211"/>
      <c r="AR29" s="211"/>
      <c r="AS29" s="211"/>
      <c r="AT29" s="211"/>
      <c r="AU29" s="211"/>
      <c r="AV29" s="211"/>
    </row>
    <row r="30" spans="1:48" s="210" customFormat="1" ht="17" x14ac:dyDescent="0.15">
      <c r="A30" s="243" t="s">
        <v>2168</v>
      </c>
      <c r="B30" s="280" t="s">
        <v>2220</v>
      </c>
      <c r="C30" s="463"/>
      <c r="D30" s="222"/>
      <c r="E30" s="222"/>
      <c r="F30" s="222"/>
      <c r="G30" s="222"/>
      <c r="H30" s="222"/>
      <c r="I30" s="222"/>
      <c r="J30" s="222"/>
      <c r="K30" s="222"/>
      <c r="L30" s="222"/>
      <c r="M30" s="222"/>
      <c r="N30" s="222"/>
      <c r="O30" s="222"/>
      <c r="P30" s="222"/>
      <c r="Q30" s="222"/>
      <c r="R30" s="222"/>
      <c r="S30" s="222"/>
      <c r="T30" s="222"/>
      <c r="U30" s="222"/>
      <c r="V30" s="222"/>
      <c r="W30" s="222"/>
      <c r="X30" s="222"/>
      <c r="Y30" s="222"/>
      <c r="Z30" s="222"/>
      <c r="AA30" s="222"/>
      <c r="AB30" s="222"/>
      <c r="AC30" s="222"/>
      <c r="AD30" s="222"/>
      <c r="AE30" s="222"/>
      <c r="AF30" s="211"/>
      <c r="AG30" s="211"/>
      <c r="AH30" s="211"/>
      <c r="AI30" s="211"/>
      <c r="AJ30" s="211"/>
      <c r="AK30" s="211"/>
      <c r="AL30" s="211"/>
      <c r="AM30" s="211"/>
      <c r="AN30" s="211"/>
      <c r="AO30" s="211"/>
      <c r="AP30" s="211"/>
      <c r="AQ30" s="211"/>
      <c r="AR30" s="211"/>
      <c r="AS30" s="211"/>
      <c r="AT30" s="211"/>
      <c r="AU30" s="211"/>
      <c r="AV30" s="211"/>
    </row>
    <row r="31" spans="1:48" s="210" customFormat="1" ht="17" x14ac:dyDescent="0.15">
      <c r="A31" s="243" t="s">
        <v>2169</v>
      </c>
      <c r="B31" s="280" t="s">
        <v>2221</v>
      </c>
      <c r="C31" s="463"/>
      <c r="D31" s="222"/>
      <c r="E31" s="222"/>
      <c r="F31" s="222"/>
      <c r="G31" s="222"/>
      <c r="H31" s="222"/>
      <c r="I31" s="222"/>
      <c r="J31" s="222"/>
      <c r="K31" s="222"/>
      <c r="L31" s="222"/>
      <c r="M31" s="222"/>
      <c r="N31" s="222"/>
      <c r="O31" s="222"/>
      <c r="P31" s="222"/>
      <c r="Q31" s="222"/>
      <c r="R31" s="222"/>
      <c r="S31" s="222"/>
      <c r="T31" s="222"/>
      <c r="U31" s="222"/>
      <c r="V31" s="222"/>
      <c r="W31" s="222"/>
      <c r="X31" s="222"/>
      <c r="Y31" s="222"/>
      <c r="Z31" s="222"/>
      <c r="AA31" s="222"/>
      <c r="AB31" s="222"/>
      <c r="AC31" s="222"/>
      <c r="AD31" s="222"/>
      <c r="AE31" s="222"/>
      <c r="AF31" s="211"/>
      <c r="AG31" s="211"/>
      <c r="AH31" s="211"/>
      <c r="AI31" s="211"/>
      <c r="AJ31" s="211"/>
      <c r="AK31" s="211"/>
      <c r="AL31" s="211"/>
      <c r="AM31" s="211"/>
      <c r="AN31" s="211"/>
      <c r="AO31" s="211"/>
      <c r="AP31" s="211"/>
      <c r="AQ31" s="211"/>
      <c r="AR31" s="211"/>
      <c r="AS31" s="211"/>
      <c r="AT31" s="211"/>
      <c r="AU31" s="211"/>
      <c r="AV31" s="211"/>
    </row>
    <row r="32" spans="1:48" s="210" customFormat="1" ht="17" x14ac:dyDescent="0.15">
      <c r="A32" s="243" t="s">
        <v>2170</v>
      </c>
      <c r="B32" s="280" t="s">
        <v>2222</v>
      </c>
      <c r="C32" s="463"/>
      <c r="D32" s="222"/>
      <c r="E32" s="222"/>
      <c r="F32" s="222"/>
      <c r="G32" s="222"/>
      <c r="H32" s="222"/>
      <c r="I32" s="222"/>
      <c r="J32" s="222"/>
      <c r="K32" s="222"/>
      <c r="L32" s="222"/>
      <c r="M32" s="222"/>
      <c r="N32" s="222"/>
      <c r="O32" s="222"/>
      <c r="P32" s="222"/>
      <c r="Q32" s="222"/>
      <c r="R32" s="222"/>
      <c r="S32" s="222"/>
      <c r="T32" s="222"/>
      <c r="U32" s="222"/>
      <c r="V32" s="222"/>
      <c r="W32" s="222"/>
      <c r="X32" s="222"/>
      <c r="Y32" s="222"/>
      <c r="Z32" s="222"/>
      <c r="AA32" s="222"/>
      <c r="AB32" s="222"/>
      <c r="AC32" s="222"/>
      <c r="AD32" s="222"/>
      <c r="AE32" s="222"/>
      <c r="AF32" s="211"/>
      <c r="AG32" s="211"/>
      <c r="AH32" s="211"/>
      <c r="AI32" s="211"/>
      <c r="AJ32" s="211"/>
      <c r="AK32" s="211"/>
      <c r="AL32" s="211"/>
      <c r="AM32" s="211"/>
      <c r="AN32" s="211"/>
      <c r="AO32" s="211"/>
      <c r="AP32" s="211"/>
      <c r="AQ32" s="211"/>
      <c r="AR32" s="211"/>
      <c r="AS32" s="211"/>
      <c r="AT32" s="211"/>
      <c r="AU32" s="211"/>
      <c r="AV32" s="211"/>
    </row>
    <row r="33" spans="1:48" s="210" customFormat="1" ht="26" x14ac:dyDescent="0.15">
      <c r="A33" s="243" t="s">
        <v>2171</v>
      </c>
      <c r="B33" s="280" t="s">
        <v>2104</v>
      </c>
      <c r="C33" s="463"/>
      <c r="D33" s="270"/>
      <c r="E33" s="270"/>
      <c r="F33" s="270"/>
      <c r="G33" s="270"/>
      <c r="H33" s="270"/>
      <c r="I33" s="270"/>
      <c r="J33" s="270"/>
      <c r="K33" s="270"/>
      <c r="L33" s="270"/>
      <c r="M33" s="270"/>
      <c r="N33" s="270"/>
      <c r="O33" s="270"/>
      <c r="P33" s="270"/>
      <c r="Q33" s="270"/>
      <c r="R33" s="270"/>
      <c r="S33" s="270"/>
      <c r="T33" s="270"/>
      <c r="U33" s="270"/>
      <c r="V33" s="270"/>
      <c r="W33" s="270"/>
      <c r="X33" s="270"/>
      <c r="Y33" s="270"/>
      <c r="Z33" s="270"/>
      <c r="AA33" s="270"/>
      <c r="AB33" s="270"/>
      <c r="AC33" s="270"/>
      <c r="AD33" s="270"/>
      <c r="AE33" s="270"/>
      <c r="AF33" s="211"/>
      <c r="AG33" s="211"/>
      <c r="AH33" s="211"/>
      <c r="AI33" s="211"/>
      <c r="AJ33" s="211"/>
      <c r="AK33" s="211"/>
      <c r="AL33" s="211"/>
      <c r="AM33" s="211"/>
      <c r="AN33" s="211"/>
      <c r="AO33" s="211"/>
      <c r="AP33" s="211"/>
      <c r="AQ33" s="211"/>
      <c r="AR33" s="211"/>
      <c r="AS33" s="211"/>
      <c r="AT33" s="211"/>
      <c r="AU33" s="211"/>
      <c r="AV33" s="211"/>
    </row>
    <row r="34" spans="1:48" s="210" customFormat="1" ht="26" x14ac:dyDescent="0.15">
      <c r="A34" s="243" t="s">
        <v>2172</v>
      </c>
      <c r="B34" s="280" t="s">
        <v>2105</v>
      </c>
      <c r="C34" s="463"/>
      <c r="D34" s="270"/>
      <c r="E34" s="270"/>
      <c r="F34" s="270"/>
      <c r="G34" s="270"/>
      <c r="H34" s="270"/>
      <c r="I34" s="270"/>
      <c r="J34" s="270"/>
      <c r="K34" s="270"/>
      <c r="L34" s="270"/>
      <c r="M34" s="270"/>
      <c r="N34" s="270"/>
      <c r="O34" s="270"/>
      <c r="P34" s="270"/>
      <c r="Q34" s="270"/>
      <c r="R34" s="270"/>
      <c r="S34" s="270"/>
      <c r="T34" s="270"/>
      <c r="U34" s="270"/>
      <c r="V34" s="270"/>
      <c r="W34" s="270"/>
      <c r="X34" s="270"/>
      <c r="Y34" s="270"/>
      <c r="Z34" s="270"/>
      <c r="AA34" s="270"/>
      <c r="AB34" s="270"/>
      <c r="AC34" s="270"/>
      <c r="AD34" s="270"/>
      <c r="AE34" s="270"/>
      <c r="AF34" s="211"/>
      <c r="AG34" s="211"/>
      <c r="AH34" s="211"/>
      <c r="AI34" s="211"/>
      <c r="AJ34" s="211"/>
      <c r="AK34" s="211"/>
      <c r="AL34" s="211"/>
      <c r="AM34" s="211"/>
      <c r="AN34" s="211"/>
      <c r="AO34" s="211"/>
      <c r="AP34" s="211"/>
      <c r="AQ34" s="211"/>
      <c r="AR34" s="211"/>
      <c r="AS34" s="211"/>
      <c r="AT34" s="211"/>
      <c r="AU34" s="211"/>
      <c r="AV34" s="211"/>
    </row>
    <row r="35" spans="1:48" s="211" customFormat="1" ht="17" x14ac:dyDescent="0.15">
      <c r="A35" s="242" t="s">
        <v>2186</v>
      </c>
      <c r="B35" s="267" t="s">
        <v>2120</v>
      </c>
      <c r="C35" s="271" t="s">
        <v>2213</v>
      </c>
      <c r="D35" s="272"/>
      <c r="E35" s="272"/>
      <c r="F35" s="272"/>
      <c r="G35" s="272"/>
      <c r="H35" s="272"/>
      <c r="I35" s="272"/>
      <c r="J35" s="272"/>
      <c r="K35" s="272"/>
      <c r="L35" s="272"/>
      <c r="M35" s="272"/>
      <c r="N35" s="272"/>
      <c r="O35" s="272"/>
      <c r="P35" s="272"/>
      <c r="Q35" s="272"/>
      <c r="R35" s="272"/>
      <c r="S35" s="272"/>
      <c r="T35" s="272"/>
      <c r="U35" s="272"/>
      <c r="V35" s="272"/>
      <c r="W35" s="272"/>
      <c r="X35" s="272"/>
      <c r="Y35" s="272"/>
      <c r="Z35" s="272"/>
      <c r="AA35" s="272"/>
      <c r="AB35" s="272"/>
      <c r="AC35" s="272"/>
      <c r="AD35" s="272"/>
      <c r="AE35" s="272"/>
    </row>
    <row r="36" spans="1:48" s="210" customFormat="1" ht="17" x14ac:dyDescent="0.15">
      <c r="A36" s="243" t="s">
        <v>2173</v>
      </c>
      <c r="B36" s="280" t="s">
        <v>2114</v>
      </c>
      <c r="C36" s="284" t="s">
        <v>2455</v>
      </c>
      <c r="D36" s="270"/>
      <c r="E36" s="270"/>
      <c r="F36" s="270"/>
      <c r="G36" s="270"/>
      <c r="H36" s="270"/>
      <c r="I36" s="270"/>
      <c r="J36" s="270"/>
      <c r="K36" s="270"/>
      <c r="L36" s="270"/>
      <c r="M36" s="270"/>
      <c r="N36" s="270"/>
      <c r="O36" s="270"/>
      <c r="P36" s="270"/>
      <c r="Q36" s="270"/>
      <c r="R36" s="270"/>
      <c r="S36" s="270"/>
      <c r="T36" s="270"/>
      <c r="U36" s="270"/>
      <c r="V36" s="270"/>
      <c r="W36" s="270"/>
      <c r="X36" s="270"/>
      <c r="Y36" s="270"/>
      <c r="Z36" s="270"/>
      <c r="AA36" s="270"/>
      <c r="AB36" s="270"/>
      <c r="AC36" s="270"/>
      <c r="AD36" s="270"/>
      <c r="AE36" s="270"/>
      <c r="AF36" s="211"/>
      <c r="AG36" s="211"/>
      <c r="AH36" s="211"/>
      <c r="AI36" s="211"/>
      <c r="AJ36" s="211"/>
      <c r="AK36" s="211"/>
      <c r="AL36" s="211"/>
      <c r="AM36" s="211"/>
      <c r="AN36" s="211"/>
      <c r="AO36" s="211"/>
      <c r="AP36" s="211"/>
      <c r="AQ36" s="211"/>
      <c r="AR36" s="211"/>
      <c r="AS36" s="211"/>
      <c r="AT36" s="211"/>
      <c r="AU36" s="211"/>
      <c r="AV36" s="211"/>
    </row>
    <row r="37" spans="1:48" s="210" customFormat="1" ht="17" x14ac:dyDescent="0.15">
      <c r="A37" s="243" t="s">
        <v>2174</v>
      </c>
      <c r="B37" s="280" t="s">
        <v>2108</v>
      </c>
      <c r="C37" s="223"/>
      <c r="D37" s="270"/>
      <c r="E37" s="270"/>
      <c r="F37" s="270"/>
      <c r="G37" s="270"/>
      <c r="H37" s="270"/>
      <c r="I37" s="270"/>
      <c r="J37" s="270"/>
      <c r="K37" s="270"/>
      <c r="L37" s="270"/>
      <c r="M37" s="270"/>
      <c r="N37" s="270"/>
      <c r="O37" s="270"/>
      <c r="P37" s="270"/>
      <c r="Q37" s="270"/>
      <c r="R37" s="270"/>
      <c r="S37" s="270"/>
      <c r="T37" s="270"/>
      <c r="U37" s="270"/>
      <c r="V37" s="270"/>
      <c r="W37" s="270"/>
      <c r="X37" s="270"/>
      <c r="Y37" s="270"/>
      <c r="Z37" s="270"/>
      <c r="AA37" s="270"/>
      <c r="AB37" s="270"/>
      <c r="AC37" s="270"/>
      <c r="AD37" s="270"/>
      <c r="AE37" s="270"/>
      <c r="AF37" s="211"/>
      <c r="AG37" s="211"/>
      <c r="AH37" s="211"/>
      <c r="AI37" s="211"/>
      <c r="AJ37" s="211"/>
      <c r="AK37" s="211"/>
      <c r="AL37" s="211"/>
      <c r="AM37" s="211"/>
      <c r="AN37" s="211"/>
      <c r="AO37" s="211"/>
      <c r="AP37" s="211"/>
      <c r="AQ37" s="211"/>
      <c r="AR37" s="211"/>
      <c r="AS37" s="211"/>
      <c r="AT37" s="211"/>
      <c r="AU37" s="211"/>
      <c r="AV37" s="211"/>
    </row>
    <row r="38" spans="1:48" s="210" customFormat="1" ht="17" x14ac:dyDescent="0.15">
      <c r="A38" s="243" t="s">
        <v>2187</v>
      </c>
      <c r="B38" s="274" t="s">
        <v>2119</v>
      </c>
      <c r="C38" s="275"/>
      <c r="D38" s="270"/>
      <c r="E38" s="270"/>
      <c r="F38" s="270"/>
      <c r="G38" s="270"/>
      <c r="H38" s="270"/>
      <c r="I38" s="270"/>
      <c r="J38" s="270"/>
      <c r="K38" s="270"/>
      <c r="L38" s="270"/>
      <c r="M38" s="270"/>
      <c r="N38" s="270"/>
      <c r="O38" s="270"/>
      <c r="P38" s="270"/>
      <c r="Q38" s="270"/>
      <c r="R38" s="270"/>
      <c r="S38" s="270"/>
      <c r="T38" s="270"/>
      <c r="U38" s="270"/>
      <c r="V38" s="270"/>
      <c r="W38" s="270"/>
      <c r="X38" s="270"/>
      <c r="Y38" s="270"/>
      <c r="Z38" s="270"/>
      <c r="AA38" s="270"/>
      <c r="AB38" s="270"/>
      <c r="AC38" s="270"/>
      <c r="AD38" s="270"/>
      <c r="AE38" s="270"/>
      <c r="AF38" s="211"/>
      <c r="AG38" s="211"/>
      <c r="AH38" s="211"/>
      <c r="AI38" s="211"/>
      <c r="AJ38" s="211"/>
      <c r="AK38" s="211"/>
      <c r="AL38" s="211"/>
      <c r="AM38" s="211"/>
      <c r="AN38" s="211"/>
      <c r="AO38" s="211"/>
      <c r="AP38" s="211"/>
      <c r="AQ38" s="211"/>
      <c r="AR38" s="211"/>
      <c r="AS38" s="211"/>
      <c r="AT38" s="211"/>
      <c r="AU38" s="211"/>
      <c r="AV38" s="211"/>
    </row>
    <row r="39" spans="1:48" s="210" customFormat="1" ht="17" x14ac:dyDescent="0.15">
      <c r="A39" s="243" t="s">
        <v>2175</v>
      </c>
      <c r="B39" s="280" t="s">
        <v>2109</v>
      </c>
      <c r="C39" s="223"/>
      <c r="D39" s="270"/>
      <c r="E39" s="270"/>
      <c r="F39" s="270"/>
      <c r="G39" s="270"/>
      <c r="H39" s="270"/>
      <c r="I39" s="270"/>
      <c r="J39" s="270"/>
      <c r="K39" s="270"/>
      <c r="L39" s="270"/>
      <c r="M39" s="270"/>
      <c r="N39" s="270"/>
      <c r="O39" s="270"/>
      <c r="P39" s="270"/>
      <c r="Q39" s="270"/>
      <c r="R39" s="270"/>
      <c r="S39" s="270"/>
      <c r="T39" s="270"/>
      <c r="U39" s="270"/>
      <c r="V39" s="270"/>
      <c r="W39" s="270"/>
      <c r="X39" s="270"/>
      <c r="Y39" s="270"/>
      <c r="Z39" s="270"/>
      <c r="AA39" s="270"/>
      <c r="AB39" s="270"/>
      <c r="AC39" s="270"/>
      <c r="AD39" s="270"/>
      <c r="AE39" s="270"/>
      <c r="AF39" s="211"/>
      <c r="AG39" s="211"/>
      <c r="AH39" s="211"/>
      <c r="AI39" s="211"/>
      <c r="AJ39" s="211"/>
      <c r="AK39" s="211"/>
      <c r="AL39" s="211"/>
      <c r="AM39" s="211"/>
      <c r="AN39" s="211"/>
      <c r="AO39" s="211"/>
      <c r="AP39" s="211"/>
      <c r="AQ39" s="211"/>
      <c r="AR39" s="211"/>
      <c r="AS39" s="211"/>
      <c r="AT39" s="211"/>
      <c r="AU39" s="211"/>
      <c r="AV39" s="211"/>
    </row>
    <row r="40" spans="1:48" s="210" customFormat="1" ht="17" x14ac:dyDescent="0.15">
      <c r="A40" s="243" t="s">
        <v>2176</v>
      </c>
      <c r="B40" s="280" t="s">
        <v>2110</v>
      </c>
      <c r="C40" s="223"/>
      <c r="D40" s="270"/>
      <c r="E40" s="270"/>
      <c r="F40" s="270"/>
      <c r="G40" s="270"/>
      <c r="H40" s="270"/>
      <c r="I40" s="270"/>
      <c r="J40" s="270"/>
      <c r="K40" s="270"/>
      <c r="L40" s="270"/>
      <c r="M40" s="270"/>
      <c r="N40" s="270"/>
      <c r="O40" s="270"/>
      <c r="P40" s="270"/>
      <c r="Q40" s="270"/>
      <c r="R40" s="270"/>
      <c r="S40" s="270"/>
      <c r="T40" s="270"/>
      <c r="U40" s="270"/>
      <c r="V40" s="270"/>
      <c r="W40" s="270"/>
      <c r="X40" s="270"/>
      <c r="Y40" s="270"/>
      <c r="Z40" s="270"/>
      <c r="AA40" s="270"/>
      <c r="AB40" s="270"/>
      <c r="AC40" s="270"/>
      <c r="AD40" s="270"/>
      <c r="AE40" s="270"/>
      <c r="AF40" s="211"/>
      <c r="AG40" s="211"/>
      <c r="AH40" s="211"/>
      <c r="AI40" s="211"/>
      <c r="AJ40" s="211"/>
      <c r="AK40" s="211"/>
      <c r="AL40" s="211"/>
      <c r="AM40" s="211"/>
      <c r="AN40" s="211"/>
      <c r="AO40" s="211"/>
      <c r="AP40" s="211"/>
      <c r="AQ40" s="211"/>
      <c r="AR40" s="211"/>
      <c r="AS40" s="211"/>
      <c r="AT40" s="211"/>
      <c r="AU40" s="211"/>
      <c r="AV40" s="211"/>
    </row>
    <row r="41" spans="1:48" s="210" customFormat="1" ht="17" x14ac:dyDescent="0.15">
      <c r="A41" s="243" t="s">
        <v>2177</v>
      </c>
      <c r="B41" s="280" t="s">
        <v>2111</v>
      </c>
      <c r="C41" s="284" t="s">
        <v>2455</v>
      </c>
      <c r="D41" s="270"/>
      <c r="E41" s="270"/>
      <c r="F41" s="270"/>
      <c r="G41" s="270"/>
      <c r="H41" s="270"/>
      <c r="I41" s="270"/>
      <c r="J41" s="270"/>
      <c r="K41" s="270"/>
      <c r="L41" s="270"/>
      <c r="M41" s="270"/>
      <c r="N41" s="270"/>
      <c r="O41" s="270"/>
      <c r="P41" s="270"/>
      <c r="Q41" s="270"/>
      <c r="R41" s="270"/>
      <c r="S41" s="270"/>
      <c r="T41" s="270"/>
      <c r="U41" s="270"/>
      <c r="V41" s="270"/>
      <c r="W41" s="270"/>
      <c r="X41" s="270"/>
      <c r="Y41" s="270"/>
      <c r="Z41" s="270"/>
      <c r="AA41" s="270"/>
      <c r="AB41" s="270"/>
      <c r="AC41" s="270"/>
      <c r="AD41" s="270"/>
      <c r="AE41" s="270"/>
      <c r="AF41" s="211"/>
      <c r="AG41" s="211"/>
      <c r="AH41" s="211"/>
      <c r="AI41" s="211"/>
      <c r="AJ41" s="211"/>
      <c r="AK41" s="211"/>
      <c r="AL41" s="211"/>
      <c r="AM41" s="211"/>
      <c r="AN41" s="211"/>
      <c r="AO41" s="211"/>
      <c r="AP41" s="211"/>
      <c r="AQ41" s="211"/>
      <c r="AR41" s="211"/>
      <c r="AS41" s="211"/>
      <c r="AT41" s="211"/>
      <c r="AU41" s="211"/>
      <c r="AV41" s="211"/>
    </row>
    <row r="42" spans="1:48" s="210" customFormat="1" ht="17" x14ac:dyDescent="0.15">
      <c r="A42" s="243" t="s">
        <v>2178</v>
      </c>
      <c r="B42" s="280" t="s">
        <v>2115</v>
      </c>
      <c r="C42" s="284" t="s">
        <v>2455</v>
      </c>
      <c r="D42" s="270"/>
      <c r="E42" s="270"/>
      <c r="F42" s="270"/>
      <c r="G42" s="270"/>
      <c r="H42" s="270"/>
      <c r="I42" s="270"/>
      <c r="J42" s="270"/>
      <c r="K42" s="270"/>
      <c r="L42" s="270"/>
      <c r="M42" s="270"/>
      <c r="N42" s="270"/>
      <c r="O42" s="270"/>
      <c r="P42" s="270"/>
      <c r="Q42" s="270"/>
      <c r="R42" s="270"/>
      <c r="S42" s="270"/>
      <c r="T42" s="270"/>
      <c r="U42" s="270"/>
      <c r="V42" s="270"/>
      <c r="W42" s="270"/>
      <c r="X42" s="270"/>
      <c r="Y42" s="270"/>
      <c r="Z42" s="270"/>
      <c r="AA42" s="270"/>
      <c r="AB42" s="270"/>
      <c r="AC42" s="270"/>
      <c r="AD42" s="270"/>
      <c r="AE42" s="270"/>
      <c r="AF42" s="211"/>
      <c r="AG42" s="211"/>
      <c r="AH42" s="211"/>
      <c r="AI42" s="211"/>
      <c r="AJ42" s="211"/>
      <c r="AK42" s="211"/>
      <c r="AL42" s="211"/>
      <c r="AM42" s="211"/>
      <c r="AN42" s="211"/>
      <c r="AO42" s="211"/>
      <c r="AP42" s="211"/>
      <c r="AQ42" s="211"/>
      <c r="AR42" s="211"/>
      <c r="AS42" s="211"/>
      <c r="AT42" s="211"/>
      <c r="AU42" s="211"/>
      <c r="AV42" s="211"/>
    </row>
    <row r="43" spans="1:48" s="210" customFormat="1" ht="17" x14ac:dyDescent="0.15">
      <c r="A43" s="243" t="s">
        <v>2179</v>
      </c>
      <c r="B43" s="280" t="s">
        <v>2112</v>
      </c>
      <c r="C43" s="284">
        <v>1</v>
      </c>
      <c r="D43" s="270"/>
      <c r="E43" s="270"/>
      <c r="F43" s="270"/>
      <c r="G43" s="270"/>
      <c r="H43" s="270"/>
      <c r="I43" s="270"/>
      <c r="J43" s="270"/>
      <c r="K43" s="270"/>
      <c r="L43" s="270"/>
      <c r="M43" s="270"/>
      <c r="N43" s="270"/>
      <c r="O43" s="270"/>
      <c r="P43" s="270"/>
      <c r="Q43" s="270"/>
      <c r="R43" s="270"/>
      <c r="S43" s="270"/>
      <c r="T43" s="270"/>
      <c r="U43" s="270"/>
      <c r="V43" s="270"/>
      <c r="W43" s="270"/>
      <c r="X43" s="270"/>
      <c r="Y43" s="270"/>
      <c r="Z43" s="270"/>
      <c r="AA43" s="270"/>
      <c r="AB43" s="270"/>
      <c r="AC43" s="270"/>
      <c r="AD43" s="270"/>
      <c r="AE43" s="270"/>
      <c r="AF43" s="211"/>
      <c r="AG43" s="211"/>
      <c r="AH43" s="211"/>
      <c r="AI43" s="211"/>
      <c r="AJ43" s="211"/>
      <c r="AK43" s="211"/>
      <c r="AL43" s="211"/>
      <c r="AM43" s="211"/>
      <c r="AN43" s="211"/>
      <c r="AO43" s="211"/>
      <c r="AP43" s="211"/>
      <c r="AQ43" s="211"/>
      <c r="AR43" s="211"/>
      <c r="AS43" s="211"/>
      <c r="AT43" s="211"/>
      <c r="AU43" s="211"/>
      <c r="AV43" s="211"/>
    </row>
    <row r="44" spans="1:48" s="210" customFormat="1" ht="17" x14ac:dyDescent="0.15">
      <c r="A44" s="243" t="s">
        <v>2188</v>
      </c>
      <c r="B44" s="274" t="s">
        <v>2122</v>
      </c>
      <c r="C44" s="268"/>
      <c r="D44" s="269"/>
      <c r="E44" s="269"/>
      <c r="F44" s="269"/>
      <c r="G44" s="269"/>
      <c r="H44" s="269"/>
      <c r="I44" s="269"/>
      <c r="J44" s="269"/>
      <c r="K44" s="269"/>
      <c r="L44" s="269"/>
      <c r="M44" s="269"/>
      <c r="N44" s="269"/>
      <c r="O44" s="269"/>
      <c r="P44" s="269"/>
      <c r="Q44" s="269"/>
      <c r="R44" s="269"/>
      <c r="S44" s="269"/>
      <c r="T44" s="269"/>
      <c r="U44" s="269"/>
      <c r="V44" s="269"/>
      <c r="W44" s="269"/>
      <c r="X44" s="269"/>
      <c r="Y44" s="269"/>
      <c r="Z44" s="269"/>
      <c r="AA44" s="269"/>
      <c r="AB44" s="269"/>
      <c r="AC44" s="269"/>
      <c r="AD44" s="269"/>
      <c r="AE44" s="269"/>
      <c r="AF44" s="211"/>
      <c r="AG44" s="211"/>
      <c r="AH44" s="211"/>
      <c r="AI44" s="211"/>
      <c r="AJ44" s="211"/>
      <c r="AK44" s="211"/>
      <c r="AL44" s="211"/>
      <c r="AM44" s="211"/>
      <c r="AN44" s="211"/>
      <c r="AO44" s="211"/>
      <c r="AP44" s="211"/>
      <c r="AQ44" s="211"/>
      <c r="AR44" s="211"/>
      <c r="AS44" s="211"/>
      <c r="AT44" s="211"/>
      <c r="AU44" s="211"/>
      <c r="AV44" s="211"/>
    </row>
    <row r="45" spans="1:48" s="210" customFormat="1" ht="26" x14ac:dyDescent="0.15">
      <c r="A45" s="243" t="s">
        <v>2180</v>
      </c>
      <c r="B45" s="280" t="s">
        <v>2116</v>
      </c>
      <c r="C45" s="223"/>
      <c r="D45" s="270"/>
      <c r="E45" s="270"/>
      <c r="F45" s="270"/>
      <c r="G45" s="270"/>
      <c r="H45" s="270"/>
      <c r="I45" s="270"/>
      <c r="J45" s="270"/>
      <c r="K45" s="270"/>
      <c r="L45" s="270"/>
      <c r="M45" s="270"/>
      <c r="N45" s="270"/>
      <c r="O45" s="270"/>
      <c r="P45" s="270"/>
      <c r="Q45" s="270"/>
      <c r="R45" s="270"/>
      <c r="S45" s="270"/>
      <c r="T45" s="270"/>
      <c r="U45" s="270"/>
      <c r="V45" s="270"/>
      <c r="W45" s="270"/>
      <c r="X45" s="270"/>
      <c r="Y45" s="270"/>
      <c r="Z45" s="270"/>
      <c r="AA45" s="270"/>
      <c r="AB45" s="270"/>
      <c r="AC45" s="270"/>
      <c r="AD45" s="270"/>
      <c r="AE45" s="270"/>
      <c r="AF45" s="211"/>
      <c r="AG45" s="211"/>
      <c r="AH45" s="211"/>
      <c r="AI45" s="211"/>
      <c r="AJ45" s="211"/>
      <c r="AK45" s="211"/>
      <c r="AL45" s="211"/>
      <c r="AM45" s="211"/>
      <c r="AN45" s="211"/>
      <c r="AO45" s="211"/>
      <c r="AP45" s="211"/>
      <c r="AQ45" s="211"/>
      <c r="AR45" s="211"/>
      <c r="AS45" s="211"/>
      <c r="AT45" s="211"/>
      <c r="AU45" s="211"/>
      <c r="AV45" s="211"/>
    </row>
    <row r="46" spans="1:48" s="210" customFormat="1" ht="17" x14ac:dyDescent="0.15">
      <c r="A46" s="243" t="s">
        <v>2189</v>
      </c>
      <c r="B46" s="274" t="s">
        <v>2123</v>
      </c>
      <c r="C46" s="275"/>
      <c r="D46" s="270"/>
      <c r="E46" s="270"/>
      <c r="F46" s="270"/>
      <c r="G46" s="270"/>
      <c r="H46" s="270"/>
      <c r="I46" s="270"/>
      <c r="J46" s="270"/>
      <c r="K46" s="270"/>
      <c r="L46" s="270"/>
      <c r="M46" s="270"/>
      <c r="N46" s="270"/>
      <c r="O46" s="270"/>
      <c r="P46" s="270"/>
      <c r="Q46" s="270"/>
      <c r="R46" s="270"/>
      <c r="S46" s="270"/>
      <c r="T46" s="270"/>
      <c r="U46" s="270"/>
      <c r="V46" s="270"/>
      <c r="W46" s="270"/>
      <c r="X46" s="270"/>
      <c r="Y46" s="270"/>
      <c r="Z46" s="270"/>
      <c r="AA46" s="270"/>
      <c r="AB46" s="270"/>
      <c r="AC46" s="270"/>
      <c r="AD46" s="270"/>
      <c r="AE46" s="270"/>
      <c r="AF46" s="211"/>
      <c r="AG46" s="211"/>
      <c r="AH46" s="211"/>
      <c r="AI46" s="211"/>
      <c r="AJ46" s="211"/>
      <c r="AK46" s="211"/>
      <c r="AL46" s="211"/>
      <c r="AM46" s="211"/>
      <c r="AN46" s="211"/>
      <c r="AO46" s="211"/>
      <c r="AP46" s="211"/>
      <c r="AQ46" s="211"/>
      <c r="AR46" s="211"/>
      <c r="AS46" s="211"/>
      <c r="AT46" s="211"/>
      <c r="AU46" s="211"/>
      <c r="AV46" s="211"/>
    </row>
    <row r="47" spans="1:48" s="210" customFormat="1" ht="17" x14ac:dyDescent="0.15">
      <c r="A47" s="243" t="s">
        <v>2181</v>
      </c>
      <c r="B47" s="280" t="s">
        <v>2113</v>
      </c>
      <c r="C47" s="284" t="s">
        <v>2589</v>
      </c>
      <c r="D47" s="270"/>
      <c r="E47" s="270"/>
      <c r="F47" s="270"/>
      <c r="G47" s="270"/>
      <c r="H47" s="270"/>
      <c r="I47" s="270"/>
      <c r="J47" s="270"/>
      <c r="K47" s="270"/>
      <c r="L47" s="270"/>
      <c r="M47" s="270"/>
      <c r="N47" s="270"/>
      <c r="O47" s="270"/>
      <c r="P47" s="270"/>
      <c r="Q47" s="270"/>
      <c r="R47" s="270"/>
      <c r="S47" s="270"/>
      <c r="T47" s="270"/>
      <c r="U47" s="270"/>
      <c r="V47" s="270"/>
      <c r="W47" s="270"/>
      <c r="X47" s="270"/>
      <c r="Y47" s="270"/>
      <c r="Z47" s="270"/>
      <c r="AA47" s="270"/>
      <c r="AB47" s="270"/>
      <c r="AC47" s="270"/>
      <c r="AD47" s="270"/>
      <c r="AE47" s="270"/>
      <c r="AF47" s="211"/>
      <c r="AG47" s="211"/>
      <c r="AH47" s="211"/>
      <c r="AI47" s="211"/>
      <c r="AJ47" s="211"/>
      <c r="AK47" s="211"/>
      <c r="AL47" s="211"/>
      <c r="AM47" s="211"/>
      <c r="AN47" s="211"/>
      <c r="AO47" s="211"/>
      <c r="AP47" s="211"/>
      <c r="AQ47" s="211"/>
      <c r="AR47" s="211"/>
      <c r="AS47" s="211"/>
      <c r="AT47" s="211"/>
      <c r="AU47" s="211"/>
      <c r="AV47" s="211"/>
    </row>
    <row r="48" spans="1:48" s="210" customFormat="1" ht="17" x14ac:dyDescent="0.15">
      <c r="A48" s="243" t="s">
        <v>2182</v>
      </c>
      <c r="B48" s="280" t="s">
        <v>2290</v>
      </c>
      <c r="C48" s="223"/>
      <c r="D48" s="270"/>
      <c r="E48" s="270"/>
      <c r="F48" s="270"/>
      <c r="G48" s="270"/>
      <c r="H48" s="270"/>
      <c r="I48" s="270"/>
      <c r="J48" s="270"/>
      <c r="K48" s="270"/>
      <c r="L48" s="270"/>
      <c r="M48" s="270"/>
      <c r="N48" s="270"/>
      <c r="O48" s="270"/>
      <c r="P48" s="270"/>
      <c r="Q48" s="270"/>
      <c r="R48" s="270"/>
      <c r="S48" s="270"/>
      <c r="T48" s="270"/>
      <c r="U48" s="270"/>
      <c r="V48" s="270"/>
      <c r="W48" s="270"/>
      <c r="X48" s="270"/>
      <c r="Y48" s="270"/>
      <c r="Z48" s="270"/>
      <c r="AA48" s="270"/>
      <c r="AB48" s="270"/>
      <c r="AC48" s="270"/>
      <c r="AD48" s="270"/>
      <c r="AE48" s="270"/>
      <c r="AF48" s="211"/>
      <c r="AG48" s="211"/>
      <c r="AH48" s="211"/>
      <c r="AI48" s="211"/>
      <c r="AJ48" s="211"/>
      <c r="AK48" s="211"/>
      <c r="AL48" s="211"/>
      <c r="AM48" s="211"/>
      <c r="AN48" s="211"/>
      <c r="AO48" s="211"/>
      <c r="AP48" s="211"/>
      <c r="AQ48" s="211"/>
      <c r="AR48" s="211"/>
      <c r="AS48" s="211"/>
      <c r="AT48" s="211"/>
      <c r="AU48" s="211"/>
      <c r="AV48" s="211"/>
    </row>
    <row r="49" spans="1:48" s="210" customFormat="1" ht="17.25" customHeight="1" x14ac:dyDescent="0.15">
      <c r="A49" s="243" t="s">
        <v>2183</v>
      </c>
      <c r="B49" s="280" t="s">
        <v>2117</v>
      </c>
      <c r="C49" s="223"/>
      <c r="D49" s="270"/>
      <c r="E49" s="270"/>
      <c r="F49" s="270"/>
      <c r="G49" s="270"/>
      <c r="H49" s="270"/>
      <c r="I49" s="270"/>
      <c r="J49" s="270"/>
      <c r="K49" s="270"/>
      <c r="L49" s="270"/>
      <c r="M49" s="270"/>
      <c r="N49" s="270"/>
      <c r="O49" s="270"/>
      <c r="P49" s="270"/>
      <c r="Q49" s="270"/>
      <c r="R49" s="270"/>
      <c r="S49" s="270"/>
      <c r="T49" s="270"/>
      <c r="U49" s="270"/>
      <c r="V49" s="270"/>
      <c r="W49" s="270"/>
      <c r="X49" s="270"/>
      <c r="Y49" s="270"/>
      <c r="Z49" s="270"/>
      <c r="AA49" s="270"/>
      <c r="AB49" s="270"/>
      <c r="AC49" s="270"/>
      <c r="AD49" s="270"/>
      <c r="AE49" s="270"/>
      <c r="AF49" s="211"/>
      <c r="AG49" s="211"/>
      <c r="AH49" s="211"/>
      <c r="AI49" s="211"/>
      <c r="AJ49" s="211"/>
      <c r="AK49" s="211"/>
      <c r="AL49" s="211"/>
      <c r="AM49" s="211"/>
      <c r="AN49" s="211"/>
      <c r="AO49" s="211"/>
      <c r="AP49" s="211"/>
      <c r="AQ49" s="211"/>
      <c r="AR49" s="211"/>
      <c r="AS49" s="211"/>
      <c r="AT49" s="211"/>
      <c r="AU49" s="211"/>
      <c r="AV49" s="211"/>
    </row>
    <row r="50" spans="1:48" s="210" customFormat="1" ht="18" thickBot="1" x14ac:dyDescent="0.2">
      <c r="A50" s="243" t="s">
        <v>2184</v>
      </c>
      <c r="B50" s="281" t="s">
        <v>2118</v>
      </c>
      <c r="C50" s="224"/>
      <c r="D50" s="273"/>
      <c r="E50" s="273"/>
      <c r="F50" s="273"/>
      <c r="G50" s="273"/>
      <c r="H50" s="273"/>
      <c r="I50" s="273"/>
      <c r="J50" s="273"/>
      <c r="K50" s="273"/>
      <c r="L50" s="273"/>
      <c r="M50" s="273"/>
      <c r="N50" s="273"/>
      <c r="O50" s="273"/>
      <c r="P50" s="273"/>
      <c r="Q50" s="273"/>
      <c r="R50" s="273"/>
      <c r="S50" s="273"/>
      <c r="T50" s="273"/>
      <c r="U50" s="273"/>
      <c r="V50" s="273"/>
      <c r="W50" s="273"/>
      <c r="X50" s="273"/>
      <c r="Y50" s="273"/>
      <c r="Z50" s="273"/>
      <c r="AA50" s="273"/>
      <c r="AB50" s="273"/>
      <c r="AC50" s="273"/>
      <c r="AD50" s="273"/>
      <c r="AE50" s="273"/>
      <c r="AF50" s="211"/>
      <c r="AG50" s="211"/>
      <c r="AH50" s="211"/>
      <c r="AI50" s="211"/>
      <c r="AJ50" s="211"/>
      <c r="AK50" s="211"/>
      <c r="AL50" s="211"/>
      <c r="AM50" s="211"/>
      <c r="AN50" s="211"/>
      <c r="AO50" s="211"/>
      <c r="AP50" s="211"/>
      <c r="AQ50" s="211"/>
      <c r="AR50" s="211"/>
      <c r="AS50" s="211"/>
      <c r="AT50" s="211"/>
      <c r="AU50" s="211"/>
      <c r="AV50" s="211"/>
    </row>
    <row r="51" spans="1:48" ht="17" thickTop="1" x14ac:dyDescent="0.15">
      <c r="B51" s="220"/>
      <c r="C51" s="220"/>
      <c r="D51" s="220"/>
      <c r="E51" s="220"/>
      <c r="F51" s="220"/>
      <c r="G51" s="220"/>
      <c r="H51" s="220"/>
      <c r="I51" s="220"/>
      <c r="J51" s="220"/>
      <c r="K51" s="220"/>
      <c r="L51" s="220"/>
      <c r="M51" s="220"/>
      <c r="N51" s="220"/>
      <c r="O51" s="220"/>
      <c r="P51" s="220"/>
      <c r="Q51" s="220"/>
      <c r="R51" s="220"/>
      <c r="S51" s="220"/>
      <c r="T51" s="220"/>
      <c r="U51" s="220"/>
      <c r="V51" s="220"/>
      <c r="W51" s="220"/>
      <c r="X51" s="220"/>
      <c r="Y51" s="220"/>
      <c r="Z51" s="220"/>
      <c r="AA51" s="220"/>
      <c r="AB51" s="220"/>
      <c r="AC51" s="220"/>
      <c r="AD51" s="220"/>
      <c r="AE51" s="220"/>
    </row>
    <row r="52" spans="1:48" x14ac:dyDescent="0.15">
      <c r="B52" s="220"/>
      <c r="C52" s="220"/>
      <c r="D52" s="220"/>
      <c r="E52" s="220"/>
      <c r="F52" s="220"/>
      <c r="G52" s="220"/>
      <c r="H52" s="220"/>
      <c r="I52" s="220"/>
      <c r="J52" s="220"/>
      <c r="K52" s="220"/>
      <c r="L52" s="220"/>
      <c r="M52" s="220"/>
      <c r="N52" s="220"/>
      <c r="O52" s="220"/>
      <c r="P52" s="220"/>
      <c r="Q52" s="220"/>
      <c r="R52" s="220"/>
      <c r="S52" s="220"/>
      <c r="T52" s="220"/>
      <c r="U52" s="220"/>
      <c r="V52" s="220"/>
      <c r="W52" s="220"/>
      <c r="X52" s="220"/>
      <c r="Y52" s="220"/>
      <c r="Z52" s="220"/>
      <c r="AA52" s="220"/>
      <c r="AB52" s="220"/>
      <c r="AC52" s="220"/>
      <c r="AD52" s="220"/>
      <c r="AE52" s="220"/>
    </row>
    <row r="53" spans="1:48" ht="19.5" customHeight="1" x14ac:dyDescent="0.15">
      <c r="B53" s="220"/>
      <c r="C53" s="220"/>
      <c r="D53" s="220"/>
      <c r="E53" s="220"/>
      <c r="F53" s="220"/>
      <c r="G53" s="220"/>
      <c r="H53" s="220"/>
      <c r="I53" s="220"/>
      <c r="J53" s="220"/>
      <c r="K53" s="220"/>
      <c r="L53" s="220"/>
      <c r="M53" s="220"/>
      <c r="N53" s="220"/>
      <c r="O53" s="220"/>
      <c r="P53" s="220"/>
      <c r="Q53" s="220"/>
      <c r="R53" s="220"/>
      <c r="S53" s="220"/>
      <c r="T53" s="220"/>
      <c r="U53" s="220"/>
      <c r="V53" s="220"/>
      <c r="W53" s="220"/>
      <c r="X53" s="220"/>
      <c r="Y53" s="220"/>
      <c r="Z53" s="220"/>
      <c r="AA53" s="220"/>
      <c r="AB53" s="220"/>
      <c r="AC53" s="220"/>
      <c r="AD53" s="220"/>
      <c r="AE53" s="220"/>
    </row>
    <row r="54" spans="1:48" x14ac:dyDescent="0.15">
      <c r="B54" s="220"/>
      <c r="C54" s="220"/>
      <c r="D54" s="220"/>
      <c r="E54" s="220"/>
      <c r="F54" s="220"/>
      <c r="G54" s="220"/>
      <c r="H54" s="220"/>
      <c r="I54" s="220"/>
      <c r="J54" s="220"/>
      <c r="K54" s="220"/>
      <c r="L54" s="220"/>
      <c r="M54" s="220"/>
      <c r="N54" s="220"/>
      <c r="O54" s="220"/>
      <c r="P54" s="220"/>
      <c r="Q54" s="220"/>
      <c r="R54" s="220"/>
      <c r="S54" s="220"/>
      <c r="T54" s="220"/>
      <c r="U54" s="220"/>
      <c r="V54" s="220"/>
      <c r="W54" s="220"/>
      <c r="X54" s="220"/>
      <c r="Y54" s="220"/>
      <c r="Z54" s="220"/>
      <c r="AA54" s="220"/>
      <c r="AB54" s="220"/>
      <c r="AC54" s="220"/>
      <c r="AD54" s="220"/>
      <c r="AE54" s="220"/>
    </row>
    <row r="55" spans="1:48" x14ac:dyDescent="0.15">
      <c r="B55" s="220"/>
      <c r="C55" s="179"/>
      <c r="D55" s="179"/>
      <c r="E55" s="179"/>
      <c r="F55" s="179"/>
      <c r="G55" s="179"/>
      <c r="H55" s="179"/>
      <c r="I55" s="179"/>
      <c r="J55" s="179"/>
      <c r="K55" s="179"/>
      <c r="L55" s="179"/>
      <c r="M55" s="179"/>
      <c r="N55" s="179"/>
      <c r="O55" s="179"/>
      <c r="P55" s="179"/>
      <c r="Q55" s="179"/>
      <c r="R55" s="179"/>
      <c r="S55" s="179"/>
      <c r="T55" s="179"/>
      <c r="U55" s="179"/>
      <c r="V55" s="179"/>
      <c r="W55" s="179"/>
      <c r="X55" s="179"/>
      <c r="Y55" s="179"/>
      <c r="Z55" s="179"/>
      <c r="AA55" s="179"/>
      <c r="AB55" s="179"/>
      <c r="AC55" s="179"/>
      <c r="AD55" s="179"/>
      <c r="AE55" s="179"/>
    </row>
    <row r="56" spans="1:48" x14ac:dyDescent="0.15">
      <c r="B56" s="220"/>
      <c r="C56" s="179"/>
      <c r="D56" s="179"/>
      <c r="E56" s="179"/>
      <c r="F56" s="179"/>
      <c r="G56" s="179"/>
      <c r="H56" s="179"/>
      <c r="I56" s="179"/>
      <c r="J56" s="179"/>
      <c r="K56" s="179"/>
      <c r="L56" s="179"/>
      <c r="M56" s="179"/>
      <c r="N56" s="179"/>
      <c r="O56" s="179"/>
      <c r="P56" s="179"/>
      <c r="Q56" s="179"/>
      <c r="R56" s="179"/>
      <c r="S56" s="179"/>
      <c r="T56" s="179"/>
      <c r="U56" s="179"/>
      <c r="V56" s="179"/>
      <c r="W56" s="179"/>
      <c r="X56" s="179"/>
      <c r="Y56" s="179"/>
      <c r="Z56" s="179"/>
      <c r="AA56" s="179"/>
      <c r="AB56" s="179"/>
      <c r="AC56" s="179"/>
      <c r="AD56" s="179"/>
      <c r="AE56" s="179"/>
    </row>
    <row r="57" spans="1:48" x14ac:dyDescent="0.15">
      <c r="B57" s="220"/>
    </row>
    <row r="58" spans="1:48" x14ac:dyDescent="0.15">
      <c r="B58" s="287"/>
    </row>
    <row r="59" spans="1:48" x14ac:dyDescent="0.15">
      <c r="B59" s="287"/>
    </row>
  </sheetData>
  <sheetProtection formatCells="0" formatColumns="0" formatRows="0"/>
  <mergeCells count="3">
    <mergeCell ref="B13:B14"/>
    <mergeCell ref="C13:C14"/>
    <mergeCell ref="B11:E11"/>
  </mergeCells>
  <pageMargins left="0.59055118110236227" right="0.59055118110236227" top="0.78740157480314965" bottom="0.39370078740157483" header="0.19685039370078741" footer="0.19685039370078741"/>
  <pageSetup paperSize="8" scale="89" fitToHeight="2" orientation="portrait" r:id="rId1"/>
  <headerFooter>
    <oddHeader>&amp;R&amp;"Trebuchet MS,Italique"&amp;9Département d'évaluation de la recherche</oddHeader>
    <oddFooter>&amp;L&amp;"Trebuchet MS,Italique"&amp;9Vague B : campagne d'évaluation 2020-2021 - novembre 2019&amp;C&amp;"Trebuchet MS,Italique"&amp;8&amp;P / &amp;N&amp;R&amp;"Trebuchet MS,Italique"&amp;8&amp;F
&amp;A</oddFooter>
  </headerFooter>
  <colBreaks count="1" manualBreakCount="1">
    <brk id="6" max="57" man="1"/>
  </col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Feuil91"/>
  <dimension ref="A1:T71"/>
  <sheetViews>
    <sheetView topLeftCell="A58" zoomScale="98" zoomScaleNormal="98" workbookViewId="0">
      <selection activeCell="J49" sqref="J49"/>
    </sheetView>
  </sheetViews>
  <sheetFormatPr baseColWidth="10" defaultColWidth="11.5" defaultRowHeight="14" outlineLevelRow="2" x14ac:dyDescent="0.15"/>
  <cols>
    <col min="1" max="1" width="24.6640625" style="446" customWidth="1"/>
    <col min="2" max="2" width="49.6640625" style="446" customWidth="1"/>
    <col min="3" max="7" width="16.33203125" style="446" customWidth="1"/>
    <col min="8" max="8" width="40.6640625" style="497" customWidth="1"/>
    <col min="9" max="11" width="16.33203125" style="446" customWidth="1"/>
    <col min="12" max="13" width="11.5" style="446"/>
    <col min="14" max="14" width="13.5" style="446" customWidth="1"/>
    <col min="15" max="16384" width="11.5" style="446"/>
  </cols>
  <sheetData>
    <row r="1" spans="1:20" ht="13.5" customHeight="1" x14ac:dyDescent="0.15">
      <c r="A1" s="194"/>
      <c r="B1" s="194"/>
      <c r="C1" s="194"/>
      <c r="D1" s="194"/>
      <c r="E1" s="194"/>
      <c r="F1" s="194"/>
      <c r="G1" s="195"/>
    </row>
    <row r="2" spans="1:20" ht="13.5" customHeight="1" x14ac:dyDescent="0.15">
      <c r="A2" s="194"/>
      <c r="B2" s="194"/>
      <c r="C2" s="194"/>
      <c r="D2" s="194"/>
      <c r="E2" s="194"/>
      <c r="F2" s="194"/>
      <c r="G2" s="195"/>
    </row>
    <row r="3" spans="1:20" ht="13.5" customHeight="1" x14ac:dyDescent="0.15">
      <c r="A3" s="194"/>
      <c r="B3" s="194"/>
      <c r="C3" s="194"/>
      <c r="D3" s="194"/>
      <c r="E3" s="194"/>
      <c r="F3" s="194"/>
      <c r="G3" s="195"/>
    </row>
    <row r="4" spans="1:20" ht="13.5" customHeight="1" x14ac:dyDescent="0.15">
      <c r="A4" s="194"/>
      <c r="B4" s="194"/>
      <c r="C4" s="194"/>
      <c r="D4" s="194"/>
      <c r="E4" s="194"/>
      <c r="F4" s="194"/>
      <c r="G4" s="195"/>
    </row>
    <row r="5" spans="1:20" ht="13.5" customHeight="1" x14ac:dyDescent="0.15">
      <c r="A5" s="194"/>
      <c r="B5" s="194"/>
      <c r="C5" s="194"/>
      <c r="D5" s="194"/>
      <c r="E5" s="194"/>
      <c r="F5" s="194"/>
      <c r="G5" s="195"/>
    </row>
    <row r="6" spans="1:20" ht="13.5" customHeight="1" x14ac:dyDescent="0.15">
      <c r="A6" s="194"/>
      <c r="B6" s="194"/>
      <c r="C6" s="194"/>
      <c r="D6" s="194"/>
      <c r="E6" s="194"/>
      <c r="F6" s="194"/>
      <c r="G6" s="195"/>
    </row>
    <row r="7" spans="1:20" ht="13.5" customHeight="1" x14ac:dyDescent="0.15">
      <c r="A7" s="194"/>
      <c r="B7" s="194"/>
      <c r="C7" s="194"/>
      <c r="D7" s="194"/>
      <c r="E7" s="194"/>
      <c r="F7" s="194"/>
      <c r="G7" s="195"/>
    </row>
    <row r="8" spans="1:20" ht="13.5" customHeight="1" x14ac:dyDescent="0.15">
      <c r="A8" s="194"/>
      <c r="B8" s="194"/>
      <c r="C8" s="194"/>
      <c r="D8" s="194"/>
      <c r="E8" s="194"/>
      <c r="F8" s="194"/>
      <c r="G8" s="195"/>
    </row>
    <row r="9" spans="1:20" ht="13.5" customHeight="1" x14ac:dyDescent="0.15">
      <c r="A9" s="194"/>
      <c r="B9" s="194"/>
      <c r="C9" s="194"/>
      <c r="D9" s="194"/>
      <c r="E9" s="194"/>
      <c r="F9" s="194"/>
      <c r="G9" s="195"/>
    </row>
    <row r="10" spans="1:20" ht="18" customHeight="1" x14ac:dyDescent="0.15">
      <c r="A10" s="194"/>
      <c r="B10" s="194"/>
      <c r="C10" s="194"/>
      <c r="D10" s="194"/>
      <c r="E10" s="194"/>
      <c r="F10" s="194"/>
      <c r="G10" s="195"/>
    </row>
    <row r="11" spans="1:20" s="303" customFormat="1" ht="18" customHeight="1" x14ac:dyDescent="0.15">
      <c r="A11" s="709" t="s">
        <v>2355</v>
      </c>
      <c r="B11" s="709"/>
      <c r="C11" s="709"/>
      <c r="D11" s="709"/>
      <c r="E11" s="709"/>
      <c r="F11" s="709"/>
      <c r="G11" s="709"/>
      <c r="H11" s="497"/>
      <c r="I11" s="446"/>
      <c r="J11" s="446"/>
      <c r="K11" s="446"/>
      <c r="Q11" s="447"/>
      <c r="R11" s="448"/>
      <c r="S11" s="448"/>
      <c r="T11" s="448"/>
    </row>
    <row r="12" spans="1:20" ht="18" customHeight="1" thickBot="1" x14ac:dyDescent="0.2">
      <c r="A12" s="194"/>
      <c r="B12" s="194"/>
      <c r="C12" s="194"/>
      <c r="D12" s="194"/>
      <c r="E12" s="194"/>
      <c r="F12" s="194"/>
      <c r="G12" s="194"/>
    </row>
    <row r="13" spans="1:20" ht="35" customHeight="1" x14ac:dyDescent="0.15">
      <c r="A13" s="703" t="s">
        <v>2356</v>
      </c>
      <c r="B13" s="704"/>
      <c r="C13" s="704"/>
      <c r="D13" s="704"/>
      <c r="E13" s="704"/>
      <c r="F13" s="704"/>
      <c r="G13" s="705"/>
    </row>
    <row r="14" spans="1:20" ht="33" customHeight="1" x14ac:dyDescent="0.15">
      <c r="A14" s="225"/>
      <c r="B14" s="196"/>
      <c r="C14" s="197" t="s">
        <v>1951</v>
      </c>
      <c r="D14" s="197" t="s">
        <v>1952</v>
      </c>
      <c r="E14" s="197" t="s">
        <v>1977</v>
      </c>
      <c r="F14" s="197" t="s">
        <v>2256</v>
      </c>
      <c r="G14" s="226" t="s">
        <v>2349</v>
      </c>
    </row>
    <row r="15" spans="1:20" ht="21" customHeight="1" x14ac:dyDescent="0.15">
      <c r="A15" s="714" t="s">
        <v>650</v>
      </c>
      <c r="B15" s="449" t="s">
        <v>1950</v>
      </c>
      <c r="C15" s="231">
        <f>SUM(C16:C19)</f>
        <v>39620.6</v>
      </c>
      <c r="D15" s="231">
        <f>SUM(D16:D19)</f>
        <v>41366</v>
      </c>
      <c r="E15" s="231">
        <f>SUM(E16:E19)</f>
        <v>65163</v>
      </c>
      <c r="F15" s="231">
        <f>SUM(F16:F19)</f>
        <v>68479</v>
      </c>
      <c r="G15" s="232">
        <f>SUM(G16:G19)</f>
        <v>55107</v>
      </c>
    </row>
    <row r="16" spans="1:20" ht="21" customHeight="1" outlineLevel="1" x14ac:dyDescent="0.15">
      <c r="A16" s="715"/>
      <c r="B16" s="415" t="s">
        <v>2128</v>
      </c>
      <c r="C16" s="233">
        <v>32558</v>
      </c>
      <c r="D16" s="233">
        <v>32558</v>
      </c>
      <c r="E16" s="233">
        <v>42308</v>
      </c>
      <c r="F16" s="233">
        <v>44660</v>
      </c>
      <c r="G16" s="234">
        <v>44660</v>
      </c>
    </row>
    <row r="17" spans="1:8" ht="21" customHeight="1" outlineLevel="1" x14ac:dyDescent="0.15">
      <c r="A17" s="715"/>
      <c r="B17" s="415" t="s">
        <v>2129</v>
      </c>
      <c r="C17" s="233"/>
      <c r="D17" s="233"/>
      <c r="E17" s="233"/>
      <c r="F17" s="233"/>
      <c r="G17" s="234"/>
    </row>
    <row r="18" spans="1:8" ht="21" customHeight="1" outlineLevel="1" x14ac:dyDescent="0.15">
      <c r="A18" s="715"/>
      <c r="B18" s="415" t="s">
        <v>2270</v>
      </c>
      <c r="C18" s="537"/>
      <c r="D18" s="537"/>
      <c r="E18" s="537"/>
      <c r="F18" s="537"/>
      <c r="G18" s="234"/>
    </row>
    <row r="19" spans="1:8" ht="21" customHeight="1" outlineLevel="1" x14ac:dyDescent="0.15">
      <c r="A19" s="716"/>
      <c r="B19" s="415" t="s">
        <v>2464</v>
      </c>
      <c r="C19" s="233">
        <f>2949+2400+1713.6</f>
        <v>7062.6</v>
      </c>
      <c r="D19" s="233">
        <f>7108+1700</f>
        <v>8808</v>
      </c>
      <c r="E19" s="233">
        <f>3329+4255+2227+344+3900+8800</f>
        <v>22855</v>
      </c>
      <c r="F19" s="233">
        <f>4587+5138+808+1373+800+11113</f>
        <v>23819</v>
      </c>
      <c r="G19" s="234">
        <f>3104+4541+1475+1327</f>
        <v>10447</v>
      </c>
      <c r="H19" s="497" t="s">
        <v>2465</v>
      </c>
    </row>
    <row r="20" spans="1:8" ht="21" customHeight="1" x14ac:dyDescent="0.15">
      <c r="A20" s="714" t="s">
        <v>2138</v>
      </c>
      <c r="B20" s="449" t="s">
        <v>1950</v>
      </c>
      <c r="C20" s="231">
        <f>SUM(C21:C24)</f>
        <v>0</v>
      </c>
      <c r="D20" s="231">
        <f>SUM(D21:D24)</f>
        <v>0</v>
      </c>
      <c r="E20" s="231">
        <f>SUM(E21:E24)</f>
        <v>0</v>
      </c>
      <c r="F20" s="231">
        <f>SUM(F21:F24)</f>
        <v>0</v>
      </c>
      <c r="G20" s="232">
        <f>SUM(G21:G24)</f>
        <v>0</v>
      </c>
    </row>
    <row r="21" spans="1:8" ht="21" customHeight="1" outlineLevel="1" x14ac:dyDescent="0.15">
      <c r="A21" s="715"/>
      <c r="B21" s="415" t="s">
        <v>2128</v>
      </c>
      <c r="C21" s="233"/>
      <c r="D21" s="233"/>
      <c r="E21" s="233"/>
      <c r="F21" s="233"/>
      <c r="G21" s="234"/>
    </row>
    <row r="22" spans="1:8" ht="21" customHeight="1" outlineLevel="1" x14ac:dyDescent="0.15">
      <c r="A22" s="715"/>
      <c r="B22" s="415" t="s">
        <v>2129</v>
      </c>
      <c r="C22" s="233"/>
      <c r="D22" s="233"/>
      <c r="E22" s="233"/>
      <c r="F22" s="233"/>
      <c r="G22" s="234"/>
    </row>
    <row r="23" spans="1:8" ht="21" customHeight="1" outlineLevel="1" x14ac:dyDescent="0.15">
      <c r="A23" s="715"/>
      <c r="B23" s="415" t="s">
        <v>2270</v>
      </c>
      <c r="C23" s="537"/>
      <c r="D23" s="537"/>
      <c r="E23" s="537"/>
      <c r="F23" s="537"/>
      <c r="G23" s="234"/>
    </row>
    <row r="24" spans="1:8" ht="21" customHeight="1" outlineLevel="1" x14ac:dyDescent="0.15">
      <c r="A24" s="716"/>
      <c r="B24" s="415" t="s">
        <v>2269</v>
      </c>
      <c r="C24" s="233"/>
      <c r="D24" s="233"/>
      <c r="E24" s="233"/>
      <c r="F24" s="233"/>
      <c r="G24" s="234"/>
    </row>
    <row r="25" spans="1:8" ht="21" customHeight="1" outlineLevel="1" x14ac:dyDescent="0.15">
      <c r="A25" s="714" t="s">
        <v>2138</v>
      </c>
      <c r="B25" s="449" t="s">
        <v>1950</v>
      </c>
      <c r="C25" s="231">
        <f>SUM(C26:C29)</f>
        <v>0</v>
      </c>
      <c r="D25" s="231">
        <f>SUM(D26:D29)</f>
        <v>0</v>
      </c>
      <c r="E25" s="231">
        <f>SUM(E26:E29)</f>
        <v>0</v>
      </c>
      <c r="F25" s="231">
        <f>SUM(F26:F29)</f>
        <v>0</v>
      </c>
      <c r="G25" s="232">
        <f>SUM(G26:G29)</f>
        <v>0</v>
      </c>
    </row>
    <row r="26" spans="1:8" ht="21" customHeight="1" outlineLevel="1" x14ac:dyDescent="0.15">
      <c r="A26" s="715"/>
      <c r="B26" s="415" t="s">
        <v>2128</v>
      </c>
      <c r="C26" s="233"/>
      <c r="D26" s="233"/>
      <c r="E26" s="233"/>
      <c r="F26" s="233"/>
      <c r="G26" s="234"/>
    </row>
    <row r="27" spans="1:8" ht="21" customHeight="1" outlineLevel="1" x14ac:dyDescent="0.15">
      <c r="A27" s="715"/>
      <c r="B27" s="415" t="s">
        <v>2129</v>
      </c>
      <c r="C27" s="233"/>
      <c r="D27" s="233"/>
      <c r="E27" s="233"/>
      <c r="F27" s="233"/>
      <c r="G27" s="234"/>
    </row>
    <row r="28" spans="1:8" ht="21" customHeight="1" outlineLevel="1" x14ac:dyDescent="0.15">
      <c r="A28" s="715"/>
      <c r="B28" s="415" t="s">
        <v>2270</v>
      </c>
      <c r="C28" s="537"/>
      <c r="D28" s="537"/>
      <c r="E28" s="537"/>
      <c r="F28" s="537"/>
      <c r="G28" s="234"/>
    </row>
    <row r="29" spans="1:8" ht="21" customHeight="1" outlineLevel="1" x14ac:dyDescent="0.15">
      <c r="A29" s="716"/>
      <c r="B29" s="415" t="s">
        <v>2269</v>
      </c>
      <c r="C29" s="233"/>
      <c r="D29" s="233"/>
      <c r="E29" s="233"/>
      <c r="F29" s="233"/>
      <c r="G29" s="234"/>
    </row>
    <row r="30" spans="1:8" ht="21" customHeight="1" x14ac:dyDescent="0.15">
      <c r="A30" s="714" t="s">
        <v>2138</v>
      </c>
      <c r="B30" s="449" t="s">
        <v>1950</v>
      </c>
      <c r="C30" s="231">
        <f>SUM(C31:C34)</f>
        <v>0</v>
      </c>
      <c r="D30" s="231">
        <f>SUM(D31:D34)</f>
        <v>0</v>
      </c>
      <c r="E30" s="231">
        <f>SUM(E31:E34)</f>
        <v>0</v>
      </c>
      <c r="F30" s="231">
        <f>SUM(F31:F34)</f>
        <v>0</v>
      </c>
      <c r="G30" s="232">
        <f>SUM(G31:G34)</f>
        <v>0</v>
      </c>
    </row>
    <row r="31" spans="1:8" ht="21" customHeight="1" outlineLevel="2" x14ac:dyDescent="0.15">
      <c r="A31" s="715"/>
      <c r="B31" s="415" t="s">
        <v>2128</v>
      </c>
      <c r="C31" s="233"/>
      <c r="D31" s="233"/>
      <c r="E31" s="233"/>
      <c r="F31" s="233"/>
      <c r="G31" s="234"/>
    </row>
    <row r="32" spans="1:8" ht="21" customHeight="1" outlineLevel="2" x14ac:dyDescent="0.15">
      <c r="A32" s="715"/>
      <c r="B32" s="415" t="s">
        <v>2129</v>
      </c>
      <c r="C32" s="233"/>
      <c r="D32" s="233"/>
      <c r="E32" s="233"/>
      <c r="F32" s="233"/>
      <c r="G32" s="234"/>
    </row>
    <row r="33" spans="1:7" ht="21" customHeight="1" outlineLevel="2" x14ac:dyDescent="0.15">
      <c r="A33" s="715"/>
      <c r="B33" s="415" t="s">
        <v>2270</v>
      </c>
      <c r="C33" s="537"/>
      <c r="D33" s="537"/>
      <c r="E33" s="537"/>
      <c r="F33" s="537"/>
      <c r="G33" s="234"/>
    </row>
    <row r="34" spans="1:7" ht="21" customHeight="1" outlineLevel="2" x14ac:dyDescent="0.15">
      <c r="A34" s="716"/>
      <c r="B34" s="415" t="s">
        <v>2269</v>
      </c>
      <c r="C34" s="233"/>
      <c r="D34" s="233"/>
      <c r="E34" s="233"/>
      <c r="F34" s="233"/>
      <c r="G34" s="234"/>
    </row>
    <row r="35" spans="1:7" ht="21" customHeight="1" outlineLevel="2" x14ac:dyDescent="0.15">
      <c r="A35" s="714" t="s">
        <v>2138</v>
      </c>
      <c r="B35" s="449" t="s">
        <v>1950</v>
      </c>
      <c r="C35" s="231">
        <f>SUM(C36:C39)</f>
        <v>0</v>
      </c>
      <c r="D35" s="231">
        <f>SUM(D36:D39)</f>
        <v>0</v>
      </c>
      <c r="E35" s="231">
        <f>SUM(E36:E39)</f>
        <v>0</v>
      </c>
      <c r="F35" s="231">
        <f>SUM(F36:F39)</f>
        <v>0</v>
      </c>
      <c r="G35" s="232">
        <f>SUM(G36:G39)</f>
        <v>0</v>
      </c>
    </row>
    <row r="36" spans="1:7" ht="21" customHeight="1" outlineLevel="2" x14ac:dyDescent="0.15">
      <c r="A36" s="715"/>
      <c r="B36" s="415" t="s">
        <v>2128</v>
      </c>
      <c r="C36" s="233"/>
      <c r="D36" s="233"/>
      <c r="E36" s="233"/>
      <c r="F36" s="233"/>
      <c r="G36" s="234"/>
    </row>
    <row r="37" spans="1:7" ht="21" customHeight="1" outlineLevel="2" x14ac:dyDescent="0.15">
      <c r="A37" s="715"/>
      <c r="B37" s="415" t="s">
        <v>2129</v>
      </c>
      <c r="C37" s="233"/>
      <c r="D37" s="233"/>
      <c r="E37" s="233"/>
      <c r="F37" s="233"/>
      <c r="G37" s="234"/>
    </row>
    <row r="38" spans="1:7" ht="21" customHeight="1" outlineLevel="2" x14ac:dyDescent="0.15">
      <c r="A38" s="715"/>
      <c r="B38" s="415" t="s">
        <v>2270</v>
      </c>
      <c r="C38" s="537"/>
      <c r="D38" s="537"/>
      <c r="E38" s="537"/>
      <c r="F38" s="537"/>
      <c r="G38" s="234"/>
    </row>
    <row r="39" spans="1:7" ht="21" customHeight="1" outlineLevel="2" x14ac:dyDescent="0.15">
      <c r="A39" s="716"/>
      <c r="B39" s="415" t="s">
        <v>2269</v>
      </c>
      <c r="C39" s="233"/>
      <c r="D39" s="233"/>
      <c r="E39" s="233"/>
      <c r="F39" s="233"/>
      <c r="G39" s="234"/>
    </row>
    <row r="40" spans="1:7" ht="21" customHeight="1" x14ac:dyDescent="0.15">
      <c r="A40" s="714" t="s">
        <v>2138</v>
      </c>
      <c r="B40" s="449" t="s">
        <v>1950</v>
      </c>
      <c r="C40" s="231">
        <f>SUM(C41:C44)</f>
        <v>0</v>
      </c>
      <c r="D40" s="231">
        <f>SUM(D41:D44)</f>
        <v>0</v>
      </c>
      <c r="E40" s="231">
        <f>SUM(E41:E44)</f>
        <v>0</v>
      </c>
      <c r="F40" s="231">
        <f>SUM(F41:F44)</f>
        <v>0</v>
      </c>
      <c r="G40" s="232">
        <f>SUM(G41:G44)</f>
        <v>0</v>
      </c>
    </row>
    <row r="41" spans="1:7" ht="21" customHeight="1" outlineLevel="2" x14ac:dyDescent="0.15">
      <c r="A41" s="715"/>
      <c r="B41" s="415" t="s">
        <v>2128</v>
      </c>
      <c r="C41" s="233"/>
      <c r="D41" s="233"/>
      <c r="E41" s="233"/>
      <c r="F41" s="233"/>
      <c r="G41" s="234"/>
    </row>
    <row r="42" spans="1:7" ht="21" customHeight="1" outlineLevel="2" x14ac:dyDescent="0.15">
      <c r="A42" s="715"/>
      <c r="B42" s="415" t="s">
        <v>2129</v>
      </c>
      <c r="C42" s="233"/>
      <c r="D42" s="233"/>
      <c r="E42" s="233"/>
      <c r="F42" s="233"/>
      <c r="G42" s="234"/>
    </row>
    <row r="43" spans="1:7" ht="21" customHeight="1" outlineLevel="2" x14ac:dyDescent="0.15">
      <c r="A43" s="715"/>
      <c r="B43" s="415" t="s">
        <v>2270</v>
      </c>
      <c r="C43" s="537"/>
      <c r="D43" s="537"/>
      <c r="E43" s="537"/>
      <c r="F43" s="537"/>
      <c r="G43" s="234"/>
    </row>
    <row r="44" spans="1:7" ht="21" customHeight="1" outlineLevel="2" x14ac:dyDescent="0.15">
      <c r="A44" s="716"/>
      <c r="B44" s="415" t="s">
        <v>2269</v>
      </c>
      <c r="C44" s="233"/>
      <c r="D44" s="233"/>
      <c r="E44" s="233"/>
      <c r="F44" s="233"/>
      <c r="G44" s="234"/>
    </row>
    <row r="45" spans="1:7" ht="45" customHeight="1" x14ac:dyDescent="0.15">
      <c r="A45" s="706" t="s">
        <v>2357</v>
      </c>
      <c r="B45" s="707"/>
      <c r="C45" s="707"/>
      <c r="D45" s="707"/>
      <c r="E45" s="707"/>
      <c r="F45" s="707"/>
      <c r="G45" s="708"/>
    </row>
    <row r="46" spans="1:7" ht="30" customHeight="1" x14ac:dyDescent="0.15">
      <c r="A46" s="228"/>
      <c r="B46" s="195"/>
      <c r="C46" s="197" t="str">
        <f>C14</f>
        <v>2016
attributions</v>
      </c>
      <c r="D46" s="197" t="str">
        <f>D14</f>
        <v>2017
attributions</v>
      </c>
      <c r="E46" s="197" t="str">
        <f>E14</f>
        <v>2018
attributions</v>
      </c>
      <c r="F46" s="197" t="str">
        <f>F14</f>
        <v>2019
attributions</v>
      </c>
      <c r="G46" s="226" t="str">
        <f>G14</f>
        <v>2020
attributions</v>
      </c>
    </row>
    <row r="47" spans="1:7" ht="21" customHeight="1" x14ac:dyDescent="0.15">
      <c r="A47" s="717" t="s">
        <v>1950</v>
      </c>
      <c r="B47" s="718"/>
      <c r="C47" s="198">
        <f>SUM(C48:C64)</f>
        <v>262687</v>
      </c>
      <c r="D47" s="198">
        <f t="shared" ref="D47:G47" si="0">SUM(D48:D64)</f>
        <v>209550.34</v>
      </c>
      <c r="E47" s="198">
        <f>SUM(E48:E63)</f>
        <v>576176.69999999995</v>
      </c>
      <c r="F47" s="198">
        <f t="shared" si="0"/>
        <v>1551511</v>
      </c>
      <c r="G47" s="227">
        <f t="shared" si="0"/>
        <v>1097785</v>
      </c>
    </row>
    <row r="48" spans="1:7" ht="21" customHeight="1" outlineLevel="1" x14ac:dyDescent="0.15">
      <c r="A48" s="710" t="s">
        <v>1953</v>
      </c>
      <c r="B48" s="711"/>
      <c r="C48" s="233"/>
      <c r="D48" s="233"/>
      <c r="E48" s="233"/>
      <c r="F48" s="233"/>
      <c r="G48" s="234"/>
    </row>
    <row r="49" spans="1:7" ht="21" customHeight="1" outlineLevel="1" x14ac:dyDescent="0.15">
      <c r="A49" s="710" t="s">
        <v>1954</v>
      </c>
      <c r="B49" s="711"/>
      <c r="C49" s="233"/>
      <c r="D49" s="233"/>
      <c r="E49" s="233"/>
      <c r="F49" s="233">
        <f>545456+151212</f>
        <v>696668</v>
      </c>
      <c r="G49" s="234">
        <v>107750</v>
      </c>
    </row>
    <row r="50" spans="1:7" ht="21" customHeight="1" outlineLevel="1" x14ac:dyDescent="0.15">
      <c r="A50" s="710" t="s">
        <v>2130</v>
      </c>
      <c r="B50" s="711"/>
      <c r="C50" s="233"/>
      <c r="D50" s="233"/>
      <c r="E50" s="233"/>
      <c r="F50" s="233"/>
      <c r="G50" s="234"/>
    </row>
    <row r="51" spans="1:7" ht="21" customHeight="1" outlineLevel="1" x14ac:dyDescent="0.15">
      <c r="A51" s="710" t="s">
        <v>2131</v>
      </c>
      <c r="B51" s="711"/>
      <c r="C51" s="233">
        <v>19725</v>
      </c>
      <c r="D51" s="233"/>
      <c r="E51" s="233"/>
      <c r="F51" s="233">
        <v>69750</v>
      </c>
      <c r="G51" s="234"/>
    </row>
    <row r="52" spans="1:7" ht="21" customHeight="1" outlineLevel="1" x14ac:dyDescent="0.15">
      <c r="A52" s="710" t="s">
        <v>2132</v>
      </c>
      <c r="B52" s="711"/>
      <c r="C52" s="233"/>
      <c r="D52" s="233"/>
      <c r="E52" s="233"/>
      <c r="F52" s="233">
        <v>300000</v>
      </c>
      <c r="G52" s="234"/>
    </row>
    <row r="53" spans="1:7" ht="21" customHeight="1" outlineLevel="1" x14ac:dyDescent="0.15">
      <c r="A53" s="710" t="s">
        <v>2133</v>
      </c>
      <c r="B53" s="711"/>
      <c r="C53" s="233"/>
      <c r="D53" s="233"/>
      <c r="E53" s="233">
        <f>42294+140000+53000+115020</f>
        <v>350314</v>
      </c>
      <c r="F53" s="233">
        <v>74704</v>
      </c>
      <c r="G53" s="234">
        <f>868250+20000</f>
        <v>888250</v>
      </c>
    </row>
    <row r="54" spans="1:7" ht="21" customHeight="1" outlineLevel="1" x14ac:dyDescent="0.15">
      <c r="A54" s="710" t="s">
        <v>1955</v>
      </c>
      <c r="B54" s="711"/>
      <c r="C54" s="233">
        <f>20000+44000</f>
        <v>64000</v>
      </c>
      <c r="D54" s="233"/>
      <c r="E54" s="233">
        <v>28596</v>
      </c>
      <c r="F54" s="233">
        <f>10000+39410</f>
        <v>49410</v>
      </c>
      <c r="G54" s="234">
        <v>25000</v>
      </c>
    </row>
    <row r="55" spans="1:7" ht="21" customHeight="1" outlineLevel="1" x14ac:dyDescent="0.15">
      <c r="A55" s="710" t="s">
        <v>1956</v>
      </c>
      <c r="B55" s="711"/>
      <c r="C55" s="233">
        <v>20000</v>
      </c>
      <c r="D55" s="233"/>
      <c r="E55" s="233">
        <f>39166.7+40000</f>
        <v>79166.7</v>
      </c>
      <c r="F55" s="233">
        <f>102000+48000</f>
        <v>150000</v>
      </c>
      <c r="G55" s="234">
        <f>15000</f>
        <v>15000</v>
      </c>
    </row>
    <row r="56" spans="1:7" ht="21" customHeight="1" outlineLevel="1" x14ac:dyDescent="0.15">
      <c r="A56" s="710" t="s">
        <v>2134</v>
      </c>
      <c r="B56" s="711"/>
      <c r="C56" s="233">
        <v>31000</v>
      </c>
      <c r="D56" s="233">
        <v>63000</v>
      </c>
      <c r="E56" s="233">
        <v>25000</v>
      </c>
      <c r="G56" s="234">
        <f>24680+10500</f>
        <v>35180</v>
      </c>
    </row>
    <row r="57" spans="1:7" ht="21" customHeight="1" outlineLevel="1" x14ac:dyDescent="0.15">
      <c r="A57" s="710" t="s">
        <v>2292</v>
      </c>
      <c r="B57" s="711"/>
      <c r="C57" s="233"/>
      <c r="D57" s="233"/>
      <c r="E57" s="233">
        <f>7000+14400+2000</f>
        <v>23400</v>
      </c>
      <c r="F57" s="233"/>
      <c r="G57" s="234"/>
    </row>
    <row r="58" spans="1:7" ht="21" customHeight="1" outlineLevel="1" x14ac:dyDescent="0.15">
      <c r="A58" s="710" t="s">
        <v>2135</v>
      </c>
      <c r="B58" s="711"/>
      <c r="C58" s="233"/>
      <c r="D58" s="233"/>
      <c r="E58" s="233"/>
      <c r="F58" s="233"/>
      <c r="G58" s="234"/>
    </row>
    <row r="59" spans="1:7" ht="21" customHeight="1" outlineLevel="1" x14ac:dyDescent="0.15">
      <c r="A59" s="710" t="s">
        <v>1957</v>
      </c>
      <c r="B59" s="711"/>
      <c r="C59" s="233">
        <f>60000+7200+1232+7000</f>
        <v>75432</v>
      </c>
      <c r="D59" s="233">
        <f>15000+100000+11667</f>
        <v>126667</v>
      </c>
      <c r="E59" s="233">
        <f>30000+28000</f>
        <v>58000</v>
      </c>
      <c r="F59" s="233">
        <f>30000+100000+10979+25000</f>
        <v>165979</v>
      </c>
      <c r="G59" s="234"/>
    </row>
    <row r="60" spans="1:7" ht="21" customHeight="1" outlineLevel="1" x14ac:dyDescent="0.15">
      <c r="A60" s="710" t="s">
        <v>1958</v>
      </c>
      <c r="B60" s="711"/>
      <c r="C60" s="233">
        <v>900</v>
      </c>
      <c r="D60" s="233">
        <f>4500+3383.34</f>
        <v>7883.34</v>
      </c>
      <c r="E60" s="233">
        <v>11700</v>
      </c>
      <c r="F60" s="233"/>
      <c r="G60" s="234">
        <v>1605</v>
      </c>
    </row>
    <row r="61" spans="1:7" ht="21" customHeight="1" outlineLevel="1" x14ac:dyDescent="0.15">
      <c r="A61" s="710" t="s">
        <v>1959</v>
      </c>
      <c r="B61" s="711"/>
      <c r="C61" s="233"/>
      <c r="D61" s="233">
        <v>12000</v>
      </c>
      <c r="E61" s="233"/>
      <c r="F61" s="233">
        <v>25000</v>
      </c>
      <c r="G61" s="234">
        <f>25000</f>
        <v>25000</v>
      </c>
    </row>
    <row r="62" spans="1:7" ht="21" customHeight="1" outlineLevel="1" x14ac:dyDescent="0.15">
      <c r="A62" s="710" t="s">
        <v>2136</v>
      </c>
      <c r="B62" s="711"/>
      <c r="C62" s="233">
        <v>21630</v>
      </c>
      <c r="D62" s="233"/>
      <c r="E62" s="233"/>
      <c r="F62" s="233">
        <v>20000</v>
      </c>
      <c r="G62" s="234"/>
    </row>
    <row r="63" spans="1:7" ht="30" customHeight="1" outlineLevel="1" x14ac:dyDescent="0.15">
      <c r="A63" s="710" t="s">
        <v>2139</v>
      </c>
      <c r="B63" s="711"/>
      <c r="C63" s="233"/>
      <c r="D63" s="233"/>
      <c r="E63" s="233"/>
      <c r="F63" s="233"/>
      <c r="G63" s="234"/>
    </row>
    <row r="64" spans="1:7" ht="21" customHeight="1" outlineLevel="1" x14ac:dyDescent="0.15">
      <c r="A64" s="710" t="s">
        <v>2137</v>
      </c>
      <c r="B64" s="711"/>
      <c r="C64" s="233">
        <v>30000</v>
      </c>
      <c r="D64" s="233"/>
      <c r="E64" s="233">
        <v>90000</v>
      </c>
      <c r="F64" s="233"/>
      <c r="G64" s="234"/>
    </row>
    <row r="65" spans="1:7" ht="45" customHeight="1" x14ac:dyDescent="0.15">
      <c r="A65" s="706" t="s">
        <v>2358</v>
      </c>
      <c r="B65" s="707"/>
      <c r="C65" s="707"/>
      <c r="D65" s="707"/>
      <c r="E65" s="707"/>
      <c r="F65" s="707"/>
      <c r="G65" s="708"/>
    </row>
    <row r="66" spans="1:7" ht="30" customHeight="1" x14ac:dyDescent="0.15">
      <c r="A66" s="228"/>
      <c r="B66" s="195"/>
      <c r="C66" s="197" t="str">
        <f>C14</f>
        <v>2016
attributions</v>
      </c>
      <c r="D66" s="197" t="str">
        <f>D14</f>
        <v>2017
attributions</v>
      </c>
      <c r="E66" s="197" t="str">
        <f>E14</f>
        <v>2018
attributions</v>
      </c>
      <c r="F66" s="197" t="str">
        <f>F14</f>
        <v>2019
attributions</v>
      </c>
      <c r="G66" s="226" t="str">
        <f>G14</f>
        <v>2020
attributions</v>
      </c>
    </row>
    <row r="67" spans="1:7" ht="21" customHeight="1" x14ac:dyDescent="0.15">
      <c r="A67" s="235" t="s">
        <v>2291</v>
      </c>
      <c r="B67" s="236"/>
      <c r="C67" s="237">
        <f>C15+C20+C25+C30+C35+C40</f>
        <v>39620.6</v>
      </c>
      <c r="D67" s="237">
        <f t="shared" ref="D67:G67" si="1">D15+D20+D25+D30+D35+D40</f>
        <v>41366</v>
      </c>
      <c r="E67" s="237">
        <f t="shared" si="1"/>
        <v>65163</v>
      </c>
      <c r="F67" s="237">
        <f t="shared" si="1"/>
        <v>68479</v>
      </c>
      <c r="G67" s="238">
        <f t="shared" si="1"/>
        <v>55107</v>
      </c>
    </row>
    <row r="68" spans="1:7" ht="21" customHeight="1" x14ac:dyDescent="0.15">
      <c r="A68" s="235" t="s">
        <v>1960</v>
      </c>
      <c r="B68" s="236"/>
      <c r="C68" s="237">
        <f>C47</f>
        <v>262687</v>
      </c>
      <c r="D68" s="237">
        <f t="shared" ref="D68:G68" si="2">D47</f>
        <v>209550.34</v>
      </c>
      <c r="E68" s="237">
        <f t="shared" si="2"/>
        <v>576176.69999999995</v>
      </c>
      <c r="F68" s="237">
        <f t="shared" si="2"/>
        <v>1551511</v>
      </c>
      <c r="G68" s="238">
        <f t="shared" si="2"/>
        <v>1097785</v>
      </c>
    </row>
    <row r="69" spans="1:7" ht="27" customHeight="1" thickBot="1" x14ac:dyDescent="0.2">
      <c r="A69" s="712" t="s">
        <v>1961</v>
      </c>
      <c r="B69" s="713"/>
      <c r="C69" s="229">
        <f>SUM(C67:C68)</f>
        <v>302307.59999999998</v>
      </c>
      <c r="D69" s="229">
        <f t="shared" ref="D69:G69" si="3">SUM(D67:D68)</f>
        <v>250916.34</v>
      </c>
      <c r="E69" s="229">
        <f t="shared" si="3"/>
        <v>641339.69999999995</v>
      </c>
      <c r="F69" s="229">
        <f t="shared" si="3"/>
        <v>1619990</v>
      </c>
      <c r="G69" s="230">
        <f t="shared" si="3"/>
        <v>1152892</v>
      </c>
    </row>
    <row r="71" spans="1:7" x14ac:dyDescent="0.15">
      <c r="A71" s="294" t="s">
        <v>2215</v>
      </c>
    </row>
  </sheetData>
  <sheetProtection formatCells="0" formatColumns="0" formatRows="0"/>
  <customSheetViews>
    <customSheetView guid="{16E30FE5-CA9F-4336-8D1A-21719AC9AE43}" showPageBreaks="1" fitToPage="1" printArea="1" topLeftCell="A19">
      <selection activeCell="C128" sqref="C128:G128"/>
      <pageMargins left="0.19685039370078741" right="0.19685039370078741" top="0.39370078740157483" bottom="0.39370078740157483" header="0.19685039370078741" footer="0.19685039370078741"/>
      <printOptions horizontalCentered="1" verticalCentered="1"/>
      <pageSetup paperSize="8" scale="27" orientation="landscape" r:id="rId1"/>
      <headerFooter>
        <oddHeader>&amp;C&amp;"Batang,Gras"&amp;18DIM&amp;R&amp;"Trebuchet MS,Normal"&amp;8Département d'évaluation de la recherche</oddHeader>
        <oddFooter>&amp;L&amp;"Trebuchet MS Italic,Italique"&amp;8&amp;K000000Vague E : campagne d'évaluation 2018 - 2019
Novembre 2017&amp;C&amp;"Trebuchet MS,Italique"&amp;8&amp;K000000Page &amp;P/&amp;N&amp;R&amp;"Trebuchet MS,Italique"&amp;8&amp;K000000&amp;F
&amp;A</oddFooter>
      </headerFooter>
    </customSheetView>
    <customSheetView guid="{D5B14F2C-2005-4A46-8CC9-D91764B00F08}" showPageBreaks="1" fitToPage="1" printArea="1" topLeftCell="A19">
      <selection activeCell="C128" sqref="C128:G128"/>
      <pageMargins left="0.19685039370078741" right="0.19685039370078741" top="0.39370078740157483" bottom="0.39370078740157483" header="0.19685039370078741" footer="0.19685039370078741"/>
      <printOptions horizontalCentered="1" verticalCentered="1"/>
      <pageSetup paperSize="8" scale="27" orientation="landscape" r:id="rId2"/>
      <headerFooter>
        <oddHeader>&amp;C&amp;"Batang,Gras"&amp;18DIM&amp;R&amp;"Trebuchet MS,Normal"&amp;8Département d'évaluation de la recherche</oddHeader>
        <oddFooter>&amp;L&amp;"Trebuchet MS Italic,Italique"&amp;8&amp;K000000Vague E : campagne d'évaluation 2018 - 2019
Novembre 2017&amp;C&amp;"Trebuchet MS,Italique"&amp;8&amp;K000000Page &amp;P/&amp;N&amp;R&amp;"Trebuchet MS,Italique"&amp;8&amp;K000000&amp;F
&amp;A</oddFooter>
      </headerFooter>
    </customSheetView>
  </customSheetViews>
  <mergeCells count="29">
    <mergeCell ref="A69:B69"/>
    <mergeCell ref="A15:A19"/>
    <mergeCell ref="A20:A24"/>
    <mergeCell ref="A40:A44"/>
    <mergeCell ref="A30:A34"/>
    <mergeCell ref="A47:B47"/>
    <mergeCell ref="A48:B48"/>
    <mergeCell ref="A49:B49"/>
    <mergeCell ref="A50:B50"/>
    <mergeCell ref="A59:B59"/>
    <mergeCell ref="A61:B61"/>
    <mergeCell ref="A25:A29"/>
    <mergeCell ref="A35:A39"/>
    <mergeCell ref="A13:G13"/>
    <mergeCell ref="A45:G45"/>
    <mergeCell ref="A11:G11"/>
    <mergeCell ref="A65:G65"/>
    <mergeCell ref="A51:B51"/>
    <mergeCell ref="A52:B52"/>
    <mergeCell ref="A53:B53"/>
    <mergeCell ref="A54:B54"/>
    <mergeCell ref="A60:B60"/>
    <mergeCell ref="A55:B55"/>
    <mergeCell ref="A62:B62"/>
    <mergeCell ref="A63:B63"/>
    <mergeCell ref="A64:B64"/>
    <mergeCell ref="A56:B56"/>
    <mergeCell ref="A57:B57"/>
    <mergeCell ref="A58:B58"/>
  </mergeCells>
  <phoneticPr fontId="0" type="noConversion"/>
  <dataValidations count="1">
    <dataValidation type="list" allowBlank="1" showInputMessage="1" showErrorMessage="1" sqref="A15:A44" xr:uid="{00000000-0002-0000-0800-000000000000}">
      <formula1>etorg</formula1>
    </dataValidation>
  </dataValidations>
  <pageMargins left="0.98425196850393704" right="0.59055118110236227" top="0.98425196850393704" bottom="0.78740157480314965" header="0.19685039370078741" footer="0.19685039370078741"/>
  <pageSetup paperSize="8" scale="72" orientation="portrait" r:id="rId3"/>
  <headerFooter>
    <oddHeader>&amp;R&amp;"Trebuchet MS,Italique"&amp;9Département d'évaluation de la recherche</oddHeader>
    <oddFooter>&amp;L&amp;"Trebuchet MS,Italique"&amp;8Vague B : campagne d'évaluation 2020-2021 - novembre 2019&amp;C&amp;"Trebuchet MS,Italique"&amp;8&amp;K000000Page &amp;P/&amp;N&amp;R&amp;"Trebuchet MS,Italique"&amp;8&amp;K000000&amp;F
&amp;A</oddFooter>
  </headerFooter>
  <ignoredErrors>
    <ignoredError sqref="C69" evalError="1"/>
  </ignoredErrors>
  <drawing r:id="rId4"/>
  <legacyDrawing r:id="rId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Feuilles de calcul</vt:lpstr>
      </vt:variant>
      <vt:variant>
        <vt:i4>11</vt:i4>
      </vt:variant>
      <vt:variant>
        <vt:lpstr>Plages nommées</vt:lpstr>
      </vt:variant>
      <vt:variant>
        <vt:i4>40</vt:i4>
      </vt:variant>
    </vt:vector>
  </HeadingPairs>
  <TitlesOfParts>
    <vt:vector size="51" baseType="lpstr">
      <vt:lpstr>Nota bene</vt:lpstr>
      <vt:lpstr>1. Info. adm.</vt:lpstr>
      <vt:lpstr>2. Structuration de l'unité</vt:lpstr>
      <vt:lpstr>3.1 Liste des personnels</vt:lpstr>
      <vt:lpstr>3.2 Liste des doctorants</vt:lpstr>
      <vt:lpstr>3.3 Synth personnels unité </vt:lpstr>
      <vt:lpstr>4. Prod &amp; Activ de la R </vt:lpstr>
      <vt:lpstr>5. Org &amp; vie de l'unité </vt:lpstr>
      <vt:lpstr>6. Ressources fi</vt:lpstr>
      <vt:lpstr>MenusR</vt:lpstr>
      <vt:lpstr>UAI_Etab_Org</vt:lpstr>
      <vt:lpstr>c_noms</vt:lpstr>
      <vt:lpstr>MenusR!cga</vt:lpstr>
      <vt:lpstr>UAI_Etab_Org!cga</vt:lpstr>
      <vt:lpstr>cga</vt:lpstr>
      <vt:lpstr>d_noms</vt:lpstr>
      <vt:lpstr>MenusR!dis_bap</vt:lpstr>
      <vt:lpstr>UAI_Etab_Org!dis_bap</vt:lpstr>
      <vt:lpstr>dis_bap</vt:lpstr>
      <vt:lpstr>dom_aeres</vt:lpstr>
      <vt:lpstr>dom_appli</vt:lpstr>
      <vt:lpstr>Dom_discipl</vt:lpstr>
      <vt:lpstr>dom_scient_hceres</vt:lpstr>
      <vt:lpstr>etorg</vt:lpstr>
      <vt:lpstr>fin_doct</vt:lpstr>
      <vt:lpstr>'4. Prod &amp; Activ de la R '!fina_doct</vt:lpstr>
      <vt:lpstr>fina_doct</vt:lpstr>
      <vt:lpstr>MenusR!hf</vt:lpstr>
      <vt:lpstr>UAI_Etab_Org!hf</vt:lpstr>
      <vt:lpstr>hf</vt:lpstr>
      <vt:lpstr>'3.1 Liste des personnels'!Impression_des_titres</vt:lpstr>
      <vt:lpstr>'3.2 Liste des doctorants'!Impression_des_titres</vt:lpstr>
      <vt:lpstr>'5. Org &amp; vie de l''unité '!Impression_des_titres</vt:lpstr>
      <vt:lpstr>'6. Ressources fi'!Impression_des_titres</vt:lpstr>
      <vt:lpstr>UAI_Etab_Org!Impression_des_titres</vt:lpstr>
      <vt:lpstr>Liste_organismes</vt:lpstr>
      <vt:lpstr>Ss_dom_scient</vt:lpstr>
      <vt:lpstr>MenusR!type_pers</vt:lpstr>
      <vt:lpstr>UAI_Etab_Org!type_pers</vt:lpstr>
      <vt:lpstr>type_pers</vt:lpstr>
      <vt:lpstr>'1. Info. adm.'!Zone_d_impression</vt:lpstr>
      <vt:lpstr>'2. Structuration de l''unité'!Zone_d_impression</vt:lpstr>
      <vt:lpstr>'3.1 Liste des personnels'!Zone_d_impression</vt:lpstr>
      <vt:lpstr>'3.2 Liste des doctorants'!Zone_d_impression</vt:lpstr>
      <vt:lpstr>'3.3 Synth personnels unité '!Zone_d_impression</vt:lpstr>
      <vt:lpstr>'4. Prod &amp; Activ de la R '!Zone_d_impression</vt:lpstr>
      <vt:lpstr>'5. Org &amp; vie de l''unité '!Zone_d_impression</vt:lpstr>
      <vt:lpstr>'6. Ressources fi'!Zone_d_impression</vt:lpstr>
      <vt:lpstr>MenusR!Zone_d_impression</vt:lpstr>
      <vt:lpstr>'Nota bene'!Zone_d_impression</vt:lpstr>
      <vt:lpstr>UAI_Etab_Org!Zone_d_impression</vt:lpstr>
    </vt:vector>
  </TitlesOfParts>
  <Company>men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Laurent Perilhon</dc:creator>
  <cp:lastModifiedBy>Fabio Alberto Cruz Sanchez</cp:lastModifiedBy>
  <cp:lastPrinted>2019-10-15T14:53:51Z</cp:lastPrinted>
  <dcterms:created xsi:type="dcterms:W3CDTF">2001-10-24T20:23:58Z</dcterms:created>
  <dcterms:modified xsi:type="dcterms:W3CDTF">2021-06-03T14:51:40Z</dcterms:modified>
</cp:coreProperties>
</file>