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defaultThemeVersion="124226"/>
  <mc:AlternateContent xmlns:mc="http://schemas.openxmlformats.org/markup-compatibility/2006">
    <mc:Choice Requires="x15">
      <x15ac:absPath xmlns:x15ac="http://schemas.microsoft.com/office/spreadsheetml/2010/11/ac" url="/Users/fabio/Documents/8-Enseñanza/RR-workshop/assets/UEQ/Data_Analysis_Tools/"/>
    </mc:Choice>
  </mc:AlternateContent>
  <xr:revisionPtr revIDLastSave="0" documentId="8_{1AF52677-A35A-F044-9C9B-7E3196A0A674}" xr6:coauthVersionLast="47" xr6:coauthVersionMax="47" xr10:uidLastSave="{00000000-0000-0000-0000-000000000000}"/>
  <bookViews>
    <workbookView xWindow="0" yWindow="500" windowWidth="33600" windowHeight="2050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B3" i="2"/>
  <c r="D8" i="11" l="1"/>
  <c r="D7" i="11"/>
  <c r="D6" i="11"/>
  <c r="D5" i="11"/>
  <c r="D4" i="11"/>
  <c r="D3" i="11"/>
  <c r="C8" i="11"/>
  <c r="C7" i="11"/>
  <c r="C6" i="11"/>
  <c r="C5" i="11"/>
  <c r="C4" i="11"/>
  <c r="C3" i="11"/>
  <c r="G33" i="1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H16" i="4" l="1"/>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<sst xmlns="http://schemas.openxmlformats.org/spreadsheetml/2006/main" count="2502" uniqueCount="2213">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</sst>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Results!$B$3:$B$28</c:f>
              <c:numCache>
                <c:formatCode>0.0</c:formatCode>
                <c:ptCount val="26"/>
                <c:pt idx="0">
                  <c:v>1.5725490196078431</c:v>
                </c:pt>
                <c:pt idx="1">
                  <c:v>1.8862745098039215</c:v>
                </c:pt>
                <c:pt idx="2">
                  <c:v>0.78823529411764703</c:v>
                </c:pt>
                <c:pt idx="3">
                  <c:v>1.4862745098039216</c:v>
                </c:pt>
                <c:pt idx="4">
                  <c:v>1.4980392156862745</c:v>
                </c:pt>
                <c:pt idx="5">
                  <c:v>0.9882352941176471</c:v>
                </c:pt>
                <c:pt idx="6">
                  <c:v>1.2274509803921569</c:v>
                </c:pt>
                <c:pt idx="7">
                  <c:v>0.62352941176470589</c:v>
                </c:pt>
                <c:pt idx="8">
                  <c:v>1.4313725490196079</c:v>
                </c:pt>
                <c:pt idx="9">
                  <c:v>0.78823529411764703</c:v>
                </c:pt>
                <c:pt idx="10">
                  <c:v>1.0392156862745099</c:v>
                </c:pt>
                <c:pt idx="11">
                  <c:v>1.6862745098039216</c:v>
                </c:pt>
                <c:pt idx="12">
                  <c:v>1.5254901960784313</c:v>
                </c:pt>
                <c:pt idx="13">
                  <c:v>1.4274509803921569</c:v>
                </c:pt>
                <c:pt idx="14">
                  <c:v>0.82745098039215681</c:v>
                </c:pt>
                <c:pt idx="15">
                  <c:v>1.4784313725490197</c:v>
                </c:pt>
                <c:pt idx="16">
                  <c:v>1.5607843137254902</c:v>
                </c:pt>
                <c:pt idx="17">
                  <c:v>0.82745098039215681</c:v>
                </c:pt>
                <c:pt idx="18">
                  <c:v>1.7490196078431373</c:v>
                </c:pt>
                <c:pt idx="19">
                  <c:v>1.7411764705882353</c:v>
                </c:pt>
                <c:pt idx="20">
                  <c:v>1.6705882352941177</c:v>
                </c:pt>
                <c:pt idx="21">
                  <c:v>1.9294117647058824</c:v>
                </c:pt>
                <c:pt idx="22">
                  <c:v>1.3254901960784313</c:v>
                </c:pt>
                <c:pt idx="23">
                  <c:v>1.2039215686274509</c:v>
                </c:pt>
                <c:pt idx="24">
                  <c:v>1.4705882352941178</c:v>
                </c:pt>
                <c:pt idx="25">
                  <c:v>0.69019607843137254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19050">
                <a:solidFill>
                  <a:schemeClr val="tx1">
                    <a:lumMod val="85000"/>
                    <a:lumOff val="15000"/>
                  </a:schemeClr>
                </a:solidFill>
              </a:ln>
            </c:spPr>
          </c:errBars>
          <c:cat>
            <c:strRef>
              <c:f>Results!$K$3:$K$8</c:f>
              <c:strCache>
                <c:ptCount val="6"/>
                <c:pt idx="0">
                  <c:v>Attraction</c:v>
                </c:pt>
                <c:pt idx="1">
                  <c:v>Compréhensibilité</c:v>
                </c:pt>
                <c:pt idx="2">
                  <c:v>Efficacité</c:v>
                </c:pt>
                <c:pt idx="3">
                  <c:v>Contrôlabilité</c:v>
                </c:pt>
                <c:pt idx="4">
                  <c:v>Stimulation</c:v>
                </c:pt>
                <c:pt idx="5">
                  <c:v>Originalité</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fr-FR"/>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fr-FR"/>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Attraction</c:v>
                </c:pt>
                <c:pt idx="1">
                  <c:v>Compréhensibilité</c:v>
                </c:pt>
                <c:pt idx="2">
                  <c:v>Efficacité</c:v>
                </c:pt>
                <c:pt idx="3">
                  <c:v>Contrôlabilité</c:v>
                </c:pt>
                <c:pt idx="4">
                  <c:v>Stimulation</c:v>
                </c:pt>
                <c:pt idx="5">
                  <c:v>Originalité</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fr-FR"/>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fr-FR"/>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Attraction</c:v>
                </c:pt>
                <c:pt idx="1">
                  <c:v>Qualité Pragmatique</c:v>
                </c:pt>
                <c:pt idx="2">
                  <c:v>Qualité Hédonique</c:v>
                </c:pt>
              </c:strCache>
            </c:strRef>
          </c:cat>
          <c:val>
            <c:numRef>
              <c:f>Results!$L$40:$L$42</c:f>
              <c:numCache>
                <c:formatCode>0.00</c:formatCode>
                <c:ptCount val="3"/>
                <c:pt idx="0">
                  <c:v>1.4732026143790853</c:v>
                </c:pt>
                <c:pt idx="1">
                  <c:v>1.4973856209150327</c:v>
                </c:pt>
                <c:pt idx="2">
                  <c:v>0.95441176470588229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fr-FR"/>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fr-FR"/>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Answer_Distributions!$C$3:$C$28</c:f>
              <c:numCache>
                <c:formatCode>General</c:formatCode>
                <c:ptCount val="26"/>
                <c:pt idx="0">
                  <c:v>2</c:v>
                </c:pt>
                <c:pt idx="1">
                  <c:v>3</c:v>
                </c:pt>
                <c:pt idx="2">
                  <c:v>7</c:v>
                </c:pt>
                <c:pt idx="3">
                  <c:v>5</c:v>
                </c:pt>
                <c:pt idx="4">
                  <c:v>4</c:v>
                </c:pt>
                <c:pt idx="5">
                  <c:v>2</c:v>
                </c:pt>
                <c:pt idx="6">
                  <c:v>2</c:v>
                </c:pt>
                <c:pt idx="7">
                  <c:v>5</c:v>
                </c:pt>
                <c:pt idx="8">
                  <c:v>2</c:v>
                </c:pt>
                <c:pt idx="9">
                  <c:v>6</c:v>
                </c:pt>
                <c:pt idx="10">
                  <c:v>2</c:v>
                </c:pt>
                <c:pt idx="11">
                  <c:v>3</c:v>
                </c:pt>
                <c:pt idx="12">
                  <c:v>3</c:v>
                </c:pt>
                <c:pt idx="13">
                  <c:v>6</c:v>
                </c:pt>
                <c:pt idx="14">
                  <c:v>6</c:v>
                </c:pt>
                <c:pt idx="15">
                  <c:v>4</c:v>
                </c:pt>
                <c:pt idx="16">
                  <c:v>3</c:v>
                </c:pt>
                <c:pt idx="17">
                  <c:v>4</c:v>
                </c:pt>
                <c:pt idx="18">
                  <c:v>3</c:v>
                </c:pt>
                <c:pt idx="19">
                  <c:v>3</c:v>
                </c:pt>
                <c:pt idx="20">
                  <c:v>4</c:v>
                </c:pt>
                <c:pt idx="21">
                  <c:v>0</c:v>
                </c:pt>
                <c:pt idx="22">
                  <c:v>4</c:v>
                </c:pt>
                <c:pt idx="23">
                  <c:v>1</c:v>
                </c:pt>
                <c:pt idx="24">
                  <c:v>2</c:v>
                </c:pt>
                <c:pt idx="25">
                  <c:v>11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Answer_Distributions!$D$3:$D$28</c:f>
              <c:numCache>
                <c:formatCode>General</c:formatCode>
                <c:ptCount val="26"/>
                <c:pt idx="0">
                  <c:v>12</c:v>
                </c:pt>
                <c:pt idx="1">
                  <c:v>7</c:v>
                </c:pt>
                <c:pt idx="2">
                  <c:v>12</c:v>
                </c:pt>
                <c:pt idx="3">
                  <c:v>12</c:v>
                </c:pt>
                <c:pt idx="4">
                  <c:v>11</c:v>
                </c:pt>
                <c:pt idx="5">
                  <c:v>8</c:v>
                </c:pt>
                <c:pt idx="6">
                  <c:v>13</c:v>
                </c:pt>
                <c:pt idx="7">
                  <c:v>7</c:v>
                </c:pt>
                <c:pt idx="8">
                  <c:v>7</c:v>
                </c:pt>
                <c:pt idx="9">
                  <c:v>14</c:v>
                </c:pt>
                <c:pt idx="10">
                  <c:v>9</c:v>
                </c:pt>
                <c:pt idx="11">
                  <c:v>10</c:v>
                </c:pt>
                <c:pt idx="12">
                  <c:v>9</c:v>
                </c:pt>
                <c:pt idx="13">
                  <c:v>11</c:v>
                </c:pt>
                <c:pt idx="14">
                  <c:v>17</c:v>
                </c:pt>
                <c:pt idx="15">
                  <c:v>10</c:v>
                </c:pt>
                <c:pt idx="16">
                  <c:v>13</c:v>
                </c:pt>
                <c:pt idx="17">
                  <c:v>8</c:v>
                </c:pt>
                <c:pt idx="18">
                  <c:v>10</c:v>
                </c:pt>
                <c:pt idx="19">
                  <c:v>8</c:v>
                </c:pt>
                <c:pt idx="20">
                  <c:v>8</c:v>
                </c:pt>
                <c:pt idx="21">
                  <c:v>6</c:v>
                </c:pt>
                <c:pt idx="22">
                  <c:v>14</c:v>
                </c:pt>
                <c:pt idx="23">
                  <c:v>8</c:v>
                </c:pt>
                <c:pt idx="24">
                  <c:v>7</c:v>
                </c:pt>
                <c:pt idx="25">
                  <c:v>10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Answer_Distributions!$E$3:$E$28</c:f>
              <c:numCache>
                <c:formatCode>General</c:formatCode>
                <c:ptCount val="26"/>
                <c:pt idx="0">
                  <c:v>10</c:v>
                </c:pt>
                <c:pt idx="1">
                  <c:v>7</c:v>
                </c:pt>
                <c:pt idx="2">
                  <c:v>27</c:v>
                </c:pt>
                <c:pt idx="3">
                  <c:v>30</c:v>
                </c:pt>
                <c:pt idx="4">
                  <c:v>13</c:v>
                </c:pt>
                <c:pt idx="5">
                  <c:v>14</c:v>
                </c:pt>
                <c:pt idx="6">
                  <c:v>11</c:v>
                </c:pt>
                <c:pt idx="7">
                  <c:v>33</c:v>
                </c:pt>
                <c:pt idx="8">
                  <c:v>19</c:v>
                </c:pt>
                <c:pt idx="9">
                  <c:v>28</c:v>
                </c:pt>
                <c:pt idx="10">
                  <c:v>15</c:v>
                </c:pt>
                <c:pt idx="11">
                  <c:v>12</c:v>
                </c:pt>
                <c:pt idx="12">
                  <c:v>15</c:v>
                </c:pt>
                <c:pt idx="13">
                  <c:v>10</c:v>
                </c:pt>
                <c:pt idx="14">
                  <c:v>21</c:v>
                </c:pt>
                <c:pt idx="15">
                  <c:v>10</c:v>
                </c:pt>
                <c:pt idx="16">
                  <c:v>13</c:v>
                </c:pt>
                <c:pt idx="17">
                  <c:v>15</c:v>
                </c:pt>
                <c:pt idx="18">
                  <c:v>9</c:v>
                </c:pt>
                <c:pt idx="19">
                  <c:v>9</c:v>
                </c:pt>
                <c:pt idx="20">
                  <c:v>12</c:v>
                </c:pt>
                <c:pt idx="21">
                  <c:v>4</c:v>
                </c:pt>
                <c:pt idx="22">
                  <c:v>25</c:v>
                </c:pt>
                <c:pt idx="23">
                  <c:v>19</c:v>
                </c:pt>
                <c:pt idx="24">
                  <c:v>8</c:v>
                </c:pt>
                <c:pt idx="25">
                  <c:v>23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Answer_Distributions!$F$3:$F$28</c:f>
              <c:numCache>
                <c:formatCode>General</c:formatCode>
                <c:ptCount val="26"/>
                <c:pt idx="0">
                  <c:v>17</c:v>
                </c:pt>
                <c:pt idx="1">
                  <c:v>12</c:v>
                </c:pt>
                <c:pt idx="2">
                  <c:v>65</c:v>
                </c:pt>
                <c:pt idx="3">
                  <c:v>10</c:v>
                </c:pt>
                <c:pt idx="4">
                  <c:v>27</c:v>
                </c:pt>
                <c:pt idx="5">
                  <c:v>70</c:v>
                </c:pt>
                <c:pt idx="6">
                  <c:v>41</c:v>
                </c:pt>
                <c:pt idx="7">
                  <c:v>84</c:v>
                </c:pt>
                <c:pt idx="8">
                  <c:v>27</c:v>
                </c:pt>
                <c:pt idx="9">
                  <c:v>55</c:v>
                </c:pt>
                <c:pt idx="10">
                  <c:v>64</c:v>
                </c:pt>
                <c:pt idx="11">
                  <c:v>20</c:v>
                </c:pt>
                <c:pt idx="12">
                  <c:v>22</c:v>
                </c:pt>
                <c:pt idx="13">
                  <c:v>18</c:v>
                </c:pt>
                <c:pt idx="14">
                  <c:v>47</c:v>
                </c:pt>
                <c:pt idx="15">
                  <c:v>22</c:v>
                </c:pt>
                <c:pt idx="16">
                  <c:v>19</c:v>
                </c:pt>
                <c:pt idx="17">
                  <c:v>82</c:v>
                </c:pt>
                <c:pt idx="18">
                  <c:v>16</c:v>
                </c:pt>
                <c:pt idx="19">
                  <c:v>14</c:v>
                </c:pt>
                <c:pt idx="20">
                  <c:v>15</c:v>
                </c:pt>
                <c:pt idx="21">
                  <c:v>17</c:v>
                </c:pt>
                <c:pt idx="22">
                  <c:v>24</c:v>
                </c:pt>
                <c:pt idx="23">
                  <c:v>44</c:v>
                </c:pt>
                <c:pt idx="24">
                  <c:v>41</c:v>
                </c:pt>
                <c:pt idx="25">
                  <c:v>69</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Answer_Distributions!$G$3:$G$28</c:f>
              <c:numCache>
                <c:formatCode>General</c:formatCode>
                <c:ptCount val="26"/>
                <c:pt idx="0">
                  <c:v>55</c:v>
                </c:pt>
                <c:pt idx="1">
                  <c:v>42</c:v>
                </c:pt>
                <c:pt idx="2">
                  <c:v>54</c:v>
                </c:pt>
                <c:pt idx="3">
                  <c:v>31</c:v>
                </c:pt>
                <c:pt idx="4">
                  <c:v>45</c:v>
                </c:pt>
                <c:pt idx="5">
                  <c:v>66</c:v>
                </c:pt>
                <c:pt idx="6">
                  <c:v>63</c:v>
                </c:pt>
                <c:pt idx="7">
                  <c:v>51</c:v>
                </c:pt>
                <c:pt idx="8">
                  <c:v>49</c:v>
                </c:pt>
                <c:pt idx="9">
                  <c:v>61</c:v>
                </c:pt>
                <c:pt idx="10">
                  <c:v>65</c:v>
                </c:pt>
                <c:pt idx="11">
                  <c:v>38</c:v>
                </c:pt>
                <c:pt idx="12">
                  <c:v>51</c:v>
                </c:pt>
                <c:pt idx="13">
                  <c:v>66</c:v>
                </c:pt>
                <c:pt idx="14">
                  <c:v>68</c:v>
                </c:pt>
                <c:pt idx="15">
                  <c:v>62</c:v>
                </c:pt>
                <c:pt idx="16">
                  <c:v>40</c:v>
                </c:pt>
                <c:pt idx="17">
                  <c:v>66</c:v>
                </c:pt>
                <c:pt idx="18">
                  <c:v>30</c:v>
                </c:pt>
                <c:pt idx="19">
                  <c:v>46</c:v>
                </c:pt>
                <c:pt idx="20">
                  <c:v>46</c:v>
                </c:pt>
                <c:pt idx="21">
                  <c:v>32</c:v>
                </c:pt>
                <c:pt idx="22">
                  <c:v>46</c:v>
                </c:pt>
                <c:pt idx="23">
                  <c:v>69</c:v>
                </c:pt>
                <c:pt idx="24">
                  <c:v>57</c:v>
                </c:pt>
                <c:pt idx="25">
                  <c:v>52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Answer_Distributions!$H$3:$H$28</c:f>
              <c:numCache>
                <c:formatCode>General</c:formatCode>
                <c:ptCount val="26"/>
                <c:pt idx="0">
                  <c:v>91</c:v>
                </c:pt>
                <c:pt idx="1">
                  <c:v>83</c:v>
                </c:pt>
                <c:pt idx="2">
                  <c:v>51</c:v>
                </c:pt>
                <c:pt idx="3">
                  <c:v>84</c:v>
                </c:pt>
                <c:pt idx="4">
                  <c:v>81</c:v>
                </c:pt>
                <c:pt idx="5">
                  <c:v>63</c:v>
                </c:pt>
                <c:pt idx="6">
                  <c:v>82</c:v>
                </c:pt>
                <c:pt idx="7">
                  <c:v>55</c:v>
                </c:pt>
                <c:pt idx="8">
                  <c:v>98</c:v>
                </c:pt>
                <c:pt idx="9">
                  <c:v>59</c:v>
                </c:pt>
                <c:pt idx="10">
                  <c:v>61</c:v>
                </c:pt>
                <c:pt idx="11">
                  <c:v>83</c:v>
                </c:pt>
                <c:pt idx="12">
                  <c:v>85</c:v>
                </c:pt>
                <c:pt idx="13">
                  <c:v>84</c:v>
                </c:pt>
                <c:pt idx="14">
                  <c:v>72</c:v>
                </c:pt>
                <c:pt idx="15">
                  <c:v>84</c:v>
                </c:pt>
                <c:pt idx="16">
                  <c:v>95</c:v>
                </c:pt>
                <c:pt idx="17">
                  <c:v>52</c:v>
                </c:pt>
                <c:pt idx="18">
                  <c:v>107</c:v>
                </c:pt>
                <c:pt idx="19">
                  <c:v>93</c:v>
                </c:pt>
                <c:pt idx="20">
                  <c:v>90</c:v>
                </c:pt>
                <c:pt idx="21">
                  <c:v>112</c:v>
                </c:pt>
                <c:pt idx="22">
                  <c:v>69</c:v>
                </c:pt>
                <c:pt idx="23">
                  <c:v>66</c:v>
                </c:pt>
                <c:pt idx="24">
                  <c:v>74</c:v>
                </c:pt>
                <c:pt idx="25">
                  <c:v>70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Agaçant/Agréable</c:v>
                </c:pt>
                <c:pt idx="1">
                  <c:v>Incompréhensible/Compréhensible</c:v>
                </c:pt>
                <c:pt idx="2">
                  <c:v>Sans fantaisie/Moderne</c:v>
                </c:pt>
                <c:pt idx="3">
                  <c:v>Appropriation compliquée/Appropriation simple</c:v>
                </c:pt>
                <c:pt idx="4">
                  <c:v>Peu de valeur ajoutée/Apporte de la valeur</c:v>
                </c:pt>
                <c:pt idx="5">
                  <c:v>Ennuyeux/Captivant</c:v>
                </c:pt>
                <c:pt idx="6">
                  <c:v>Inintéressant/Intéressant</c:v>
                </c:pt>
                <c:pt idx="7">
                  <c:v>Imprévisible/Prévisible</c:v>
                </c:pt>
                <c:pt idx="8">
                  <c:v>Lent/Rapide</c:v>
                </c:pt>
                <c:pt idx="9">
                  <c:v>Conventionnel/Original</c:v>
                </c:pt>
                <c:pt idx="10">
                  <c:v>Rigide/Facilitant</c:v>
                </c:pt>
                <c:pt idx="11">
                  <c:v>Médiocre/Bien</c:v>
                </c:pt>
                <c:pt idx="12">
                  <c:v>Compliqué/Simple</c:v>
                </c:pt>
                <c:pt idx="13">
                  <c:v>Repoussant/Attractif</c:v>
                </c:pt>
                <c:pt idx="14">
                  <c:v>Habituel/Avant-gardiste</c:v>
                </c:pt>
                <c:pt idx="15">
                  <c:v>Désagréable/Agréable</c:v>
                </c:pt>
                <c:pt idx="16">
                  <c:v>Insécurisant/Sécurisant</c:v>
                </c:pt>
                <c:pt idx="17">
                  <c:v>Soporifique/Stimulant</c:v>
                </c:pt>
                <c:pt idx="18">
                  <c:v>Ne répond pas aux attentes/Répond aux attentes</c:v>
                </c:pt>
                <c:pt idx="19">
                  <c:v>Inefficace/Efficace</c:v>
                </c:pt>
                <c:pt idx="20">
                  <c:v>Déroutant/Clair</c:v>
                </c:pt>
                <c:pt idx="21">
                  <c:v>Non pragmatique/Pragmatique </c:v>
                </c:pt>
                <c:pt idx="22">
                  <c:v>Surchargé/Sobre</c:v>
                </c:pt>
                <c:pt idx="23">
                  <c:v>Rébarbatif/Attrayant</c:v>
                </c:pt>
                <c:pt idx="24">
                  <c:v>Inamical/Sympathique</c:v>
                </c:pt>
                <c:pt idx="25">
                  <c:v>Conservateur/Innovant</c:v>
                </c:pt>
              </c:strCache>
            </c:strRef>
          </c:cat>
          <c:val>
            <c:numRef>
              <c:f>Answer_Distributions!$I$3:$I$28</c:f>
              <c:numCache>
                <c:formatCode>General</c:formatCode>
                <c:ptCount val="26"/>
                <c:pt idx="0">
                  <c:v>68</c:v>
                </c:pt>
                <c:pt idx="1">
                  <c:v>101</c:v>
                </c:pt>
                <c:pt idx="2">
                  <c:v>39</c:v>
                </c:pt>
                <c:pt idx="3">
                  <c:v>83</c:v>
                </c:pt>
                <c:pt idx="4">
                  <c:v>74</c:v>
                </c:pt>
                <c:pt idx="5">
                  <c:v>32</c:v>
                </c:pt>
                <c:pt idx="6">
                  <c:v>43</c:v>
                </c:pt>
                <c:pt idx="7">
                  <c:v>20</c:v>
                </c:pt>
                <c:pt idx="8">
                  <c:v>53</c:v>
                </c:pt>
                <c:pt idx="9">
                  <c:v>32</c:v>
                </c:pt>
                <c:pt idx="10">
                  <c:v>39</c:v>
                </c:pt>
                <c:pt idx="11">
                  <c:v>89</c:v>
                </c:pt>
                <c:pt idx="12">
                  <c:v>70</c:v>
                </c:pt>
                <c:pt idx="13">
                  <c:v>60</c:v>
                </c:pt>
                <c:pt idx="14">
                  <c:v>24</c:v>
                </c:pt>
                <c:pt idx="15">
                  <c:v>63</c:v>
                </c:pt>
                <c:pt idx="16">
                  <c:v>72</c:v>
                </c:pt>
                <c:pt idx="17">
                  <c:v>28</c:v>
                </c:pt>
                <c:pt idx="18">
                  <c:v>80</c:v>
                </c:pt>
                <c:pt idx="19">
                  <c:v>82</c:v>
                </c:pt>
                <c:pt idx="20">
                  <c:v>80</c:v>
                </c:pt>
                <c:pt idx="21">
                  <c:v>84</c:v>
                </c:pt>
                <c:pt idx="22">
                  <c:v>73</c:v>
                </c:pt>
                <c:pt idx="23">
                  <c:v>48</c:v>
                </c:pt>
                <c:pt idx="24">
                  <c:v>66</c:v>
                </c:pt>
                <c:pt idx="25">
                  <c:v>20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25400"/>
            </c:spPr>
          </c:errBars>
          <c:cat>
            <c:strRef>
              <c:f>Benchmark!$A$28:$A$33</c:f>
              <c:strCache>
                <c:ptCount val="6"/>
                <c:pt idx="0">
                  <c:v>Attraction</c:v>
                </c:pt>
                <c:pt idx="1">
                  <c:v>Compréhensibilité</c:v>
                </c:pt>
                <c:pt idx="2">
                  <c:v>Efficacité</c:v>
                </c:pt>
                <c:pt idx="3">
                  <c:v>Contrôlabilité</c:v>
                </c:pt>
                <c:pt idx="4">
                  <c:v>Stimulation</c:v>
                </c:pt>
                <c:pt idx="5">
                  <c:v>Originalité</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Attraction</c:v>
                </c:pt>
                <c:pt idx="1">
                  <c:v>Compréhensibilité</c:v>
                </c:pt>
                <c:pt idx="2">
                  <c:v>Efficacité</c:v>
                </c:pt>
                <c:pt idx="3">
                  <c:v>Contrôlabilité</c:v>
                </c:pt>
                <c:pt idx="4">
                  <c:v>Stimulation</c:v>
                </c:pt>
                <c:pt idx="5">
                  <c:v>Originalité</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2" zoomScale="200" workbookViewId="0">
      <selection activeCell="A9" sqref="A9:C9"/>
    </sheetView>
  </sheetViews>
  <sheetFormatPr baseColWidth="10" defaultColWidth="9.1640625" defaultRowHeight="15"/>
  <cols>
    <col min="1" max="1" width="35.1640625" customWidth="1"/>
    <col min="2" max="2" width="22" customWidth="1"/>
    <col min="3" max="3" width="43" customWidth="1"/>
  </cols>
  <sheetData>
    <row r="1" spans="1:3" ht="57" customHeight="1">
      <c r="A1" s="140"/>
      <c r="B1" s="140"/>
      <c r="C1" s="140"/>
    </row>
    <row r="2" spans="1:3" ht="58.75" customHeight="1">
      <c r="A2" s="136" t="s">
        <v>1292</v>
      </c>
      <c r="B2" s="136"/>
      <c r="C2" s="136"/>
    </row>
    <row r="3" spans="1:3" ht="107.25" customHeight="1">
      <c r="A3" s="137" t="s">
        <v>1280</v>
      </c>
      <c r="B3" s="137"/>
      <c r="C3" s="137"/>
    </row>
    <row r="5" spans="1:3" ht="19">
      <c r="A5" s="26" t="s">
        <v>818</v>
      </c>
      <c r="B5" s="52" t="s">
        <v>246</v>
      </c>
    </row>
    <row r="7" spans="1:3" ht="30.75" customHeight="1">
      <c r="A7" s="138" t="s">
        <v>1291</v>
      </c>
      <c r="B7" s="138"/>
      <c r="C7" s="138"/>
    </row>
    <row r="9" spans="1:3" ht="406.25"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231" zoomScaleNormal="100" workbookViewId="0">
      <selection activeCell="C5" sqref="C5"/>
    </sheetView>
  </sheetViews>
  <sheetFormatPr baseColWidth="10" defaultColWidth="9.1640625" defaultRowHeight="15"/>
  <cols>
    <col min="1" max="26" width="3.66406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53">
        <v>6</v>
      </c>
      <c r="B4" s="53">
        <v>7</v>
      </c>
      <c r="C4" s="53">
        <v>2</v>
      </c>
      <c r="D4" s="53">
        <v>1</v>
      </c>
      <c r="E4" s="53">
        <v>2</v>
      </c>
      <c r="F4" s="53">
        <v>6</v>
      </c>
      <c r="G4" s="53">
        <v>6</v>
      </c>
      <c r="H4" s="53">
        <v>6</v>
      </c>
      <c r="I4" s="53">
        <v>2</v>
      </c>
      <c r="J4" s="53">
        <v>3</v>
      </c>
      <c r="K4" s="53">
        <v>6</v>
      </c>
      <c r="L4" s="53">
        <v>2</v>
      </c>
      <c r="M4" s="53">
        <v>5</v>
      </c>
      <c r="N4" s="53">
        <v>6</v>
      </c>
      <c r="O4" s="53">
        <v>5</v>
      </c>
      <c r="P4" s="53">
        <v>5</v>
      </c>
      <c r="Q4" s="53">
        <v>2</v>
      </c>
      <c r="R4" s="53">
        <v>2</v>
      </c>
      <c r="S4" s="53">
        <v>2</v>
      </c>
      <c r="T4" s="53">
        <v>6</v>
      </c>
      <c r="U4" s="53">
        <v>2</v>
      </c>
      <c r="V4" s="53">
        <v>6</v>
      </c>
      <c r="W4" s="53">
        <v>2</v>
      </c>
      <c r="X4" s="53">
        <v>2</v>
      </c>
      <c r="Y4" s="53">
        <v>2</v>
      </c>
      <c r="Z4" s="53">
        <v>6</v>
      </c>
    </row>
    <row r="5" spans="1:27">
      <c r="A5" s="48">
        <v>7</v>
      </c>
      <c r="B5" s="48">
        <v>7</v>
      </c>
      <c r="C5" s="48">
        <v>1</v>
      </c>
      <c r="D5" s="48">
        <v>1</v>
      </c>
      <c r="E5" s="48">
        <v>1</v>
      </c>
      <c r="F5" s="48">
        <v>7</v>
      </c>
      <c r="G5" s="48">
        <v>7</v>
      </c>
      <c r="H5" s="48">
        <v>7</v>
      </c>
      <c r="I5" s="48">
        <v>1</v>
      </c>
      <c r="J5" s="48">
        <v>1</v>
      </c>
      <c r="K5" s="48">
        <v>7</v>
      </c>
      <c r="L5" s="48">
        <v>1</v>
      </c>
      <c r="M5" s="48">
        <v>7</v>
      </c>
      <c r="N5" s="48">
        <v>7</v>
      </c>
      <c r="O5" s="48">
        <v>1</v>
      </c>
      <c r="P5" s="48">
        <v>7</v>
      </c>
      <c r="Q5" s="48">
        <v>1</v>
      </c>
      <c r="R5" s="48">
        <v>1</v>
      </c>
      <c r="S5" s="48">
        <v>1</v>
      </c>
      <c r="T5" s="48">
        <v>7</v>
      </c>
      <c r="U5" s="48">
        <v>1</v>
      </c>
      <c r="V5" s="48">
        <v>7</v>
      </c>
      <c r="W5" s="48">
        <v>1</v>
      </c>
      <c r="X5" s="48">
        <v>1</v>
      </c>
      <c r="Y5" s="48">
        <v>1</v>
      </c>
      <c r="Z5" s="48">
        <v>1</v>
      </c>
    </row>
    <row r="6" spans="1:27">
      <c r="A6" s="48">
        <v>7</v>
      </c>
      <c r="B6" s="48">
        <v>7</v>
      </c>
      <c r="C6" s="48">
        <v>2</v>
      </c>
      <c r="D6" s="48">
        <v>1</v>
      </c>
      <c r="E6" s="48">
        <v>1</v>
      </c>
      <c r="F6" s="48">
        <v>5</v>
      </c>
      <c r="G6" s="48">
        <v>6</v>
      </c>
      <c r="H6" s="48">
        <v>2</v>
      </c>
      <c r="I6" s="48">
        <v>2</v>
      </c>
      <c r="J6" s="48">
        <v>2</v>
      </c>
      <c r="K6" s="48">
        <v>5</v>
      </c>
      <c r="L6" s="48">
        <v>1</v>
      </c>
      <c r="M6" s="48">
        <v>5</v>
      </c>
      <c r="N6" s="48">
        <v>6</v>
      </c>
      <c r="O6" s="48">
        <v>6</v>
      </c>
      <c r="P6" s="48">
        <v>6</v>
      </c>
      <c r="Q6" s="48">
        <v>2</v>
      </c>
      <c r="R6" s="48">
        <v>3</v>
      </c>
      <c r="S6" s="48">
        <v>2</v>
      </c>
      <c r="T6" s="48">
        <v>6</v>
      </c>
      <c r="U6" s="48">
        <v>3</v>
      </c>
      <c r="V6" s="48">
        <v>6</v>
      </c>
      <c r="W6" s="48">
        <v>2</v>
      </c>
      <c r="X6" s="48">
        <v>3</v>
      </c>
      <c r="Y6" s="48">
        <v>3</v>
      </c>
      <c r="Z6" s="48">
        <v>6</v>
      </c>
    </row>
    <row r="7" spans="1:27">
      <c r="A7" s="48">
        <v>6</v>
      </c>
      <c r="B7" s="48">
        <v>6</v>
      </c>
      <c r="C7" s="48">
        <v>4</v>
      </c>
      <c r="D7" s="48">
        <v>2</v>
      </c>
      <c r="E7" s="48">
        <v>3</v>
      </c>
      <c r="F7" s="48">
        <v>4</v>
      </c>
      <c r="G7" s="48">
        <v>4</v>
      </c>
      <c r="H7" s="48">
        <v>6</v>
      </c>
      <c r="I7" s="48">
        <v>2</v>
      </c>
      <c r="J7" s="48">
        <v>3</v>
      </c>
      <c r="K7" s="48">
        <v>5</v>
      </c>
      <c r="L7" s="48">
        <v>1</v>
      </c>
      <c r="M7" s="48">
        <v>7</v>
      </c>
      <c r="N7" s="48">
        <v>5</v>
      </c>
      <c r="O7" s="48">
        <v>6</v>
      </c>
      <c r="P7" s="48">
        <v>6</v>
      </c>
      <c r="Q7" s="48">
        <v>1</v>
      </c>
      <c r="R7" s="48">
        <v>4</v>
      </c>
      <c r="S7" s="48">
        <v>1</v>
      </c>
      <c r="T7" s="48">
        <v>7</v>
      </c>
      <c r="U7" s="48">
        <v>1</v>
      </c>
      <c r="V7" s="48">
        <v>6</v>
      </c>
      <c r="W7" s="48">
        <v>2</v>
      </c>
      <c r="X7" s="48">
        <v>4</v>
      </c>
      <c r="Y7" s="48">
        <v>3</v>
      </c>
      <c r="Z7" s="48">
        <v>4</v>
      </c>
    </row>
    <row r="8" spans="1:27">
      <c r="A8" s="48">
        <v>6</v>
      </c>
      <c r="B8" s="48">
        <v>3</v>
      </c>
      <c r="C8" s="48">
        <v>4</v>
      </c>
      <c r="D8" s="48">
        <v>5</v>
      </c>
      <c r="E8" s="48">
        <v>2</v>
      </c>
      <c r="F8" s="48">
        <v>4</v>
      </c>
      <c r="G8" s="48">
        <v>5</v>
      </c>
      <c r="H8" s="48">
        <v>5</v>
      </c>
      <c r="I8" s="48">
        <v>2</v>
      </c>
      <c r="J8" s="48">
        <v>4</v>
      </c>
      <c r="K8" s="48">
        <v>5</v>
      </c>
      <c r="L8" s="48">
        <v>2</v>
      </c>
      <c r="M8" s="48">
        <v>5</v>
      </c>
      <c r="N8" s="48">
        <v>5</v>
      </c>
      <c r="O8" s="48">
        <v>4</v>
      </c>
      <c r="P8" s="48">
        <v>5</v>
      </c>
      <c r="Q8" s="48">
        <v>2</v>
      </c>
      <c r="R8" s="48">
        <v>3</v>
      </c>
      <c r="S8" s="48">
        <v>2</v>
      </c>
      <c r="T8" s="48">
        <v>6</v>
      </c>
      <c r="U8" s="48">
        <v>3</v>
      </c>
      <c r="V8" s="48">
        <v>6</v>
      </c>
      <c r="W8" s="48">
        <v>2</v>
      </c>
      <c r="X8" s="48">
        <v>3</v>
      </c>
      <c r="Y8" s="48">
        <v>3</v>
      </c>
      <c r="Z8" s="48">
        <v>4</v>
      </c>
    </row>
    <row r="9" spans="1:27">
      <c r="A9" s="48">
        <v>3</v>
      </c>
      <c r="B9" s="48">
        <v>6</v>
      </c>
      <c r="C9" s="48">
        <v>2</v>
      </c>
      <c r="D9" s="48">
        <v>7</v>
      </c>
      <c r="E9" s="48">
        <v>4</v>
      </c>
      <c r="F9" s="48">
        <v>4</v>
      </c>
      <c r="G9" s="48">
        <v>4</v>
      </c>
      <c r="H9" s="48">
        <v>6</v>
      </c>
      <c r="I9" s="48">
        <v>2</v>
      </c>
      <c r="J9" s="48">
        <v>4</v>
      </c>
      <c r="K9" s="48">
        <v>4</v>
      </c>
      <c r="L9" s="48">
        <v>4</v>
      </c>
      <c r="M9" s="48">
        <v>4</v>
      </c>
      <c r="N9" s="48">
        <v>3</v>
      </c>
      <c r="O9" s="48">
        <v>4</v>
      </c>
      <c r="P9" s="48">
        <v>3</v>
      </c>
      <c r="Q9" s="48">
        <v>5</v>
      </c>
      <c r="R9" s="48">
        <v>5</v>
      </c>
      <c r="S9" s="48">
        <v>4</v>
      </c>
      <c r="T9" s="48">
        <v>4</v>
      </c>
      <c r="U9" s="48">
        <v>2</v>
      </c>
      <c r="V9" s="48">
        <v>6</v>
      </c>
      <c r="W9" s="48">
        <v>2</v>
      </c>
      <c r="X9" s="48">
        <v>4</v>
      </c>
      <c r="Y9" s="48">
        <v>3</v>
      </c>
      <c r="Z9" s="48">
        <v>6</v>
      </c>
    </row>
    <row r="10" spans="1:27">
      <c r="A10" s="48">
        <v>7</v>
      </c>
      <c r="B10" s="48">
        <v>5</v>
      </c>
      <c r="C10" s="48">
        <v>4</v>
      </c>
      <c r="D10" s="48">
        <v>5</v>
      </c>
      <c r="E10" s="48">
        <v>1</v>
      </c>
      <c r="F10" s="48">
        <v>4</v>
      </c>
      <c r="G10" s="48">
        <v>5</v>
      </c>
      <c r="H10" s="48">
        <v>4</v>
      </c>
      <c r="I10" s="48">
        <v>3</v>
      </c>
      <c r="J10" s="48">
        <v>3</v>
      </c>
      <c r="K10" s="48">
        <v>6</v>
      </c>
      <c r="L10" s="48">
        <v>1</v>
      </c>
      <c r="M10" s="48">
        <v>6</v>
      </c>
      <c r="N10" s="48">
        <v>7</v>
      </c>
      <c r="O10" s="48">
        <v>4</v>
      </c>
      <c r="P10" s="48">
        <v>7</v>
      </c>
      <c r="Q10" s="48">
        <v>1</v>
      </c>
      <c r="R10" s="48">
        <v>3</v>
      </c>
      <c r="S10" s="48">
        <v>1</v>
      </c>
      <c r="T10" s="48">
        <v>7</v>
      </c>
      <c r="U10" s="48">
        <v>2</v>
      </c>
      <c r="V10" s="48">
        <v>6</v>
      </c>
      <c r="W10" s="48">
        <v>2</v>
      </c>
      <c r="X10" s="48">
        <v>4</v>
      </c>
      <c r="Y10" s="48">
        <v>1</v>
      </c>
      <c r="Z10" s="48">
        <v>6</v>
      </c>
    </row>
    <row r="11" spans="1:27">
      <c r="A11" s="48">
        <v>5</v>
      </c>
      <c r="B11" s="48">
        <v>6</v>
      </c>
      <c r="C11" s="48">
        <v>4</v>
      </c>
      <c r="D11" s="48">
        <v>3</v>
      </c>
      <c r="E11" s="48">
        <v>1</v>
      </c>
      <c r="F11" s="48">
        <v>4</v>
      </c>
      <c r="G11" s="48">
        <v>4</v>
      </c>
      <c r="H11" s="48">
        <v>6</v>
      </c>
      <c r="I11" s="48">
        <v>3</v>
      </c>
      <c r="J11" s="48">
        <v>2</v>
      </c>
      <c r="K11" s="48">
        <v>4</v>
      </c>
      <c r="L11" s="48">
        <v>3</v>
      </c>
      <c r="M11" s="48">
        <v>6</v>
      </c>
      <c r="N11" s="48">
        <v>4</v>
      </c>
      <c r="O11" s="48">
        <v>6</v>
      </c>
      <c r="P11" s="48">
        <v>5</v>
      </c>
      <c r="Q11" s="48">
        <v>1</v>
      </c>
      <c r="R11" s="48">
        <v>4</v>
      </c>
      <c r="S11" s="48">
        <v>2</v>
      </c>
      <c r="T11" s="48">
        <v>5</v>
      </c>
      <c r="U11" s="48">
        <v>1</v>
      </c>
      <c r="V11" s="48">
        <v>7</v>
      </c>
      <c r="W11" s="48">
        <v>3</v>
      </c>
      <c r="X11" s="48">
        <v>4</v>
      </c>
      <c r="Y11" s="48">
        <v>4</v>
      </c>
      <c r="Z11" s="48">
        <v>5</v>
      </c>
    </row>
    <row r="12" spans="1:27">
      <c r="A12" s="48">
        <v>7</v>
      </c>
      <c r="B12" s="48">
        <v>7</v>
      </c>
      <c r="C12" s="48">
        <v>1</v>
      </c>
      <c r="D12" s="48">
        <v>1</v>
      </c>
      <c r="E12" s="48">
        <v>1</v>
      </c>
      <c r="F12" s="48">
        <v>5</v>
      </c>
      <c r="G12" s="48">
        <v>6</v>
      </c>
      <c r="H12" s="48">
        <v>4</v>
      </c>
      <c r="I12" s="48">
        <v>1</v>
      </c>
      <c r="J12" s="48">
        <v>4</v>
      </c>
      <c r="K12" s="48">
        <v>4</v>
      </c>
      <c r="L12" s="48">
        <v>1</v>
      </c>
      <c r="M12" s="48">
        <v>7</v>
      </c>
      <c r="N12" s="48">
        <v>7</v>
      </c>
      <c r="O12" s="48">
        <v>7</v>
      </c>
      <c r="P12" s="48">
        <v>7</v>
      </c>
      <c r="Q12" s="48">
        <v>2</v>
      </c>
      <c r="R12" s="48">
        <v>4</v>
      </c>
      <c r="S12" s="48">
        <v>1</v>
      </c>
      <c r="T12" s="48">
        <v>7</v>
      </c>
      <c r="U12" s="48">
        <v>2</v>
      </c>
      <c r="V12" s="48">
        <v>7</v>
      </c>
      <c r="W12" s="48">
        <v>3</v>
      </c>
      <c r="X12" s="48">
        <v>1</v>
      </c>
      <c r="Y12" s="48">
        <v>1</v>
      </c>
      <c r="Z12" s="48">
        <v>4</v>
      </c>
    </row>
    <row r="13" spans="1:27">
      <c r="A13" s="48">
        <v>6</v>
      </c>
      <c r="B13" s="48">
        <v>7</v>
      </c>
      <c r="C13" s="48">
        <v>6</v>
      </c>
      <c r="D13" s="48">
        <v>6</v>
      </c>
      <c r="E13" s="48">
        <v>5</v>
      </c>
      <c r="F13" s="48">
        <v>5</v>
      </c>
      <c r="G13" s="48">
        <v>5</v>
      </c>
      <c r="H13" s="48">
        <v>3</v>
      </c>
      <c r="I13" s="48">
        <v>5</v>
      </c>
      <c r="J13" s="48">
        <v>6</v>
      </c>
      <c r="K13" s="48">
        <v>6</v>
      </c>
      <c r="L13" s="48">
        <v>1</v>
      </c>
      <c r="M13" s="48">
        <v>7</v>
      </c>
      <c r="N13" s="48">
        <v>6</v>
      </c>
      <c r="O13" s="48">
        <v>5</v>
      </c>
      <c r="P13" s="48">
        <v>6</v>
      </c>
      <c r="Q13" s="48">
        <v>2</v>
      </c>
      <c r="R13" s="48">
        <v>2</v>
      </c>
      <c r="S13" s="48">
        <v>2</v>
      </c>
      <c r="T13" s="48">
        <v>6</v>
      </c>
      <c r="U13" s="48">
        <v>1</v>
      </c>
      <c r="V13" s="48">
        <v>7</v>
      </c>
      <c r="W13" s="48">
        <v>1</v>
      </c>
      <c r="X13" s="48">
        <v>2</v>
      </c>
      <c r="Y13" s="48">
        <v>1</v>
      </c>
      <c r="Z13" s="48">
        <v>1</v>
      </c>
    </row>
    <row r="14" spans="1:27">
      <c r="A14" s="48">
        <v>5</v>
      </c>
      <c r="B14" s="48">
        <v>5</v>
      </c>
      <c r="C14" s="48">
        <v>6</v>
      </c>
      <c r="D14" s="48">
        <v>6</v>
      </c>
      <c r="E14" s="48">
        <v>2</v>
      </c>
      <c r="F14" s="48">
        <v>4</v>
      </c>
      <c r="G14" s="48">
        <v>5</v>
      </c>
      <c r="H14" s="48">
        <v>3</v>
      </c>
      <c r="I14" s="48">
        <v>4</v>
      </c>
      <c r="J14" s="48">
        <v>2</v>
      </c>
      <c r="K14" s="48">
        <v>5</v>
      </c>
      <c r="L14" s="48">
        <v>3</v>
      </c>
      <c r="M14" s="48">
        <v>5</v>
      </c>
      <c r="N14" s="48">
        <v>5</v>
      </c>
      <c r="O14" s="48">
        <v>5</v>
      </c>
      <c r="P14" s="48">
        <v>5</v>
      </c>
      <c r="Q14" s="48">
        <v>1</v>
      </c>
      <c r="R14" s="48">
        <v>4</v>
      </c>
      <c r="S14" s="48">
        <v>2</v>
      </c>
      <c r="T14" s="48">
        <v>5</v>
      </c>
      <c r="U14" s="48">
        <v>3</v>
      </c>
      <c r="V14" s="48">
        <v>5</v>
      </c>
      <c r="W14" s="48">
        <v>6</v>
      </c>
      <c r="X14" s="48">
        <v>2</v>
      </c>
      <c r="Y14" s="48">
        <v>2</v>
      </c>
      <c r="Z14" s="48">
        <v>6</v>
      </c>
    </row>
    <row r="15" spans="1:27">
      <c r="A15" s="48">
        <v>6</v>
      </c>
      <c r="B15" s="48">
        <v>6</v>
      </c>
      <c r="C15" s="48">
        <v>4</v>
      </c>
      <c r="D15" s="48">
        <v>2</v>
      </c>
      <c r="E15" s="48">
        <v>2</v>
      </c>
      <c r="F15" s="48">
        <v>5</v>
      </c>
      <c r="G15" s="48">
        <v>5</v>
      </c>
      <c r="H15" s="48">
        <v>5</v>
      </c>
      <c r="I15" s="48">
        <v>4</v>
      </c>
      <c r="J15" s="48">
        <v>3</v>
      </c>
      <c r="K15" s="48">
        <v>4</v>
      </c>
      <c r="L15" s="48">
        <v>2</v>
      </c>
      <c r="M15" s="48">
        <v>5</v>
      </c>
      <c r="N15" s="48">
        <v>4</v>
      </c>
      <c r="O15" s="48">
        <v>4</v>
      </c>
      <c r="P15" s="48">
        <v>5</v>
      </c>
      <c r="Q15" s="48">
        <v>3</v>
      </c>
      <c r="R15" s="48">
        <v>4</v>
      </c>
      <c r="S15" s="48">
        <v>2</v>
      </c>
      <c r="T15" s="48">
        <v>5</v>
      </c>
      <c r="U15" s="48">
        <v>2</v>
      </c>
      <c r="V15" s="48">
        <v>4</v>
      </c>
      <c r="W15" s="48">
        <v>3</v>
      </c>
      <c r="X15" s="48">
        <v>3</v>
      </c>
      <c r="Y15" s="48">
        <v>3</v>
      </c>
      <c r="Z15" s="48">
        <v>4</v>
      </c>
    </row>
    <row r="16" spans="1:27">
      <c r="A16" s="48">
        <v>5</v>
      </c>
      <c r="B16" s="48">
        <v>4</v>
      </c>
      <c r="C16" s="48">
        <v>3</v>
      </c>
      <c r="D16" s="48">
        <v>2</v>
      </c>
      <c r="E16" s="48">
        <v>3</v>
      </c>
      <c r="F16" s="48">
        <v>6</v>
      </c>
      <c r="G16" s="48">
        <v>6</v>
      </c>
      <c r="H16" s="48">
        <v>5</v>
      </c>
      <c r="I16" s="48">
        <v>2</v>
      </c>
      <c r="J16" s="48">
        <v>3</v>
      </c>
      <c r="K16" s="48">
        <v>5</v>
      </c>
      <c r="L16" s="48">
        <v>2</v>
      </c>
      <c r="M16" s="48">
        <v>5</v>
      </c>
      <c r="N16" s="48">
        <v>5</v>
      </c>
      <c r="O16" s="48">
        <v>4</v>
      </c>
      <c r="P16" s="48">
        <v>6</v>
      </c>
      <c r="Q16" s="48">
        <v>2</v>
      </c>
      <c r="R16" s="48">
        <v>3</v>
      </c>
      <c r="S16" s="48">
        <v>3</v>
      </c>
      <c r="T16" s="48">
        <v>6</v>
      </c>
      <c r="U16" s="48">
        <v>2</v>
      </c>
      <c r="V16" s="48">
        <v>6</v>
      </c>
      <c r="W16" s="48">
        <v>4</v>
      </c>
      <c r="X16" s="48">
        <v>6</v>
      </c>
      <c r="Y16" s="48">
        <v>3</v>
      </c>
      <c r="Z16" s="48">
        <v>4</v>
      </c>
    </row>
    <row r="17" spans="1:26">
      <c r="A17" s="48">
        <v>6</v>
      </c>
      <c r="B17" s="48">
        <v>6</v>
      </c>
      <c r="C17" s="48">
        <v>2</v>
      </c>
      <c r="D17" s="48">
        <v>2</v>
      </c>
      <c r="E17" s="48">
        <v>3</v>
      </c>
      <c r="F17" s="48">
        <v>6</v>
      </c>
      <c r="G17" s="48">
        <v>6</v>
      </c>
      <c r="H17" s="48">
        <v>6</v>
      </c>
      <c r="I17" s="48">
        <v>2</v>
      </c>
      <c r="J17" s="48">
        <v>2</v>
      </c>
      <c r="K17" s="48">
        <v>6</v>
      </c>
      <c r="L17" s="48">
        <v>2</v>
      </c>
      <c r="M17" s="48">
        <v>6</v>
      </c>
      <c r="N17" s="48">
        <v>6</v>
      </c>
      <c r="O17" s="48">
        <v>3</v>
      </c>
      <c r="P17" s="48">
        <v>6</v>
      </c>
      <c r="Q17" s="48">
        <v>2</v>
      </c>
      <c r="R17" s="48">
        <v>3</v>
      </c>
      <c r="S17" s="48">
        <v>2</v>
      </c>
      <c r="T17" s="48">
        <v>6</v>
      </c>
      <c r="U17" s="48">
        <v>2</v>
      </c>
      <c r="V17" s="48">
        <v>6</v>
      </c>
      <c r="W17" s="48">
        <v>2</v>
      </c>
      <c r="X17" s="48">
        <v>2</v>
      </c>
      <c r="Y17" s="48">
        <v>2</v>
      </c>
      <c r="Z17" s="48">
        <v>3</v>
      </c>
    </row>
    <row r="18" spans="1:26">
      <c r="A18" s="48">
        <v>7</v>
      </c>
      <c r="B18" s="48">
        <v>7</v>
      </c>
      <c r="C18" s="48">
        <v>4</v>
      </c>
      <c r="D18" s="48">
        <v>1</v>
      </c>
      <c r="E18" s="48">
        <v>3</v>
      </c>
      <c r="F18" s="48">
        <v>5</v>
      </c>
      <c r="G18" s="48">
        <v>7</v>
      </c>
      <c r="H18" s="48">
        <v>5</v>
      </c>
      <c r="I18" s="48">
        <v>1</v>
      </c>
      <c r="J18" s="48">
        <v>4</v>
      </c>
      <c r="K18" s="48">
        <v>7</v>
      </c>
      <c r="L18" s="48">
        <v>1</v>
      </c>
      <c r="M18" s="48">
        <v>7</v>
      </c>
      <c r="N18" s="48">
        <v>7</v>
      </c>
      <c r="O18" s="48">
        <v>7</v>
      </c>
      <c r="P18" s="48">
        <v>7</v>
      </c>
      <c r="Q18" s="48">
        <v>1</v>
      </c>
      <c r="R18" s="48">
        <v>3</v>
      </c>
      <c r="S18" s="48">
        <v>1</v>
      </c>
      <c r="T18" s="48">
        <v>7</v>
      </c>
      <c r="U18" s="48">
        <v>1</v>
      </c>
      <c r="V18" s="48">
        <v>7</v>
      </c>
      <c r="W18" s="48">
        <v>1</v>
      </c>
      <c r="X18" s="48">
        <v>1</v>
      </c>
      <c r="Y18" s="48">
        <v>1</v>
      </c>
      <c r="Z18" s="48">
        <v>1</v>
      </c>
    </row>
    <row r="19" spans="1:26">
      <c r="A19" s="48">
        <v>7</v>
      </c>
      <c r="B19" s="48">
        <v>7</v>
      </c>
      <c r="C19" s="48">
        <v>1</v>
      </c>
      <c r="D19" s="48">
        <v>1</v>
      </c>
      <c r="E19" s="48">
        <v>1</v>
      </c>
      <c r="F19" s="48">
        <v>6</v>
      </c>
      <c r="G19" s="48">
        <v>6</v>
      </c>
      <c r="H19" s="48">
        <v>4</v>
      </c>
      <c r="I19" s="48">
        <v>3</v>
      </c>
      <c r="J19" s="48">
        <v>3</v>
      </c>
      <c r="K19" s="48">
        <v>6</v>
      </c>
      <c r="L19" s="48">
        <v>2</v>
      </c>
      <c r="M19" s="48">
        <v>7</v>
      </c>
      <c r="N19" s="48">
        <v>7</v>
      </c>
      <c r="O19" s="48">
        <v>7</v>
      </c>
      <c r="P19" s="48">
        <v>7</v>
      </c>
      <c r="Q19" s="48">
        <v>1</v>
      </c>
      <c r="R19" s="48">
        <v>1</v>
      </c>
      <c r="S19" s="48">
        <v>1</v>
      </c>
      <c r="T19" s="48">
        <v>5</v>
      </c>
      <c r="U19" s="48">
        <v>2</v>
      </c>
      <c r="V19" s="48">
        <v>7</v>
      </c>
      <c r="W19" s="48">
        <v>1</v>
      </c>
      <c r="X19" s="48">
        <v>1</v>
      </c>
      <c r="Y19" s="48">
        <v>1</v>
      </c>
      <c r="Z19" s="48">
        <v>7</v>
      </c>
    </row>
    <row r="20" spans="1:26">
      <c r="A20" s="48">
        <v>2</v>
      </c>
      <c r="B20" s="48">
        <v>6</v>
      </c>
      <c r="C20" s="48">
        <v>3</v>
      </c>
      <c r="D20" s="48">
        <v>3</v>
      </c>
      <c r="E20" s="48">
        <v>4</v>
      </c>
      <c r="F20" s="48">
        <v>3</v>
      </c>
      <c r="G20" s="48">
        <v>2</v>
      </c>
      <c r="H20" s="48">
        <v>6</v>
      </c>
      <c r="I20" s="48">
        <v>6</v>
      </c>
      <c r="J20" s="48">
        <v>5</v>
      </c>
      <c r="K20" s="48">
        <v>2</v>
      </c>
      <c r="L20" s="48">
        <v>7</v>
      </c>
      <c r="M20" s="48">
        <v>4</v>
      </c>
      <c r="N20" s="48">
        <v>1</v>
      </c>
      <c r="O20" s="48">
        <v>5</v>
      </c>
      <c r="P20" s="48">
        <v>1</v>
      </c>
      <c r="Q20" s="48">
        <v>2</v>
      </c>
      <c r="R20" s="48">
        <v>6</v>
      </c>
      <c r="S20" s="48">
        <v>2</v>
      </c>
      <c r="T20" s="48">
        <v>7</v>
      </c>
      <c r="U20" s="48">
        <v>3</v>
      </c>
      <c r="V20" s="48">
        <v>6</v>
      </c>
      <c r="W20" s="48">
        <v>1</v>
      </c>
      <c r="X20" s="48">
        <v>4</v>
      </c>
      <c r="Y20" s="48">
        <v>4</v>
      </c>
      <c r="Z20" s="48">
        <v>5</v>
      </c>
    </row>
    <row r="21" spans="1:26">
      <c r="A21" s="48">
        <v>5</v>
      </c>
      <c r="B21" s="48">
        <v>7</v>
      </c>
      <c r="C21" s="48">
        <v>4</v>
      </c>
      <c r="D21" s="48">
        <v>2</v>
      </c>
      <c r="E21" s="48">
        <v>4</v>
      </c>
      <c r="F21" s="48">
        <v>6</v>
      </c>
      <c r="G21" s="48">
        <v>6</v>
      </c>
      <c r="H21" s="48">
        <v>3</v>
      </c>
      <c r="I21" s="48">
        <v>4</v>
      </c>
      <c r="J21" s="48">
        <v>3</v>
      </c>
      <c r="K21" s="48">
        <v>5</v>
      </c>
      <c r="L21" s="48">
        <v>2</v>
      </c>
      <c r="M21" s="48">
        <v>5</v>
      </c>
      <c r="N21" s="48">
        <v>6</v>
      </c>
      <c r="O21" s="48">
        <v>5</v>
      </c>
      <c r="P21" s="48">
        <v>7</v>
      </c>
      <c r="Q21" s="48">
        <v>3</v>
      </c>
      <c r="R21" s="48">
        <v>5</v>
      </c>
      <c r="S21" s="48">
        <v>3</v>
      </c>
      <c r="T21" s="48">
        <v>7</v>
      </c>
      <c r="U21" s="48">
        <v>3</v>
      </c>
      <c r="V21" s="48">
        <v>6</v>
      </c>
      <c r="W21" s="48">
        <v>1</v>
      </c>
      <c r="X21" s="48">
        <v>1</v>
      </c>
      <c r="Y21" s="48">
        <v>1</v>
      </c>
      <c r="Z21" s="48">
        <v>4</v>
      </c>
    </row>
    <row r="22" spans="1:26">
      <c r="A22" s="48">
        <v>6</v>
      </c>
      <c r="B22" s="48">
        <v>7</v>
      </c>
      <c r="C22" s="48">
        <v>2</v>
      </c>
      <c r="D22" s="48">
        <v>2</v>
      </c>
      <c r="E22" s="48">
        <v>2</v>
      </c>
      <c r="F22" s="48">
        <v>4</v>
      </c>
      <c r="G22" s="48">
        <v>5</v>
      </c>
      <c r="H22" s="48">
        <v>6</v>
      </c>
      <c r="I22" s="48">
        <v>2</v>
      </c>
      <c r="J22" s="48">
        <v>3</v>
      </c>
      <c r="K22" s="48">
        <v>5</v>
      </c>
      <c r="L22" s="48">
        <v>1</v>
      </c>
      <c r="M22" s="48">
        <v>7</v>
      </c>
      <c r="N22" s="48">
        <v>6</v>
      </c>
      <c r="O22" s="48">
        <v>5</v>
      </c>
      <c r="P22" s="48">
        <v>6</v>
      </c>
      <c r="Q22" s="48">
        <v>2</v>
      </c>
      <c r="R22" s="48">
        <v>2</v>
      </c>
      <c r="S22" s="48">
        <v>2</v>
      </c>
      <c r="T22" s="48">
        <v>6</v>
      </c>
      <c r="U22" s="48">
        <v>2</v>
      </c>
      <c r="V22" s="48">
        <v>7</v>
      </c>
      <c r="W22" s="48">
        <v>1</v>
      </c>
      <c r="X22" s="48">
        <v>2</v>
      </c>
      <c r="Y22" s="48">
        <v>1</v>
      </c>
      <c r="Z22" s="48">
        <v>6</v>
      </c>
    </row>
    <row r="23" spans="1:26">
      <c r="A23" s="48">
        <v>6</v>
      </c>
      <c r="B23" s="48">
        <v>6</v>
      </c>
      <c r="C23" s="48">
        <v>2</v>
      </c>
      <c r="D23" s="48">
        <v>2</v>
      </c>
      <c r="E23" s="48">
        <v>2</v>
      </c>
      <c r="F23" s="48">
        <v>6</v>
      </c>
      <c r="G23" s="48">
        <v>6</v>
      </c>
      <c r="H23" s="48">
        <v>5</v>
      </c>
      <c r="I23" s="48">
        <v>2</v>
      </c>
      <c r="J23" s="48">
        <v>1</v>
      </c>
      <c r="K23" s="48">
        <v>6</v>
      </c>
      <c r="L23" s="48">
        <v>2</v>
      </c>
      <c r="M23" s="48">
        <v>5</v>
      </c>
      <c r="N23" s="48">
        <v>6</v>
      </c>
      <c r="O23" s="48">
        <v>7</v>
      </c>
      <c r="P23" s="48">
        <v>6</v>
      </c>
      <c r="Q23" s="48">
        <v>2</v>
      </c>
      <c r="R23" s="48">
        <v>3</v>
      </c>
      <c r="S23" s="48">
        <v>1</v>
      </c>
      <c r="T23" s="48">
        <v>7</v>
      </c>
      <c r="U23" s="48">
        <v>2</v>
      </c>
      <c r="V23" s="48">
        <v>6</v>
      </c>
      <c r="W23" s="48">
        <v>2</v>
      </c>
      <c r="X23" s="48">
        <v>2</v>
      </c>
      <c r="Y23" s="48">
        <v>2</v>
      </c>
      <c r="Z23" s="48">
        <v>7</v>
      </c>
    </row>
    <row r="24" spans="1:26">
      <c r="A24" s="48">
        <v>6</v>
      </c>
      <c r="B24" s="48">
        <v>5</v>
      </c>
      <c r="C24" s="48">
        <v>2</v>
      </c>
      <c r="D24" s="48">
        <v>2</v>
      </c>
      <c r="E24" s="48">
        <v>2</v>
      </c>
      <c r="F24" s="48">
        <v>6</v>
      </c>
      <c r="G24" s="48">
        <v>6</v>
      </c>
      <c r="H24" s="48">
        <v>3</v>
      </c>
      <c r="I24" s="48">
        <v>2</v>
      </c>
      <c r="J24" s="48">
        <v>1</v>
      </c>
      <c r="K24" s="48">
        <v>6</v>
      </c>
      <c r="L24" s="48">
        <v>1</v>
      </c>
      <c r="M24" s="48">
        <v>5</v>
      </c>
      <c r="N24" s="48">
        <v>7</v>
      </c>
      <c r="O24" s="48">
        <v>5</v>
      </c>
      <c r="P24" s="48">
        <v>6</v>
      </c>
      <c r="Q24" s="48">
        <v>2</v>
      </c>
      <c r="R24" s="48">
        <v>3</v>
      </c>
      <c r="S24" s="48">
        <v>1</v>
      </c>
      <c r="T24" s="48">
        <v>7</v>
      </c>
      <c r="U24" s="48">
        <v>2</v>
      </c>
      <c r="V24" s="48">
        <v>6</v>
      </c>
      <c r="W24" s="48">
        <v>3</v>
      </c>
      <c r="X24" s="48">
        <v>4</v>
      </c>
      <c r="Y24" s="48">
        <v>2</v>
      </c>
      <c r="Z24" s="48">
        <v>6</v>
      </c>
    </row>
    <row r="25" spans="1:26">
      <c r="A25" s="48">
        <v>7</v>
      </c>
      <c r="B25" s="48">
        <v>7</v>
      </c>
      <c r="C25" s="48">
        <v>1</v>
      </c>
      <c r="D25" s="48">
        <v>1</v>
      </c>
      <c r="E25" s="48">
        <v>1</v>
      </c>
      <c r="F25" s="48">
        <v>7</v>
      </c>
      <c r="G25" s="48">
        <v>7</v>
      </c>
      <c r="H25" s="48">
        <v>6</v>
      </c>
      <c r="I25" s="48">
        <v>2</v>
      </c>
      <c r="J25" s="48">
        <v>2</v>
      </c>
      <c r="K25" s="48">
        <v>4</v>
      </c>
      <c r="L25" s="48">
        <v>3</v>
      </c>
      <c r="M25" s="48">
        <v>5</v>
      </c>
      <c r="N25" s="48">
        <v>5</v>
      </c>
      <c r="O25" s="48">
        <v>6</v>
      </c>
      <c r="P25" s="48">
        <v>6</v>
      </c>
      <c r="Q25" s="48">
        <v>2</v>
      </c>
      <c r="R25" s="48">
        <v>2</v>
      </c>
      <c r="S25" s="48">
        <v>2</v>
      </c>
      <c r="T25" s="48">
        <v>7</v>
      </c>
      <c r="U25" s="48">
        <v>2</v>
      </c>
      <c r="V25" s="48">
        <v>6</v>
      </c>
      <c r="W25" s="48">
        <v>2</v>
      </c>
      <c r="X25" s="48">
        <v>2</v>
      </c>
      <c r="Y25" s="48">
        <v>2</v>
      </c>
      <c r="Z25" s="48">
        <v>6</v>
      </c>
    </row>
    <row r="26" spans="1:26">
      <c r="A26" s="48">
        <v>7</v>
      </c>
      <c r="B26" s="48">
        <v>6</v>
      </c>
      <c r="C26" s="48">
        <v>1</v>
      </c>
      <c r="D26" s="48">
        <v>1</v>
      </c>
      <c r="E26" s="48">
        <v>1</v>
      </c>
      <c r="F26" s="48">
        <v>6</v>
      </c>
      <c r="G26" s="48">
        <v>6</v>
      </c>
      <c r="H26" s="48">
        <v>4</v>
      </c>
      <c r="I26" s="48">
        <v>1</v>
      </c>
      <c r="J26" s="48">
        <v>6</v>
      </c>
      <c r="K26" s="48">
        <v>6</v>
      </c>
      <c r="L26" s="48">
        <v>1</v>
      </c>
      <c r="M26" s="48">
        <v>7</v>
      </c>
      <c r="N26" s="48">
        <v>6</v>
      </c>
      <c r="O26" s="48">
        <v>7</v>
      </c>
      <c r="P26" s="48">
        <v>6</v>
      </c>
      <c r="Q26" s="48">
        <v>1</v>
      </c>
      <c r="R26" s="48">
        <v>1</v>
      </c>
      <c r="S26" s="48">
        <v>2</v>
      </c>
      <c r="T26" s="48">
        <v>7</v>
      </c>
      <c r="U26" s="48">
        <v>1</v>
      </c>
      <c r="V26" s="48">
        <v>6</v>
      </c>
      <c r="W26" s="48">
        <v>2</v>
      </c>
      <c r="X26" s="48">
        <v>2</v>
      </c>
      <c r="Y26" s="48">
        <v>2</v>
      </c>
      <c r="Z26" s="48">
        <v>2</v>
      </c>
    </row>
    <row r="27" spans="1:26">
      <c r="A27" s="48">
        <v>5</v>
      </c>
      <c r="B27" s="48">
        <v>7</v>
      </c>
      <c r="C27" s="48">
        <v>4</v>
      </c>
      <c r="D27" s="48">
        <v>1</v>
      </c>
      <c r="E27" s="48">
        <v>1</v>
      </c>
      <c r="F27" s="48">
        <v>4</v>
      </c>
      <c r="G27" s="48">
        <v>5</v>
      </c>
      <c r="H27" s="48">
        <v>6</v>
      </c>
      <c r="I27" s="48">
        <v>2</v>
      </c>
      <c r="J27" s="48">
        <v>6</v>
      </c>
      <c r="K27" s="48">
        <v>6</v>
      </c>
      <c r="L27" s="48">
        <v>1</v>
      </c>
      <c r="M27" s="48">
        <v>7</v>
      </c>
      <c r="N27" s="48">
        <v>6</v>
      </c>
      <c r="O27" s="48">
        <v>2</v>
      </c>
      <c r="P27" s="48">
        <v>6</v>
      </c>
      <c r="Q27" s="48">
        <v>2</v>
      </c>
      <c r="R27" s="48">
        <v>4</v>
      </c>
      <c r="S27" s="48">
        <v>2</v>
      </c>
      <c r="T27" s="48">
        <v>7</v>
      </c>
      <c r="U27" s="48">
        <v>1</v>
      </c>
      <c r="V27" s="48">
        <v>7</v>
      </c>
      <c r="W27" s="48">
        <v>1</v>
      </c>
      <c r="X27" s="48">
        <v>3</v>
      </c>
      <c r="Y27" s="48">
        <v>1</v>
      </c>
      <c r="Z27" s="48">
        <v>4</v>
      </c>
    </row>
    <row r="28" spans="1:26">
      <c r="A28" s="48">
        <v>5</v>
      </c>
      <c r="B28" s="48">
        <v>7</v>
      </c>
      <c r="C28" s="48">
        <v>4</v>
      </c>
      <c r="D28" s="48">
        <v>2</v>
      </c>
      <c r="E28" s="48">
        <v>4</v>
      </c>
      <c r="F28" s="48">
        <v>4</v>
      </c>
      <c r="G28" s="48">
        <v>4</v>
      </c>
      <c r="H28" s="48">
        <v>6</v>
      </c>
      <c r="I28" s="48">
        <v>3</v>
      </c>
      <c r="J28" s="48">
        <v>4</v>
      </c>
      <c r="K28" s="48">
        <v>4</v>
      </c>
      <c r="L28" s="48">
        <v>3</v>
      </c>
      <c r="M28" s="48">
        <v>6</v>
      </c>
      <c r="N28" s="48">
        <v>3</v>
      </c>
      <c r="O28" s="48">
        <v>4</v>
      </c>
      <c r="P28" s="48">
        <v>5</v>
      </c>
      <c r="Q28" s="48">
        <v>2</v>
      </c>
      <c r="R28" s="48">
        <v>3</v>
      </c>
      <c r="S28" s="48">
        <v>2</v>
      </c>
      <c r="T28" s="48">
        <v>6</v>
      </c>
      <c r="U28" s="48">
        <v>2</v>
      </c>
      <c r="V28" s="48">
        <v>6</v>
      </c>
      <c r="W28" s="48">
        <v>2</v>
      </c>
      <c r="X28" s="48">
        <v>3</v>
      </c>
      <c r="Y28" s="48">
        <v>3</v>
      </c>
      <c r="Z28" s="48">
        <v>4</v>
      </c>
    </row>
    <row r="29" spans="1:26">
      <c r="A29" s="48">
        <v>6</v>
      </c>
      <c r="B29" s="48">
        <v>7</v>
      </c>
      <c r="C29" s="48">
        <v>2</v>
      </c>
      <c r="D29" s="48">
        <v>2</v>
      </c>
      <c r="E29" s="48">
        <v>3</v>
      </c>
      <c r="F29" s="48">
        <v>5</v>
      </c>
      <c r="G29" s="48">
        <v>4</v>
      </c>
      <c r="H29" s="48">
        <v>6</v>
      </c>
      <c r="I29" s="48">
        <v>1</v>
      </c>
      <c r="J29" s="48">
        <v>2</v>
      </c>
      <c r="K29" s="48">
        <v>5</v>
      </c>
      <c r="L29" s="48">
        <v>2</v>
      </c>
      <c r="M29" s="48">
        <v>6</v>
      </c>
      <c r="N29" s="48">
        <v>6</v>
      </c>
      <c r="O29" s="48">
        <v>6</v>
      </c>
      <c r="P29" s="48">
        <v>6</v>
      </c>
      <c r="Q29" s="48">
        <v>2</v>
      </c>
      <c r="R29" s="48">
        <v>2</v>
      </c>
      <c r="S29" s="48">
        <v>1</v>
      </c>
      <c r="T29" s="48">
        <v>7</v>
      </c>
      <c r="U29" s="48">
        <v>1</v>
      </c>
      <c r="V29" s="48">
        <v>6</v>
      </c>
      <c r="W29" s="48">
        <v>1</v>
      </c>
      <c r="X29" s="48">
        <v>2</v>
      </c>
      <c r="Y29" s="48">
        <v>1</v>
      </c>
      <c r="Z29" s="48">
        <v>6</v>
      </c>
    </row>
    <row r="30" spans="1:26">
      <c r="A30" s="48">
        <v>6</v>
      </c>
      <c r="B30" s="48">
        <v>5</v>
      </c>
      <c r="C30" s="48">
        <v>1</v>
      </c>
      <c r="D30" s="48">
        <v>3</v>
      </c>
      <c r="E30" s="48">
        <v>2</v>
      </c>
      <c r="F30" s="48">
        <v>5</v>
      </c>
      <c r="G30" s="48">
        <v>6</v>
      </c>
      <c r="H30" s="48">
        <v>5</v>
      </c>
      <c r="I30" s="48">
        <v>1</v>
      </c>
      <c r="J30" s="48">
        <v>2</v>
      </c>
      <c r="K30" s="48">
        <v>6</v>
      </c>
      <c r="L30" s="48">
        <v>2</v>
      </c>
      <c r="M30" s="48">
        <v>4</v>
      </c>
      <c r="N30" s="48">
        <v>6</v>
      </c>
      <c r="O30" s="48">
        <v>3</v>
      </c>
      <c r="P30" s="48">
        <v>6</v>
      </c>
      <c r="Q30" s="48">
        <v>2</v>
      </c>
      <c r="R30" s="48">
        <v>2</v>
      </c>
      <c r="S30" s="48">
        <v>2</v>
      </c>
      <c r="T30" s="48">
        <v>6</v>
      </c>
      <c r="U30" s="48">
        <v>2</v>
      </c>
      <c r="V30" s="48">
        <v>6</v>
      </c>
      <c r="W30" s="48">
        <v>2</v>
      </c>
      <c r="X30" s="48">
        <v>1</v>
      </c>
      <c r="Y30" s="48">
        <v>1</v>
      </c>
      <c r="Z30" s="48">
        <v>4</v>
      </c>
    </row>
    <row r="31" spans="1:26">
      <c r="A31" s="48">
        <v>3</v>
      </c>
      <c r="B31" s="48">
        <v>3</v>
      </c>
      <c r="C31" s="48">
        <v>7</v>
      </c>
      <c r="D31" s="48">
        <v>7</v>
      </c>
      <c r="E31" s="48">
        <v>4</v>
      </c>
      <c r="F31" s="48">
        <v>1</v>
      </c>
      <c r="G31" s="48">
        <v>1</v>
      </c>
      <c r="H31" s="48">
        <v>7</v>
      </c>
      <c r="I31" s="48">
        <v>4</v>
      </c>
      <c r="J31" s="48">
        <v>4</v>
      </c>
      <c r="K31" s="48">
        <v>4</v>
      </c>
      <c r="L31" s="48">
        <v>7</v>
      </c>
      <c r="M31" s="48">
        <v>1</v>
      </c>
      <c r="N31" s="48">
        <v>1</v>
      </c>
      <c r="O31" s="48">
        <v>4</v>
      </c>
      <c r="P31" s="48">
        <v>4</v>
      </c>
      <c r="Q31" s="48">
        <v>4</v>
      </c>
      <c r="R31" s="48">
        <v>7</v>
      </c>
      <c r="S31" s="48">
        <v>7</v>
      </c>
      <c r="T31" s="48">
        <v>1</v>
      </c>
      <c r="U31" s="48">
        <v>7</v>
      </c>
      <c r="V31" s="48">
        <v>4</v>
      </c>
      <c r="W31" s="48">
        <v>7</v>
      </c>
      <c r="X31" s="48">
        <v>7</v>
      </c>
      <c r="Y31" s="48">
        <v>4</v>
      </c>
      <c r="Z31" s="48">
        <v>4</v>
      </c>
    </row>
    <row r="32" spans="1:26">
      <c r="A32" s="48">
        <v>7</v>
      </c>
      <c r="B32" s="48">
        <v>6</v>
      </c>
      <c r="C32" s="48">
        <v>1</v>
      </c>
      <c r="D32" s="48">
        <v>1</v>
      </c>
      <c r="E32" s="48">
        <v>2</v>
      </c>
      <c r="F32" s="48">
        <v>7</v>
      </c>
      <c r="G32" s="48">
        <v>6</v>
      </c>
      <c r="H32" s="48">
        <v>5</v>
      </c>
      <c r="I32" s="48">
        <v>2</v>
      </c>
      <c r="J32" s="48">
        <v>2</v>
      </c>
      <c r="K32" s="48">
        <v>6</v>
      </c>
      <c r="L32" s="48">
        <v>1</v>
      </c>
      <c r="M32" s="48">
        <v>7</v>
      </c>
      <c r="N32" s="48">
        <v>7</v>
      </c>
      <c r="O32" s="48">
        <v>6</v>
      </c>
      <c r="P32" s="48">
        <v>7</v>
      </c>
      <c r="Q32" s="48">
        <v>1</v>
      </c>
      <c r="R32" s="48">
        <v>2</v>
      </c>
      <c r="S32" s="48">
        <v>1</v>
      </c>
      <c r="T32" s="48">
        <v>7</v>
      </c>
      <c r="U32" s="48">
        <v>1</v>
      </c>
      <c r="V32" s="48">
        <v>7</v>
      </c>
      <c r="W32" s="48">
        <v>1</v>
      </c>
      <c r="X32" s="48">
        <v>1</v>
      </c>
      <c r="Y32" s="48">
        <v>1</v>
      </c>
      <c r="Z32" s="48">
        <v>6</v>
      </c>
    </row>
    <row r="33" spans="1:26">
      <c r="A33" s="48">
        <v>3</v>
      </c>
      <c r="B33" s="48">
        <v>5</v>
      </c>
      <c r="C33" s="48">
        <v>4</v>
      </c>
      <c r="D33" s="48">
        <v>5</v>
      </c>
      <c r="E33" s="48">
        <v>4</v>
      </c>
      <c r="F33" s="48">
        <v>4</v>
      </c>
      <c r="G33" s="48">
        <v>3</v>
      </c>
      <c r="H33" s="48">
        <v>4</v>
      </c>
      <c r="I33" s="48">
        <v>3</v>
      </c>
      <c r="J33" s="48">
        <v>3</v>
      </c>
      <c r="K33" s="48">
        <v>3</v>
      </c>
      <c r="L33" s="48">
        <v>3</v>
      </c>
      <c r="M33" s="48">
        <v>4</v>
      </c>
      <c r="N33" s="48">
        <v>5</v>
      </c>
      <c r="O33" s="48">
        <v>5</v>
      </c>
      <c r="P33" s="48">
        <v>5</v>
      </c>
      <c r="Q33" s="48">
        <v>5</v>
      </c>
      <c r="R33" s="48">
        <v>4</v>
      </c>
      <c r="S33" s="48">
        <v>5</v>
      </c>
      <c r="T33" s="48">
        <v>4</v>
      </c>
      <c r="U33" s="48">
        <v>5</v>
      </c>
      <c r="V33" s="48">
        <v>4</v>
      </c>
      <c r="W33" s="48">
        <v>3</v>
      </c>
      <c r="X33" s="48">
        <v>4</v>
      </c>
      <c r="Y33" s="48">
        <v>4</v>
      </c>
      <c r="Z33" s="48">
        <v>4</v>
      </c>
    </row>
    <row r="34" spans="1:26">
      <c r="A34" s="48">
        <v>6</v>
      </c>
      <c r="B34" s="48">
        <v>7</v>
      </c>
      <c r="C34" s="48">
        <v>3</v>
      </c>
      <c r="D34" s="48">
        <v>2</v>
      </c>
      <c r="E34" s="48">
        <v>2</v>
      </c>
      <c r="F34" s="48">
        <v>6</v>
      </c>
      <c r="G34" s="48">
        <v>6</v>
      </c>
      <c r="H34" s="48">
        <v>6</v>
      </c>
      <c r="I34" s="48">
        <v>2</v>
      </c>
      <c r="J34" s="48">
        <v>2</v>
      </c>
      <c r="K34" s="48">
        <v>6</v>
      </c>
      <c r="L34" s="48">
        <v>2</v>
      </c>
      <c r="M34" s="48">
        <v>6</v>
      </c>
      <c r="N34" s="48">
        <v>6</v>
      </c>
      <c r="O34" s="48">
        <v>6</v>
      </c>
      <c r="P34" s="48">
        <v>6</v>
      </c>
      <c r="Q34" s="48">
        <v>2</v>
      </c>
      <c r="R34" s="48">
        <v>2</v>
      </c>
      <c r="S34" s="48">
        <v>2</v>
      </c>
      <c r="T34" s="48">
        <v>6</v>
      </c>
      <c r="U34" s="48">
        <v>2</v>
      </c>
      <c r="V34" s="48">
        <v>6</v>
      </c>
      <c r="W34" s="48">
        <v>2</v>
      </c>
      <c r="X34" s="48">
        <v>2</v>
      </c>
      <c r="Y34" s="48">
        <v>2</v>
      </c>
      <c r="Z34" s="48">
        <v>6</v>
      </c>
    </row>
    <row r="35" spans="1:26">
      <c r="A35" s="48">
        <v>5</v>
      </c>
      <c r="B35" s="48">
        <v>5</v>
      </c>
      <c r="C35" s="48">
        <v>4</v>
      </c>
      <c r="D35" s="48">
        <v>3</v>
      </c>
      <c r="E35" s="48">
        <v>3</v>
      </c>
      <c r="F35" s="48">
        <v>5</v>
      </c>
      <c r="G35" s="48">
        <v>2</v>
      </c>
      <c r="H35" s="48">
        <v>5</v>
      </c>
      <c r="I35" s="48">
        <v>3</v>
      </c>
      <c r="J35" s="48">
        <v>5</v>
      </c>
      <c r="K35" s="48">
        <v>2</v>
      </c>
      <c r="L35" s="48">
        <v>2</v>
      </c>
      <c r="M35" s="48">
        <v>5</v>
      </c>
      <c r="N35" s="48">
        <v>3</v>
      </c>
      <c r="O35" s="48">
        <v>5</v>
      </c>
      <c r="P35" s="48">
        <v>3</v>
      </c>
      <c r="Q35" s="48">
        <v>2</v>
      </c>
      <c r="R35" s="48">
        <v>2</v>
      </c>
      <c r="S35" s="48">
        <v>3</v>
      </c>
      <c r="T35" s="48">
        <v>5</v>
      </c>
      <c r="U35" s="48">
        <v>2</v>
      </c>
      <c r="V35" s="48">
        <v>4</v>
      </c>
      <c r="W35" s="48">
        <v>4</v>
      </c>
      <c r="X35" s="48">
        <v>3</v>
      </c>
      <c r="Y35" s="48">
        <v>2</v>
      </c>
      <c r="Z35" s="48">
        <v>3</v>
      </c>
    </row>
    <row r="36" spans="1:26">
      <c r="A36" s="48">
        <v>7</v>
      </c>
      <c r="B36" s="48">
        <v>7</v>
      </c>
      <c r="C36" s="48">
        <v>1</v>
      </c>
      <c r="D36" s="48">
        <v>1</v>
      </c>
      <c r="E36" s="48">
        <v>1</v>
      </c>
      <c r="F36" s="48">
        <v>4</v>
      </c>
      <c r="G36" s="48">
        <v>6</v>
      </c>
      <c r="H36" s="48">
        <v>4</v>
      </c>
      <c r="I36" s="48">
        <v>1</v>
      </c>
      <c r="J36" s="48">
        <v>1</v>
      </c>
      <c r="K36" s="48">
        <v>7</v>
      </c>
      <c r="L36" s="48">
        <v>1</v>
      </c>
      <c r="M36" s="48">
        <v>7</v>
      </c>
      <c r="N36" s="48">
        <v>7</v>
      </c>
      <c r="O36" s="48">
        <v>7</v>
      </c>
      <c r="P36" s="48">
        <v>7</v>
      </c>
      <c r="Q36" s="48">
        <v>1</v>
      </c>
      <c r="R36" s="48">
        <v>1</v>
      </c>
      <c r="S36" s="48">
        <v>1</v>
      </c>
      <c r="T36" s="48">
        <v>7</v>
      </c>
      <c r="U36" s="48">
        <v>1</v>
      </c>
      <c r="V36" s="48">
        <v>7</v>
      </c>
      <c r="W36" s="48">
        <v>1</v>
      </c>
      <c r="X36" s="48">
        <v>1</v>
      </c>
      <c r="Y36" s="48">
        <v>1</v>
      </c>
      <c r="Z36" s="48">
        <v>7</v>
      </c>
    </row>
    <row r="37" spans="1:26">
      <c r="A37" s="48">
        <v>5</v>
      </c>
      <c r="B37" s="48">
        <v>7</v>
      </c>
      <c r="C37" s="48">
        <v>1</v>
      </c>
      <c r="D37" s="48">
        <v>2</v>
      </c>
      <c r="E37" s="48">
        <v>2</v>
      </c>
      <c r="F37" s="48">
        <v>5</v>
      </c>
      <c r="G37" s="48">
        <v>6</v>
      </c>
      <c r="H37" s="48">
        <v>5</v>
      </c>
      <c r="I37" s="48">
        <v>2</v>
      </c>
      <c r="J37" s="48">
        <v>1</v>
      </c>
      <c r="K37" s="48">
        <v>6</v>
      </c>
      <c r="L37" s="48">
        <v>1</v>
      </c>
      <c r="M37" s="48">
        <v>6</v>
      </c>
      <c r="N37" s="48">
        <v>6</v>
      </c>
      <c r="O37" s="48">
        <v>6</v>
      </c>
      <c r="P37" s="48">
        <v>6</v>
      </c>
      <c r="Q37" s="48">
        <v>1</v>
      </c>
      <c r="R37" s="48">
        <v>4</v>
      </c>
      <c r="S37" s="48">
        <v>2</v>
      </c>
      <c r="T37" s="48">
        <v>6</v>
      </c>
      <c r="U37" s="48">
        <v>3</v>
      </c>
      <c r="V37" s="48">
        <v>7</v>
      </c>
      <c r="W37" s="48">
        <v>1</v>
      </c>
      <c r="X37" s="48">
        <v>2</v>
      </c>
      <c r="Y37" s="48">
        <v>2</v>
      </c>
      <c r="Z37" s="48">
        <v>6</v>
      </c>
    </row>
    <row r="38" spans="1:26">
      <c r="A38" s="48">
        <v>5</v>
      </c>
      <c r="B38" s="48">
        <v>5</v>
      </c>
      <c r="C38" s="48">
        <v>4</v>
      </c>
      <c r="D38" s="48">
        <v>2</v>
      </c>
      <c r="E38" s="48">
        <v>2</v>
      </c>
      <c r="F38" s="48">
        <v>5</v>
      </c>
      <c r="G38" s="48">
        <v>5</v>
      </c>
      <c r="H38" s="48">
        <v>3</v>
      </c>
      <c r="I38" s="48">
        <v>2</v>
      </c>
      <c r="J38" s="48">
        <v>3</v>
      </c>
      <c r="K38" s="48">
        <v>5</v>
      </c>
      <c r="L38" s="48">
        <v>2</v>
      </c>
      <c r="M38" s="48">
        <v>6</v>
      </c>
      <c r="N38" s="48">
        <v>6</v>
      </c>
      <c r="O38" s="48">
        <v>4</v>
      </c>
      <c r="P38" s="48">
        <v>5</v>
      </c>
      <c r="Q38" s="48">
        <v>2</v>
      </c>
      <c r="R38" s="48">
        <v>3</v>
      </c>
      <c r="S38" s="48">
        <v>2</v>
      </c>
      <c r="T38" s="48">
        <v>6</v>
      </c>
      <c r="U38" s="48">
        <v>6</v>
      </c>
      <c r="V38" s="48">
        <v>6</v>
      </c>
      <c r="W38" s="48">
        <v>5</v>
      </c>
      <c r="X38" s="48">
        <v>3</v>
      </c>
      <c r="Y38" s="48">
        <v>3</v>
      </c>
      <c r="Z38" s="48">
        <v>5</v>
      </c>
    </row>
    <row r="39" spans="1:26">
      <c r="A39" s="48">
        <v>7</v>
      </c>
      <c r="B39" s="48">
        <v>7</v>
      </c>
      <c r="C39" s="48">
        <v>1</v>
      </c>
      <c r="D39" s="48">
        <v>1</v>
      </c>
      <c r="E39" s="48">
        <v>1</v>
      </c>
      <c r="F39" s="48">
        <v>7</v>
      </c>
      <c r="G39" s="48">
        <v>7</v>
      </c>
      <c r="H39" s="48">
        <v>1</v>
      </c>
      <c r="I39" s="48">
        <v>1</v>
      </c>
      <c r="J39" s="48">
        <v>1</v>
      </c>
      <c r="K39" s="48">
        <v>7</v>
      </c>
      <c r="L39" s="48">
        <v>1</v>
      </c>
      <c r="M39" s="48">
        <v>7</v>
      </c>
      <c r="N39" s="48">
        <v>7</v>
      </c>
      <c r="O39" s="48">
        <v>7</v>
      </c>
      <c r="P39" s="48">
        <v>7</v>
      </c>
      <c r="Q39" s="48">
        <v>1</v>
      </c>
      <c r="R39" s="48">
        <v>1</v>
      </c>
      <c r="S39" s="48">
        <v>1</v>
      </c>
      <c r="T39" s="48">
        <v>7</v>
      </c>
      <c r="U39" s="48">
        <v>1</v>
      </c>
      <c r="V39" s="48">
        <v>7</v>
      </c>
      <c r="W39" s="48">
        <v>1</v>
      </c>
      <c r="X39" s="48">
        <v>1</v>
      </c>
      <c r="Y39" s="48">
        <v>1</v>
      </c>
      <c r="Z39" s="48">
        <v>7</v>
      </c>
    </row>
    <row r="40" spans="1:26">
      <c r="A40" s="48">
        <v>6</v>
      </c>
      <c r="B40" s="48">
        <v>7</v>
      </c>
      <c r="C40" s="48">
        <v>2</v>
      </c>
      <c r="D40" s="48">
        <v>1</v>
      </c>
      <c r="E40" s="48">
        <v>1</v>
      </c>
      <c r="F40" s="48">
        <v>6</v>
      </c>
      <c r="G40" s="48">
        <v>6</v>
      </c>
      <c r="H40" s="48">
        <v>3</v>
      </c>
      <c r="I40" s="48">
        <v>1</v>
      </c>
      <c r="J40" s="48">
        <v>2</v>
      </c>
      <c r="K40" s="48">
        <v>7</v>
      </c>
      <c r="L40" s="48">
        <v>1</v>
      </c>
      <c r="M40" s="48">
        <v>6</v>
      </c>
      <c r="N40" s="48">
        <v>7</v>
      </c>
      <c r="O40" s="48">
        <v>5</v>
      </c>
      <c r="P40" s="48">
        <v>6</v>
      </c>
      <c r="Q40" s="48">
        <v>1</v>
      </c>
      <c r="R40" s="48">
        <v>3</v>
      </c>
      <c r="S40" s="48">
        <v>1</v>
      </c>
      <c r="T40" s="48">
        <v>6</v>
      </c>
      <c r="U40" s="48">
        <v>1</v>
      </c>
      <c r="V40" s="48">
        <v>7</v>
      </c>
      <c r="W40" s="48">
        <v>1</v>
      </c>
      <c r="X40" s="48">
        <v>2</v>
      </c>
      <c r="Y40" s="48">
        <v>1</v>
      </c>
      <c r="Z40" s="48">
        <v>6</v>
      </c>
    </row>
    <row r="41" spans="1:26">
      <c r="A41" s="48">
        <v>6</v>
      </c>
      <c r="B41" s="48">
        <v>7</v>
      </c>
      <c r="C41" s="48">
        <v>2</v>
      </c>
      <c r="D41" s="48">
        <v>1</v>
      </c>
      <c r="E41" s="48">
        <v>2</v>
      </c>
      <c r="F41" s="48">
        <v>6</v>
      </c>
      <c r="G41" s="48">
        <v>6</v>
      </c>
      <c r="H41" s="48">
        <v>4</v>
      </c>
      <c r="I41" s="48">
        <v>2</v>
      </c>
      <c r="J41" s="48">
        <v>1</v>
      </c>
      <c r="K41" s="48">
        <v>7</v>
      </c>
      <c r="L41" s="48">
        <v>1</v>
      </c>
      <c r="M41" s="48">
        <v>7</v>
      </c>
      <c r="N41" s="48">
        <v>6</v>
      </c>
      <c r="O41" s="48">
        <v>5</v>
      </c>
      <c r="P41" s="48">
        <v>7</v>
      </c>
      <c r="Q41" s="48">
        <v>1</v>
      </c>
      <c r="R41" s="48">
        <v>1</v>
      </c>
      <c r="S41" s="48">
        <v>1</v>
      </c>
      <c r="T41" s="48">
        <v>7</v>
      </c>
      <c r="U41" s="48">
        <v>1</v>
      </c>
      <c r="V41" s="48">
        <v>7</v>
      </c>
      <c r="W41" s="48">
        <v>1</v>
      </c>
      <c r="X41" s="48">
        <v>1</v>
      </c>
      <c r="Y41" s="48">
        <v>1</v>
      </c>
      <c r="Z41" s="48">
        <v>4</v>
      </c>
    </row>
    <row r="42" spans="1:26">
      <c r="A42" s="48">
        <v>7</v>
      </c>
      <c r="B42" s="48">
        <v>7</v>
      </c>
      <c r="C42" s="48">
        <v>2</v>
      </c>
      <c r="D42" s="48">
        <v>1</v>
      </c>
      <c r="E42" s="48">
        <v>1</v>
      </c>
      <c r="F42" s="48">
        <v>6</v>
      </c>
      <c r="G42" s="48">
        <v>6</v>
      </c>
      <c r="H42" s="48">
        <v>4</v>
      </c>
      <c r="I42" s="48">
        <v>1</v>
      </c>
      <c r="J42" s="48">
        <v>4</v>
      </c>
      <c r="K42" s="48">
        <v>7</v>
      </c>
      <c r="L42" s="48">
        <v>1</v>
      </c>
      <c r="M42" s="48">
        <v>7</v>
      </c>
      <c r="N42" s="48">
        <v>7</v>
      </c>
      <c r="O42" s="48">
        <v>4</v>
      </c>
      <c r="P42" s="48">
        <v>7</v>
      </c>
      <c r="Q42" s="48">
        <v>2</v>
      </c>
      <c r="R42" s="48">
        <v>3</v>
      </c>
      <c r="S42" s="48">
        <v>1</v>
      </c>
      <c r="T42" s="48">
        <v>7</v>
      </c>
      <c r="U42" s="48">
        <v>1</v>
      </c>
      <c r="V42" s="48">
        <v>7</v>
      </c>
      <c r="W42" s="48">
        <v>1</v>
      </c>
      <c r="X42" s="48">
        <v>1</v>
      </c>
      <c r="Y42" s="48">
        <v>1</v>
      </c>
      <c r="Z42" s="48">
        <v>4</v>
      </c>
    </row>
    <row r="43" spans="1:26">
      <c r="A43" s="48">
        <v>5</v>
      </c>
      <c r="B43" s="48">
        <v>6</v>
      </c>
      <c r="C43" s="48">
        <v>4</v>
      </c>
      <c r="D43" s="48">
        <v>3</v>
      </c>
      <c r="E43" s="48">
        <v>2</v>
      </c>
      <c r="F43" s="48">
        <v>6</v>
      </c>
      <c r="G43" s="48">
        <v>6</v>
      </c>
      <c r="H43" s="48">
        <v>4</v>
      </c>
      <c r="I43" s="48">
        <v>3</v>
      </c>
      <c r="J43" s="48">
        <v>4</v>
      </c>
      <c r="K43" s="48">
        <v>4</v>
      </c>
      <c r="L43" s="48">
        <v>2</v>
      </c>
      <c r="M43" s="48">
        <v>5</v>
      </c>
      <c r="N43" s="48">
        <v>6</v>
      </c>
      <c r="O43" s="48">
        <v>5</v>
      </c>
      <c r="P43" s="48">
        <v>5</v>
      </c>
      <c r="Q43" s="48">
        <v>5</v>
      </c>
      <c r="R43" s="48">
        <v>3</v>
      </c>
      <c r="S43" s="48">
        <v>3</v>
      </c>
      <c r="T43" s="48">
        <v>6</v>
      </c>
      <c r="U43" s="48">
        <v>2</v>
      </c>
      <c r="V43" s="48">
        <v>6</v>
      </c>
      <c r="W43" s="48">
        <v>2</v>
      </c>
      <c r="X43" s="48">
        <v>3</v>
      </c>
      <c r="Y43" s="48">
        <v>4</v>
      </c>
      <c r="Z43" s="48">
        <v>5</v>
      </c>
    </row>
    <row r="44" spans="1:26">
      <c r="A44" s="48">
        <v>4</v>
      </c>
      <c r="B44" s="48">
        <v>6</v>
      </c>
      <c r="C44" s="48">
        <v>4</v>
      </c>
      <c r="D44" s="48">
        <v>3</v>
      </c>
      <c r="E44" s="48">
        <v>4</v>
      </c>
      <c r="F44" s="48">
        <v>4</v>
      </c>
      <c r="G44" s="48">
        <v>4</v>
      </c>
      <c r="H44" s="48">
        <v>5</v>
      </c>
      <c r="I44" s="48">
        <v>3</v>
      </c>
      <c r="J44" s="48">
        <v>4</v>
      </c>
      <c r="K44" s="48">
        <v>5</v>
      </c>
      <c r="L44" s="48">
        <v>3</v>
      </c>
      <c r="M44" s="48">
        <v>5</v>
      </c>
      <c r="N44" s="48">
        <v>5</v>
      </c>
      <c r="O44" s="48">
        <v>3</v>
      </c>
      <c r="P44" s="48">
        <v>4</v>
      </c>
      <c r="Q44" s="48">
        <v>2</v>
      </c>
      <c r="R44" s="48">
        <v>4</v>
      </c>
      <c r="S44" s="48">
        <v>3</v>
      </c>
      <c r="T44" s="48">
        <v>5</v>
      </c>
      <c r="U44" s="48">
        <v>2</v>
      </c>
      <c r="V44" s="48">
        <v>6</v>
      </c>
      <c r="W44" s="48">
        <v>3</v>
      </c>
      <c r="X44" s="48">
        <v>4</v>
      </c>
      <c r="Y44" s="48">
        <v>3</v>
      </c>
      <c r="Z44" s="48">
        <v>3</v>
      </c>
    </row>
    <row r="45" spans="1:26">
      <c r="A45" s="48">
        <v>7</v>
      </c>
      <c r="B45" s="48">
        <v>6</v>
      </c>
      <c r="C45" s="48">
        <v>2</v>
      </c>
      <c r="D45" s="48">
        <v>6</v>
      </c>
      <c r="E45" s="48">
        <v>2</v>
      </c>
      <c r="F45" s="48">
        <v>6</v>
      </c>
      <c r="G45" s="48">
        <v>6</v>
      </c>
      <c r="H45" s="48">
        <v>6</v>
      </c>
      <c r="I45" s="48">
        <v>2</v>
      </c>
      <c r="J45" s="48">
        <v>5</v>
      </c>
      <c r="K45" s="48">
        <v>6</v>
      </c>
      <c r="L45" s="48">
        <v>2</v>
      </c>
      <c r="M45" s="48">
        <v>6</v>
      </c>
      <c r="N45" s="48">
        <v>6</v>
      </c>
      <c r="O45" s="48">
        <v>6</v>
      </c>
      <c r="P45" s="48">
        <v>6</v>
      </c>
      <c r="Q45" s="48">
        <v>2</v>
      </c>
      <c r="R45" s="48">
        <v>2</v>
      </c>
      <c r="S45" s="48">
        <v>2</v>
      </c>
      <c r="T45" s="48">
        <v>6</v>
      </c>
      <c r="U45" s="48">
        <v>2</v>
      </c>
      <c r="V45" s="48">
        <v>6</v>
      </c>
      <c r="W45" s="48">
        <v>3</v>
      </c>
      <c r="X45" s="48">
        <v>2</v>
      </c>
      <c r="Y45" s="48">
        <v>1</v>
      </c>
      <c r="Z45" s="48">
        <v>6</v>
      </c>
    </row>
    <row r="46" spans="1:26">
      <c r="A46" s="48">
        <v>6</v>
      </c>
      <c r="B46" s="48">
        <v>6</v>
      </c>
      <c r="C46" s="48">
        <v>3</v>
      </c>
      <c r="D46" s="48">
        <v>3</v>
      </c>
      <c r="E46" s="48">
        <v>3</v>
      </c>
      <c r="F46" s="48">
        <v>5</v>
      </c>
      <c r="G46" s="48">
        <v>6</v>
      </c>
      <c r="H46" s="48">
        <v>5</v>
      </c>
      <c r="I46" s="48">
        <v>2</v>
      </c>
      <c r="J46" s="48">
        <v>4</v>
      </c>
      <c r="K46" s="48">
        <v>5</v>
      </c>
      <c r="L46" s="48">
        <v>2</v>
      </c>
      <c r="M46" s="48">
        <v>4</v>
      </c>
      <c r="N46" s="48">
        <v>5</v>
      </c>
      <c r="O46" s="48">
        <v>6</v>
      </c>
      <c r="P46" s="48">
        <v>5</v>
      </c>
      <c r="Q46" s="48">
        <v>2</v>
      </c>
      <c r="R46" s="48">
        <v>3</v>
      </c>
      <c r="S46" s="48">
        <v>2</v>
      </c>
      <c r="T46" s="48">
        <v>6</v>
      </c>
      <c r="U46" s="48">
        <v>2</v>
      </c>
      <c r="V46" s="48">
        <v>6</v>
      </c>
      <c r="W46" s="48">
        <v>3</v>
      </c>
      <c r="X46" s="48">
        <v>2</v>
      </c>
      <c r="Y46" s="48">
        <v>3</v>
      </c>
      <c r="Z46" s="48">
        <v>6</v>
      </c>
    </row>
    <row r="47" spans="1:26">
      <c r="A47" s="48">
        <v>7</v>
      </c>
      <c r="B47" s="48">
        <v>6</v>
      </c>
      <c r="C47" s="48">
        <v>1</v>
      </c>
      <c r="D47" s="48">
        <v>1</v>
      </c>
      <c r="E47" s="48">
        <v>1</v>
      </c>
      <c r="F47" s="48">
        <v>7</v>
      </c>
      <c r="G47" s="48">
        <v>7</v>
      </c>
      <c r="H47" s="48">
        <v>5</v>
      </c>
      <c r="I47" s="48">
        <v>1</v>
      </c>
      <c r="J47" s="48">
        <v>1</v>
      </c>
      <c r="K47" s="48">
        <v>7</v>
      </c>
      <c r="L47" s="48">
        <v>1</v>
      </c>
      <c r="M47" s="48">
        <v>7</v>
      </c>
      <c r="N47" s="48">
        <v>7</v>
      </c>
      <c r="O47" s="48">
        <v>6</v>
      </c>
      <c r="P47" s="48">
        <v>7</v>
      </c>
      <c r="Q47" s="48">
        <v>1</v>
      </c>
      <c r="R47" s="48">
        <v>2</v>
      </c>
      <c r="S47" s="48">
        <v>1</v>
      </c>
      <c r="T47" s="48">
        <v>7</v>
      </c>
      <c r="U47" s="48">
        <v>1</v>
      </c>
      <c r="V47" s="48">
        <v>6</v>
      </c>
      <c r="W47" s="48">
        <v>5</v>
      </c>
      <c r="X47" s="48">
        <v>2</v>
      </c>
      <c r="Y47" s="48">
        <v>1</v>
      </c>
      <c r="Z47" s="48">
        <v>5</v>
      </c>
    </row>
    <row r="48" spans="1:26">
      <c r="A48" s="48">
        <v>7</v>
      </c>
      <c r="B48" s="48">
        <v>7</v>
      </c>
      <c r="C48" s="48">
        <v>1</v>
      </c>
      <c r="D48" s="48">
        <v>1</v>
      </c>
      <c r="E48" s="48">
        <v>1</v>
      </c>
      <c r="F48" s="48">
        <v>7</v>
      </c>
      <c r="G48" s="48">
        <v>7</v>
      </c>
      <c r="H48" s="48">
        <v>1</v>
      </c>
      <c r="I48" s="48">
        <v>1</v>
      </c>
      <c r="J48" s="48">
        <v>1</v>
      </c>
      <c r="K48" s="48">
        <v>7</v>
      </c>
      <c r="L48" s="48">
        <v>1</v>
      </c>
      <c r="M48" s="48">
        <v>7</v>
      </c>
      <c r="N48" s="48">
        <v>7</v>
      </c>
      <c r="O48" s="48">
        <v>7</v>
      </c>
      <c r="P48" s="48">
        <v>7</v>
      </c>
      <c r="Q48" s="48">
        <v>1</v>
      </c>
      <c r="R48" s="48">
        <v>1</v>
      </c>
      <c r="S48" s="48">
        <v>1</v>
      </c>
      <c r="T48" s="48">
        <v>7</v>
      </c>
      <c r="U48" s="48">
        <v>1</v>
      </c>
      <c r="V48" s="48">
        <v>7</v>
      </c>
      <c r="W48" s="48">
        <v>1</v>
      </c>
      <c r="X48" s="48">
        <v>1</v>
      </c>
      <c r="Y48" s="48">
        <v>1</v>
      </c>
      <c r="Z48" s="48">
        <v>1</v>
      </c>
    </row>
    <row r="49" spans="1:26">
      <c r="A49" s="48">
        <v>6</v>
      </c>
      <c r="B49" s="48">
        <v>6</v>
      </c>
      <c r="C49" s="48">
        <v>2</v>
      </c>
      <c r="D49" s="48">
        <v>2</v>
      </c>
      <c r="E49" s="48">
        <v>2</v>
      </c>
      <c r="F49" s="48">
        <v>4</v>
      </c>
      <c r="G49" s="48">
        <v>4</v>
      </c>
      <c r="H49" s="48">
        <v>4</v>
      </c>
      <c r="I49" s="48">
        <v>2</v>
      </c>
      <c r="J49" s="48">
        <v>3</v>
      </c>
      <c r="K49" s="48">
        <v>5</v>
      </c>
      <c r="L49" s="48">
        <v>3</v>
      </c>
      <c r="M49" s="48">
        <v>5</v>
      </c>
      <c r="N49" s="48">
        <v>6</v>
      </c>
      <c r="O49" s="48">
        <v>5</v>
      </c>
      <c r="P49" s="48">
        <v>5</v>
      </c>
      <c r="Q49" s="48">
        <v>2</v>
      </c>
      <c r="R49" s="48">
        <v>3</v>
      </c>
      <c r="S49" s="48">
        <v>2</v>
      </c>
      <c r="T49" s="48">
        <v>6</v>
      </c>
      <c r="U49" s="48">
        <v>2</v>
      </c>
      <c r="V49" s="48">
        <v>6</v>
      </c>
      <c r="W49" s="48">
        <v>2</v>
      </c>
      <c r="X49" s="48">
        <v>3</v>
      </c>
      <c r="Y49" s="48">
        <v>2</v>
      </c>
      <c r="Z49" s="48">
        <v>5</v>
      </c>
    </row>
    <row r="50" spans="1:26">
      <c r="A50" s="48">
        <v>6</v>
      </c>
      <c r="B50" s="48">
        <v>6</v>
      </c>
      <c r="C50" s="48">
        <v>3</v>
      </c>
      <c r="D50" s="48">
        <v>2</v>
      </c>
      <c r="E50" s="48">
        <v>3</v>
      </c>
      <c r="F50" s="48">
        <v>4</v>
      </c>
      <c r="G50" s="48">
        <v>4</v>
      </c>
      <c r="H50" s="48">
        <v>3</v>
      </c>
      <c r="I50" s="48">
        <v>2</v>
      </c>
      <c r="J50" s="48">
        <v>4</v>
      </c>
      <c r="K50" s="48">
        <v>5</v>
      </c>
      <c r="L50" s="48">
        <v>2</v>
      </c>
      <c r="M50" s="48">
        <v>6</v>
      </c>
      <c r="N50" s="48">
        <v>6</v>
      </c>
      <c r="O50" s="48">
        <v>5</v>
      </c>
      <c r="P50" s="48">
        <v>5</v>
      </c>
      <c r="Q50" s="48">
        <v>2</v>
      </c>
      <c r="R50" s="48">
        <v>2</v>
      </c>
      <c r="S50" s="48">
        <v>2</v>
      </c>
      <c r="T50" s="48">
        <v>6</v>
      </c>
      <c r="U50" s="48">
        <v>2</v>
      </c>
      <c r="V50" s="48">
        <v>6</v>
      </c>
      <c r="W50" s="48">
        <v>1</v>
      </c>
      <c r="X50" s="48">
        <v>2</v>
      </c>
      <c r="Y50" s="48">
        <v>1</v>
      </c>
      <c r="Z50" s="48">
        <v>5</v>
      </c>
    </row>
    <row r="51" spans="1:26">
      <c r="A51" s="48">
        <v>5</v>
      </c>
      <c r="B51" s="48">
        <v>5</v>
      </c>
      <c r="C51" s="48">
        <v>4</v>
      </c>
      <c r="D51" s="48">
        <v>2</v>
      </c>
      <c r="E51" s="48">
        <v>2</v>
      </c>
      <c r="F51" s="48">
        <v>5</v>
      </c>
      <c r="G51" s="48">
        <v>5</v>
      </c>
      <c r="H51" s="48">
        <v>3</v>
      </c>
      <c r="I51" s="48">
        <v>2</v>
      </c>
      <c r="J51" s="48">
        <v>2</v>
      </c>
      <c r="K51" s="48">
        <v>3</v>
      </c>
      <c r="L51" s="48">
        <v>2</v>
      </c>
      <c r="M51" s="48">
        <v>5</v>
      </c>
      <c r="N51" s="48">
        <v>5</v>
      </c>
      <c r="O51" s="48">
        <v>5</v>
      </c>
      <c r="P51" s="48">
        <v>5</v>
      </c>
      <c r="Q51" s="48">
        <v>2</v>
      </c>
      <c r="R51" s="48">
        <v>4</v>
      </c>
      <c r="S51" s="48">
        <v>3</v>
      </c>
      <c r="T51" s="48">
        <v>4</v>
      </c>
      <c r="U51" s="48">
        <v>3</v>
      </c>
      <c r="V51" s="48">
        <v>5</v>
      </c>
      <c r="W51" s="48">
        <v>3</v>
      </c>
      <c r="X51" s="48">
        <v>4</v>
      </c>
      <c r="Y51" s="48">
        <v>4</v>
      </c>
      <c r="Z51" s="48">
        <v>6</v>
      </c>
    </row>
    <row r="52" spans="1:26">
      <c r="A52" s="48">
        <v>6</v>
      </c>
      <c r="B52" s="48">
        <v>6</v>
      </c>
      <c r="C52" s="48">
        <v>4</v>
      </c>
      <c r="D52" s="48">
        <v>2</v>
      </c>
      <c r="E52" s="48">
        <v>2</v>
      </c>
      <c r="F52" s="48">
        <v>4</v>
      </c>
      <c r="G52" s="48">
        <v>6</v>
      </c>
      <c r="H52" s="48">
        <v>4</v>
      </c>
      <c r="I52" s="48">
        <v>2</v>
      </c>
      <c r="J52" s="48">
        <v>5</v>
      </c>
      <c r="K52" s="48">
        <v>5</v>
      </c>
      <c r="L52" s="48">
        <v>2</v>
      </c>
      <c r="M52" s="48">
        <v>6</v>
      </c>
      <c r="N52" s="48">
        <v>6</v>
      </c>
      <c r="O52" s="48">
        <v>3</v>
      </c>
      <c r="P52" s="48">
        <v>6</v>
      </c>
      <c r="Q52" s="48">
        <v>2</v>
      </c>
      <c r="R52" s="48">
        <v>2</v>
      </c>
      <c r="S52" s="48">
        <v>2</v>
      </c>
      <c r="T52" s="48">
        <v>7</v>
      </c>
      <c r="U52" s="48">
        <v>3</v>
      </c>
      <c r="V52" s="48">
        <v>6</v>
      </c>
      <c r="W52" s="48">
        <v>5</v>
      </c>
      <c r="X52" s="48">
        <v>4</v>
      </c>
      <c r="Y52" s="48">
        <v>3</v>
      </c>
      <c r="Z52" s="48">
        <v>3</v>
      </c>
    </row>
    <row r="53" spans="1:26">
      <c r="A53" s="48">
        <v>4</v>
      </c>
      <c r="B53" s="48">
        <v>4</v>
      </c>
      <c r="C53" s="48">
        <v>4</v>
      </c>
      <c r="D53" s="48">
        <v>4</v>
      </c>
      <c r="E53" s="48">
        <v>4</v>
      </c>
      <c r="F53" s="48">
        <v>2</v>
      </c>
      <c r="G53" s="48">
        <v>2</v>
      </c>
      <c r="H53" s="48">
        <v>2</v>
      </c>
      <c r="I53" s="48">
        <v>4</v>
      </c>
      <c r="J53" s="48">
        <v>4</v>
      </c>
      <c r="K53" s="48">
        <v>3</v>
      </c>
      <c r="L53" s="48">
        <v>4</v>
      </c>
      <c r="M53" s="48">
        <v>2</v>
      </c>
      <c r="N53" s="48">
        <v>2</v>
      </c>
      <c r="O53" s="48">
        <v>2</v>
      </c>
      <c r="P53" s="48">
        <v>2</v>
      </c>
      <c r="Q53" s="48">
        <v>4</v>
      </c>
      <c r="R53" s="48">
        <v>4</v>
      </c>
      <c r="S53" s="48">
        <v>4</v>
      </c>
      <c r="T53" s="48">
        <v>4</v>
      </c>
      <c r="U53" s="48">
        <v>4</v>
      </c>
      <c r="V53" s="48">
        <v>2</v>
      </c>
      <c r="W53" s="48">
        <v>4</v>
      </c>
      <c r="X53" s="48">
        <v>2</v>
      </c>
      <c r="Y53" s="48">
        <v>4</v>
      </c>
      <c r="Z53" s="48">
        <v>2</v>
      </c>
    </row>
    <row r="54" spans="1:26">
      <c r="A54" s="48">
        <v>5</v>
      </c>
      <c r="B54" s="48">
        <v>5</v>
      </c>
      <c r="C54" s="48">
        <v>5</v>
      </c>
      <c r="D54" s="48">
        <v>5</v>
      </c>
      <c r="E54" s="48">
        <v>5</v>
      </c>
      <c r="F54" s="48">
        <v>5</v>
      </c>
      <c r="G54" s="48">
        <v>5</v>
      </c>
      <c r="H54" s="48">
        <v>4</v>
      </c>
      <c r="I54" s="48">
        <v>4</v>
      </c>
      <c r="J54" s="48">
        <v>4</v>
      </c>
      <c r="K54" s="48">
        <v>5</v>
      </c>
      <c r="L54" s="48">
        <v>6</v>
      </c>
      <c r="M54" s="48">
        <v>6</v>
      </c>
      <c r="N54" s="48">
        <v>6</v>
      </c>
      <c r="O54" s="48">
        <v>6</v>
      </c>
      <c r="P54" s="48">
        <v>6</v>
      </c>
      <c r="Q54" s="48">
        <v>6</v>
      </c>
      <c r="R54" s="48">
        <v>4</v>
      </c>
      <c r="S54" s="48">
        <v>4</v>
      </c>
      <c r="T54" s="48">
        <v>4</v>
      </c>
      <c r="U54" s="48">
        <v>4</v>
      </c>
      <c r="V54" s="48">
        <v>4</v>
      </c>
      <c r="W54" s="48">
        <v>4</v>
      </c>
      <c r="X54" s="48">
        <v>4</v>
      </c>
      <c r="Y54" s="48">
        <v>4</v>
      </c>
      <c r="Z54" s="48">
        <v>4</v>
      </c>
    </row>
    <row r="55" spans="1:26">
      <c r="A55" s="48">
        <v>7</v>
      </c>
      <c r="B55" s="48">
        <v>6</v>
      </c>
      <c r="C55" s="48">
        <v>2</v>
      </c>
      <c r="D55" s="48">
        <v>6</v>
      </c>
      <c r="E55" s="48">
        <v>2</v>
      </c>
      <c r="F55" s="48">
        <v>7</v>
      </c>
      <c r="G55" s="48">
        <v>7</v>
      </c>
      <c r="H55" s="48">
        <v>1</v>
      </c>
      <c r="I55" s="48">
        <v>2</v>
      </c>
      <c r="J55" s="48">
        <v>1</v>
      </c>
      <c r="K55" s="48">
        <v>6</v>
      </c>
      <c r="L55" s="48">
        <v>1</v>
      </c>
      <c r="M55" s="48">
        <v>7</v>
      </c>
      <c r="N55" s="48">
        <v>7</v>
      </c>
      <c r="O55" s="48">
        <v>7</v>
      </c>
      <c r="P55" s="48">
        <v>7</v>
      </c>
      <c r="Q55" s="48">
        <v>2</v>
      </c>
      <c r="R55" s="48">
        <v>2</v>
      </c>
      <c r="S55" s="48">
        <v>1</v>
      </c>
      <c r="T55" s="48">
        <v>7</v>
      </c>
      <c r="U55" s="48">
        <v>2</v>
      </c>
      <c r="V55" s="48">
        <v>6</v>
      </c>
      <c r="W55" s="48">
        <v>2</v>
      </c>
      <c r="X55" s="48">
        <v>2</v>
      </c>
      <c r="Y55" s="48">
        <v>2</v>
      </c>
      <c r="Z55" s="48">
        <v>5</v>
      </c>
    </row>
    <row r="56" spans="1:26">
      <c r="A56" s="48">
        <v>5</v>
      </c>
      <c r="B56" s="48">
        <v>7</v>
      </c>
      <c r="C56" s="48">
        <v>7</v>
      </c>
      <c r="D56" s="48">
        <v>7</v>
      </c>
      <c r="E56" s="48">
        <v>7</v>
      </c>
      <c r="F56" s="48">
        <v>7</v>
      </c>
      <c r="G56" s="48">
        <v>7</v>
      </c>
      <c r="H56" s="48">
        <v>6</v>
      </c>
      <c r="I56" s="48">
        <v>7</v>
      </c>
      <c r="J56" s="48">
        <v>7</v>
      </c>
      <c r="K56" s="48">
        <v>7</v>
      </c>
      <c r="L56" s="48">
        <v>7</v>
      </c>
      <c r="M56" s="48">
        <v>7</v>
      </c>
      <c r="N56" s="48">
        <v>6</v>
      </c>
      <c r="O56" s="48">
        <v>6</v>
      </c>
      <c r="P56" s="48">
        <v>7</v>
      </c>
      <c r="Q56" s="48">
        <v>7</v>
      </c>
      <c r="R56" s="48">
        <v>7</v>
      </c>
      <c r="S56" s="48">
        <v>7</v>
      </c>
      <c r="T56" s="48">
        <v>6</v>
      </c>
      <c r="U56" s="48">
        <v>7</v>
      </c>
      <c r="V56" s="48">
        <v>7</v>
      </c>
      <c r="W56" s="48">
        <v>1</v>
      </c>
      <c r="X56" s="48">
        <v>6</v>
      </c>
      <c r="Y56" s="48">
        <v>7</v>
      </c>
      <c r="Z56" s="48">
        <v>7</v>
      </c>
    </row>
    <row r="57" spans="1:26">
      <c r="A57" s="48">
        <v>7</v>
      </c>
      <c r="B57" s="48">
        <v>7</v>
      </c>
      <c r="C57" s="48">
        <v>2</v>
      </c>
      <c r="D57" s="48">
        <v>1</v>
      </c>
      <c r="E57" s="48">
        <v>1</v>
      </c>
      <c r="F57" s="48">
        <v>7</v>
      </c>
      <c r="G57" s="48">
        <v>7</v>
      </c>
      <c r="H57" s="48">
        <v>4</v>
      </c>
      <c r="I57" s="48">
        <v>3</v>
      </c>
      <c r="J57" s="48">
        <v>1</v>
      </c>
      <c r="K57" s="48">
        <v>7</v>
      </c>
      <c r="L57" s="48">
        <v>1</v>
      </c>
      <c r="M57" s="48">
        <v>7</v>
      </c>
      <c r="N57" s="48">
        <v>7</v>
      </c>
      <c r="O57" s="48">
        <v>6</v>
      </c>
      <c r="P57" s="48">
        <v>7</v>
      </c>
      <c r="Q57" s="48">
        <v>2</v>
      </c>
      <c r="R57" s="48">
        <v>1</v>
      </c>
      <c r="S57" s="48">
        <v>1</v>
      </c>
      <c r="T57" s="48">
        <v>7</v>
      </c>
      <c r="U57" s="48">
        <v>1</v>
      </c>
      <c r="V57" s="48">
        <v>7</v>
      </c>
      <c r="W57" s="48">
        <v>1</v>
      </c>
      <c r="X57" s="48">
        <v>3</v>
      </c>
      <c r="Y57" s="48">
        <v>1</v>
      </c>
      <c r="Z57" s="48">
        <v>6</v>
      </c>
    </row>
    <row r="58" spans="1:26">
      <c r="A58" s="48">
        <v>7</v>
      </c>
      <c r="B58" s="48">
        <v>7</v>
      </c>
      <c r="C58" s="48">
        <v>1</v>
      </c>
      <c r="D58" s="48">
        <v>1</v>
      </c>
      <c r="E58" s="48">
        <v>1</v>
      </c>
      <c r="F58" s="48">
        <v>7</v>
      </c>
      <c r="G58" s="48">
        <v>7</v>
      </c>
      <c r="H58" s="48">
        <v>4</v>
      </c>
      <c r="I58" s="48">
        <v>1</v>
      </c>
      <c r="J58" s="48">
        <v>1</v>
      </c>
      <c r="K58" s="48">
        <v>6</v>
      </c>
      <c r="L58" s="48">
        <v>1</v>
      </c>
      <c r="M58" s="48">
        <v>7</v>
      </c>
      <c r="N58" s="48">
        <v>7</v>
      </c>
      <c r="O58" s="48">
        <v>6</v>
      </c>
      <c r="P58" s="48">
        <v>7</v>
      </c>
      <c r="Q58" s="48">
        <v>1</v>
      </c>
      <c r="R58" s="48">
        <v>1</v>
      </c>
      <c r="S58" s="48">
        <v>1</v>
      </c>
      <c r="T58" s="48">
        <v>7</v>
      </c>
      <c r="U58" s="48">
        <v>1</v>
      </c>
      <c r="V58" s="48">
        <v>7</v>
      </c>
      <c r="W58" s="48">
        <v>2</v>
      </c>
      <c r="X58" s="48">
        <v>1</v>
      </c>
      <c r="Y58" s="48">
        <v>1</v>
      </c>
      <c r="Z58" s="48">
        <v>7</v>
      </c>
    </row>
    <row r="59" spans="1:26">
      <c r="A59" s="48">
        <v>7</v>
      </c>
      <c r="B59" s="48">
        <v>7</v>
      </c>
      <c r="C59" s="48">
        <v>2</v>
      </c>
      <c r="D59" s="48">
        <v>1</v>
      </c>
      <c r="E59" s="48">
        <v>1</v>
      </c>
      <c r="F59" s="48">
        <v>6</v>
      </c>
      <c r="G59" s="48">
        <v>7</v>
      </c>
      <c r="H59" s="48">
        <v>4</v>
      </c>
      <c r="I59" s="48">
        <v>2</v>
      </c>
      <c r="J59" s="48">
        <v>4</v>
      </c>
      <c r="K59" s="48">
        <v>6</v>
      </c>
      <c r="L59" s="48">
        <v>1</v>
      </c>
      <c r="M59" s="48">
        <v>7</v>
      </c>
      <c r="N59" s="48">
        <v>7</v>
      </c>
      <c r="O59" s="48">
        <v>4</v>
      </c>
      <c r="P59" s="48">
        <v>7</v>
      </c>
      <c r="Q59" s="48">
        <v>2</v>
      </c>
      <c r="R59" s="48">
        <v>1</v>
      </c>
      <c r="S59" s="48">
        <v>1</v>
      </c>
      <c r="T59" s="48">
        <v>7</v>
      </c>
      <c r="U59" s="48">
        <v>1</v>
      </c>
      <c r="V59" s="48">
        <v>7</v>
      </c>
      <c r="W59" s="48">
        <v>1</v>
      </c>
      <c r="X59" s="48">
        <v>1</v>
      </c>
      <c r="Y59" s="48">
        <v>1</v>
      </c>
      <c r="Z59" s="48">
        <v>5</v>
      </c>
    </row>
    <row r="60" spans="1:26">
      <c r="A60" s="48">
        <v>6</v>
      </c>
      <c r="B60" s="48">
        <v>6</v>
      </c>
      <c r="C60" s="48">
        <v>5</v>
      </c>
      <c r="D60" s="48">
        <v>5</v>
      </c>
      <c r="E60" s="48">
        <v>2</v>
      </c>
      <c r="F60" s="48">
        <v>6</v>
      </c>
      <c r="G60" s="48">
        <v>5</v>
      </c>
      <c r="H60" s="48">
        <v>5</v>
      </c>
      <c r="I60" s="48">
        <v>2</v>
      </c>
      <c r="J60" s="48">
        <v>3</v>
      </c>
      <c r="K60" s="48">
        <v>5</v>
      </c>
      <c r="L60" s="48">
        <v>3</v>
      </c>
      <c r="M60" s="48">
        <v>3</v>
      </c>
      <c r="N60" s="48">
        <v>6</v>
      </c>
      <c r="O60" s="48">
        <v>5</v>
      </c>
      <c r="P60" s="48">
        <v>6</v>
      </c>
      <c r="Q60" s="48">
        <v>1</v>
      </c>
      <c r="R60" s="48">
        <v>3</v>
      </c>
      <c r="S60" s="48">
        <v>2</v>
      </c>
      <c r="T60" s="48">
        <v>5</v>
      </c>
      <c r="U60" s="48">
        <v>3</v>
      </c>
      <c r="V60" s="48">
        <v>6</v>
      </c>
      <c r="W60" s="48">
        <v>5</v>
      </c>
      <c r="X60" s="48">
        <v>3</v>
      </c>
      <c r="Y60" s="48">
        <v>2</v>
      </c>
      <c r="Z60" s="48">
        <v>6</v>
      </c>
    </row>
    <row r="61" spans="1:26">
      <c r="A61" s="48">
        <v>4</v>
      </c>
      <c r="B61" s="48">
        <v>3</v>
      </c>
      <c r="C61" s="48">
        <v>4</v>
      </c>
      <c r="D61" s="48">
        <v>5</v>
      </c>
      <c r="E61" s="48">
        <v>3</v>
      </c>
      <c r="F61" s="48">
        <v>4</v>
      </c>
      <c r="G61" s="48">
        <v>6</v>
      </c>
      <c r="H61" s="48">
        <v>4</v>
      </c>
      <c r="I61" s="48">
        <v>3</v>
      </c>
      <c r="J61" s="48">
        <v>2</v>
      </c>
      <c r="K61" s="48">
        <v>3</v>
      </c>
      <c r="L61" s="48">
        <v>4</v>
      </c>
      <c r="M61" s="48">
        <v>3</v>
      </c>
      <c r="N61" s="48">
        <v>2</v>
      </c>
      <c r="O61" s="48">
        <v>3</v>
      </c>
      <c r="P61" s="48">
        <v>3</v>
      </c>
      <c r="Q61" s="48">
        <v>5</v>
      </c>
      <c r="R61" s="48">
        <v>4</v>
      </c>
      <c r="S61" s="48">
        <v>4</v>
      </c>
      <c r="T61" s="48">
        <v>5</v>
      </c>
      <c r="U61" s="48">
        <v>3</v>
      </c>
      <c r="V61" s="48">
        <v>5</v>
      </c>
      <c r="W61" s="48">
        <v>5</v>
      </c>
      <c r="X61" s="48">
        <v>3</v>
      </c>
      <c r="Y61" s="48">
        <v>4</v>
      </c>
      <c r="Z61" s="48">
        <v>4</v>
      </c>
    </row>
    <row r="62" spans="1:26">
      <c r="A62" s="48">
        <v>7</v>
      </c>
      <c r="B62" s="48">
        <v>7</v>
      </c>
      <c r="C62" s="48">
        <v>1</v>
      </c>
      <c r="D62" s="48">
        <v>1</v>
      </c>
      <c r="E62" s="48">
        <v>1</v>
      </c>
      <c r="F62" s="48">
        <v>7</v>
      </c>
      <c r="G62" s="48">
        <v>7</v>
      </c>
      <c r="H62" s="48">
        <v>4</v>
      </c>
      <c r="I62" s="48">
        <v>1</v>
      </c>
      <c r="J62" s="48">
        <v>1</v>
      </c>
      <c r="K62" s="48">
        <v>7</v>
      </c>
      <c r="L62" s="48">
        <v>1</v>
      </c>
      <c r="M62" s="48">
        <v>7</v>
      </c>
      <c r="N62" s="48">
        <v>7</v>
      </c>
      <c r="O62" s="48">
        <v>4</v>
      </c>
      <c r="P62" s="48">
        <v>7</v>
      </c>
      <c r="Q62" s="48">
        <v>1</v>
      </c>
      <c r="R62" s="48">
        <v>1</v>
      </c>
      <c r="S62" s="48">
        <v>1</v>
      </c>
      <c r="T62" s="48">
        <v>7</v>
      </c>
      <c r="U62" s="48">
        <v>1</v>
      </c>
      <c r="V62" s="48">
        <v>7</v>
      </c>
      <c r="W62" s="48">
        <v>1</v>
      </c>
      <c r="X62" s="48">
        <v>1</v>
      </c>
      <c r="Y62" s="48">
        <v>1</v>
      </c>
      <c r="Z62" s="48">
        <v>4</v>
      </c>
    </row>
    <row r="63" spans="1:26">
      <c r="A63" s="48">
        <v>7</v>
      </c>
      <c r="B63" s="48">
        <v>7</v>
      </c>
      <c r="C63" s="48">
        <v>3</v>
      </c>
      <c r="D63" s="48">
        <v>3</v>
      </c>
      <c r="E63" s="48">
        <v>1</v>
      </c>
      <c r="F63" s="48">
        <v>6</v>
      </c>
      <c r="G63" s="48">
        <v>6</v>
      </c>
      <c r="H63" s="48">
        <v>5</v>
      </c>
      <c r="I63" s="48">
        <v>1</v>
      </c>
      <c r="J63" s="48">
        <v>2</v>
      </c>
      <c r="K63" s="48">
        <v>6</v>
      </c>
      <c r="L63" s="48">
        <v>1</v>
      </c>
      <c r="M63" s="48">
        <v>6</v>
      </c>
      <c r="N63" s="48">
        <v>7</v>
      </c>
      <c r="O63" s="48">
        <v>6</v>
      </c>
      <c r="P63" s="48">
        <v>7</v>
      </c>
      <c r="Q63" s="48">
        <v>2</v>
      </c>
      <c r="R63" s="48">
        <v>1</v>
      </c>
      <c r="S63" s="48">
        <v>1</v>
      </c>
      <c r="T63" s="48">
        <v>7</v>
      </c>
      <c r="U63" s="48">
        <v>2</v>
      </c>
      <c r="V63" s="48">
        <v>7</v>
      </c>
      <c r="W63" s="48">
        <v>1</v>
      </c>
      <c r="X63" s="48">
        <v>1</v>
      </c>
      <c r="Y63" s="48">
        <v>3</v>
      </c>
      <c r="Z63" s="48">
        <v>6</v>
      </c>
    </row>
    <row r="64" spans="1:26">
      <c r="A64" s="48">
        <v>6</v>
      </c>
      <c r="B64" s="48">
        <v>6</v>
      </c>
      <c r="C64" s="48">
        <v>3</v>
      </c>
      <c r="D64" s="48">
        <v>1</v>
      </c>
      <c r="E64" s="48">
        <v>1</v>
      </c>
      <c r="F64" s="48">
        <v>6</v>
      </c>
      <c r="G64" s="48">
        <v>7</v>
      </c>
      <c r="H64" s="48">
        <v>5</v>
      </c>
      <c r="I64" s="48">
        <v>2</v>
      </c>
      <c r="J64" s="48">
        <v>3</v>
      </c>
      <c r="K64" s="48">
        <v>6</v>
      </c>
      <c r="L64" s="48">
        <v>1</v>
      </c>
      <c r="M64" s="48">
        <v>7</v>
      </c>
      <c r="N64" s="48">
        <v>7</v>
      </c>
      <c r="O64" s="48">
        <v>1</v>
      </c>
      <c r="P64" s="48">
        <v>7</v>
      </c>
      <c r="Q64" s="48">
        <v>1</v>
      </c>
      <c r="R64" s="48">
        <v>1</v>
      </c>
      <c r="S64" s="48">
        <v>1</v>
      </c>
      <c r="T64" s="48">
        <v>7</v>
      </c>
      <c r="U64" s="48">
        <v>1</v>
      </c>
      <c r="V64" s="48">
        <v>7</v>
      </c>
      <c r="W64" s="48">
        <v>1</v>
      </c>
      <c r="X64" s="48">
        <v>2</v>
      </c>
      <c r="Y64" s="48">
        <v>2</v>
      </c>
      <c r="Z64" s="48">
        <v>2</v>
      </c>
    </row>
    <row r="65" spans="1:26">
      <c r="A65" s="48">
        <v>7</v>
      </c>
      <c r="B65" s="48">
        <v>7</v>
      </c>
      <c r="C65" s="48">
        <v>4</v>
      </c>
      <c r="D65" s="48">
        <v>1</v>
      </c>
      <c r="E65" s="48">
        <v>1</v>
      </c>
      <c r="F65" s="48">
        <v>5</v>
      </c>
      <c r="G65" s="48">
        <v>4</v>
      </c>
      <c r="H65" s="48">
        <v>4</v>
      </c>
      <c r="I65" s="48">
        <v>3</v>
      </c>
      <c r="J65" s="48">
        <v>4</v>
      </c>
      <c r="K65" s="48">
        <v>6</v>
      </c>
      <c r="L65" s="48">
        <v>1</v>
      </c>
      <c r="M65" s="48">
        <v>7</v>
      </c>
      <c r="N65" s="48">
        <v>7</v>
      </c>
      <c r="O65" s="48">
        <v>4</v>
      </c>
      <c r="P65" s="48">
        <v>7</v>
      </c>
      <c r="Q65" s="48">
        <v>3</v>
      </c>
      <c r="R65" s="48">
        <v>4</v>
      </c>
      <c r="S65" s="48">
        <v>1</v>
      </c>
      <c r="T65" s="48">
        <v>7</v>
      </c>
      <c r="U65" s="48">
        <v>1</v>
      </c>
      <c r="V65" s="48">
        <v>7</v>
      </c>
      <c r="W65" s="48">
        <v>4</v>
      </c>
      <c r="X65" s="48">
        <v>4</v>
      </c>
      <c r="Y65" s="48">
        <v>3</v>
      </c>
      <c r="Z65" s="48">
        <v>5</v>
      </c>
    </row>
    <row r="66" spans="1:26">
      <c r="A66" s="48">
        <v>6</v>
      </c>
      <c r="B66" s="48">
        <v>6</v>
      </c>
      <c r="C66" s="48">
        <v>5</v>
      </c>
      <c r="D66" s="48">
        <v>5</v>
      </c>
      <c r="E66" s="48">
        <v>5</v>
      </c>
      <c r="F66" s="48">
        <v>5</v>
      </c>
      <c r="G66" s="48">
        <v>5</v>
      </c>
      <c r="H66" s="48">
        <v>3</v>
      </c>
      <c r="I66" s="48">
        <v>4</v>
      </c>
      <c r="J66" s="48">
        <v>5</v>
      </c>
      <c r="K66" s="48">
        <v>5</v>
      </c>
      <c r="L66" s="48">
        <v>5</v>
      </c>
      <c r="M66" s="48">
        <v>5</v>
      </c>
      <c r="N66" s="48">
        <v>5</v>
      </c>
      <c r="O66" s="48">
        <v>5</v>
      </c>
      <c r="P66" s="48">
        <v>5</v>
      </c>
      <c r="Q66" s="48">
        <v>6</v>
      </c>
      <c r="R66" s="48">
        <v>5</v>
      </c>
      <c r="S66" s="48">
        <v>4</v>
      </c>
      <c r="T66" s="48">
        <v>5</v>
      </c>
      <c r="U66" s="48">
        <v>4</v>
      </c>
      <c r="V66" s="48">
        <v>5</v>
      </c>
      <c r="W66" s="48">
        <v>4</v>
      </c>
      <c r="X66" s="48">
        <v>5</v>
      </c>
      <c r="Y66" s="48">
        <v>5</v>
      </c>
      <c r="Z66" s="48">
        <v>4</v>
      </c>
    </row>
    <row r="67" spans="1:26">
      <c r="A67" s="48">
        <v>6</v>
      </c>
      <c r="B67" s="48">
        <v>6</v>
      </c>
      <c r="C67" s="48">
        <v>2</v>
      </c>
      <c r="D67" s="48">
        <v>1</v>
      </c>
      <c r="E67" s="48">
        <v>1</v>
      </c>
      <c r="F67" s="48">
        <v>5</v>
      </c>
      <c r="G67" s="48">
        <v>6</v>
      </c>
      <c r="H67" s="48">
        <v>6</v>
      </c>
      <c r="I67" s="48">
        <v>1</v>
      </c>
      <c r="J67" s="48">
        <v>1</v>
      </c>
      <c r="K67" s="48">
        <v>5</v>
      </c>
      <c r="L67" s="48">
        <v>3</v>
      </c>
      <c r="M67" s="48">
        <v>6</v>
      </c>
      <c r="N67" s="48">
        <v>6</v>
      </c>
      <c r="O67" s="48">
        <v>7</v>
      </c>
      <c r="P67" s="48">
        <v>6</v>
      </c>
      <c r="Q67" s="48">
        <v>2</v>
      </c>
      <c r="R67" s="48">
        <v>2</v>
      </c>
      <c r="S67" s="48">
        <v>1</v>
      </c>
      <c r="T67" s="48">
        <v>6</v>
      </c>
      <c r="U67" s="48">
        <v>3</v>
      </c>
      <c r="V67" s="48">
        <v>7</v>
      </c>
      <c r="W67" s="48">
        <v>2</v>
      </c>
      <c r="X67" s="48">
        <v>3</v>
      </c>
      <c r="Y67" s="48">
        <v>3</v>
      </c>
      <c r="Z67" s="48">
        <v>7</v>
      </c>
    </row>
    <row r="68" spans="1:26">
      <c r="A68" s="48">
        <v>6</v>
      </c>
      <c r="B68" s="48">
        <v>7</v>
      </c>
      <c r="C68" s="48">
        <v>4</v>
      </c>
      <c r="D68" s="48">
        <v>1</v>
      </c>
      <c r="E68" s="48">
        <v>4</v>
      </c>
      <c r="F68" s="48">
        <v>6</v>
      </c>
      <c r="G68" s="48">
        <v>6</v>
      </c>
      <c r="H68" s="48">
        <v>7</v>
      </c>
      <c r="I68" s="48">
        <v>4</v>
      </c>
      <c r="J68" s="48">
        <v>4</v>
      </c>
      <c r="K68" s="48">
        <v>6</v>
      </c>
      <c r="L68" s="48">
        <v>1</v>
      </c>
      <c r="M68" s="48">
        <v>7</v>
      </c>
      <c r="N68" s="48">
        <v>7</v>
      </c>
      <c r="O68" s="48">
        <v>4</v>
      </c>
      <c r="P68" s="48">
        <v>7</v>
      </c>
      <c r="Q68" s="48">
        <v>3</v>
      </c>
      <c r="R68" s="48">
        <v>4</v>
      </c>
      <c r="S68" s="48">
        <v>1</v>
      </c>
      <c r="T68" s="48">
        <v>7</v>
      </c>
      <c r="U68" s="48">
        <v>1</v>
      </c>
      <c r="V68" s="48">
        <v>7</v>
      </c>
      <c r="W68" s="48">
        <v>1</v>
      </c>
      <c r="X68" s="48">
        <v>3</v>
      </c>
      <c r="Y68" s="48">
        <v>1</v>
      </c>
      <c r="Z68" s="48">
        <v>5</v>
      </c>
    </row>
    <row r="69" spans="1:26">
      <c r="A69" s="48">
        <v>6</v>
      </c>
      <c r="B69" s="48">
        <v>6</v>
      </c>
      <c r="C69" s="48">
        <v>3</v>
      </c>
      <c r="D69" s="48">
        <v>3</v>
      </c>
      <c r="E69" s="48">
        <v>3</v>
      </c>
      <c r="F69" s="48">
        <v>6</v>
      </c>
      <c r="G69" s="48">
        <v>6</v>
      </c>
      <c r="H69" s="48">
        <v>5</v>
      </c>
      <c r="I69" s="48">
        <v>2</v>
      </c>
      <c r="J69" s="48">
        <v>4</v>
      </c>
      <c r="K69" s="48">
        <v>4</v>
      </c>
      <c r="L69" s="48">
        <v>2</v>
      </c>
      <c r="M69" s="48">
        <v>6</v>
      </c>
      <c r="N69" s="48">
        <v>4</v>
      </c>
      <c r="O69" s="48">
        <v>5</v>
      </c>
      <c r="P69" s="48">
        <v>5</v>
      </c>
      <c r="Q69" s="48">
        <v>2</v>
      </c>
      <c r="R69" s="48">
        <v>3</v>
      </c>
      <c r="S69" s="48">
        <v>3</v>
      </c>
      <c r="T69" s="48">
        <v>6</v>
      </c>
      <c r="U69" s="48">
        <v>2</v>
      </c>
      <c r="V69" s="48">
        <v>6</v>
      </c>
      <c r="W69" s="48">
        <v>3</v>
      </c>
      <c r="X69" s="48">
        <v>3</v>
      </c>
      <c r="Y69" s="48">
        <v>3</v>
      </c>
      <c r="Z69" s="48">
        <v>4</v>
      </c>
    </row>
    <row r="70" spans="1:26">
      <c r="A70" s="48">
        <v>7</v>
      </c>
      <c r="B70" s="48">
        <v>7</v>
      </c>
      <c r="C70" s="48">
        <v>2</v>
      </c>
      <c r="D70" s="48">
        <v>2</v>
      </c>
      <c r="E70" s="48">
        <v>3</v>
      </c>
      <c r="F70" s="48">
        <v>5</v>
      </c>
      <c r="G70" s="48">
        <v>6</v>
      </c>
      <c r="H70" s="48">
        <v>4</v>
      </c>
      <c r="I70" s="48">
        <v>4</v>
      </c>
      <c r="J70" s="48">
        <v>4</v>
      </c>
      <c r="K70" s="48">
        <v>5</v>
      </c>
      <c r="L70" s="48">
        <v>2</v>
      </c>
      <c r="M70" s="48">
        <v>6</v>
      </c>
      <c r="N70" s="48">
        <v>6</v>
      </c>
      <c r="O70" s="48">
        <v>4</v>
      </c>
      <c r="P70" s="48">
        <v>5</v>
      </c>
      <c r="Q70" s="48">
        <v>2</v>
      </c>
      <c r="R70" s="48">
        <v>3</v>
      </c>
      <c r="S70" s="48">
        <v>2</v>
      </c>
      <c r="T70" s="48">
        <v>6</v>
      </c>
      <c r="U70" s="48">
        <v>2</v>
      </c>
      <c r="V70" s="48">
        <v>6</v>
      </c>
      <c r="W70" s="48">
        <v>2</v>
      </c>
      <c r="X70" s="48">
        <v>3</v>
      </c>
      <c r="Y70" s="48">
        <v>2</v>
      </c>
      <c r="Z70" s="48">
        <v>4</v>
      </c>
    </row>
    <row r="71" spans="1:26">
      <c r="A71" s="48">
        <v>5</v>
      </c>
      <c r="B71" s="48">
        <v>5</v>
      </c>
      <c r="C71" s="48">
        <v>4</v>
      </c>
      <c r="D71" s="48">
        <v>7</v>
      </c>
      <c r="E71" s="48">
        <v>3</v>
      </c>
      <c r="F71" s="48">
        <v>2</v>
      </c>
      <c r="G71" s="48">
        <v>2</v>
      </c>
      <c r="H71" s="48">
        <v>6</v>
      </c>
      <c r="I71" s="48">
        <v>6</v>
      </c>
      <c r="J71" s="48">
        <v>3</v>
      </c>
      <c r="K71" s="48">
        <v>4</v>
      </c>
      <c r="L71" s="48">
        <v>3</v>
      </c>
      <c r="M71" s="48">
        <v>6</v>
      </c>
      <c r="N71" s="48">
        <v>4</v>
      </c>
      <c r="O71" s="48">
        <v>6</v>
      </c>
      <c r="P71" s="48">
        <v>4</v>
      </c>
      <c r="Q71" s="48">
        <v>2</v>
      </c>
      <c r="R71" s="48">
        <v>4</v>
      </c>
      <c r="S71" s="48">
        <v>1</v>
      </c>
      <c r="T71" s="48">
        <v>4</v>
      </c>
      <c r="U71" s="48">
        <v>2</v>
      </c>
      <c r="V71" s="48">
        <v>6</v>
      </c>
      <c r="W71" s="48">
        <v>4</v>
      </c>
      <c r="X71" s="48">
        <v>6</v>
      </c>
      <c r="Y71" s="48">
        <v>4</v>
      </c>
      <c r="Z71" s="48">
        <v>6</v>
      </c>
    </row>
    <row r="72" spans="1:26">
      <c r="A72" s="48">
        <v>6</v>
      </c>
      <c r="B72" s="48">
        <v>6</v>
      </c>
      <c r="C72" s="48">
        <v>1</v>
      </c>
      <c r="D72" s="48">
        <v>2</v>
      </c>
      <c r="E72" s="48">
        <v>3</v>
      </c>
      <c r="F72" s="48">
        <v>5</v>
      </c>
      <c r="G72" s="48">
        <v>4</v>
      </c>
      <c r="H72" s="48">
        <v>4</v>
      </c>
      <c r="I72" s="48">
        <v>4</v>
      </c>
      <c r="J72" s="48">
        <v>2</v>
      </c>
      <c r="K72" s="48">
        <v>4</v>
      </c>
      <c r="L72" s="48">
        <v>1</v>
      </c>
      <c r="M72" s="48">
        <v>3</v>
      </c>
      <c r="N72" s="48">
        <v>3</v>
      </c>
      <c r="O72" s="48">
        <v>4</v>
      </c>
      <c r="P72" s="48">
        <v>4</v>
      </c>
      <c r="Q72" s="48">
        <v>2</v>
      </c>
      <c r="R72" s="48">
        <v>3</v>
      </c>
      <c r="S72" s="48">
        <v>2</v>
      </c>
      <c r="T72" s="48">
        <v>4</v>
      </c>
      <c r="U72" s="48">
        <v>2</v>
      </c>
      <c r="V72" s="48">
        <v>3</v>
      </c>
      <c r="W72" s="48">
        <v>3</v>
      </c>
      <c r="X72" s="48">
        <v>2</v>
      </c>
      <c r="Y72" s="48">
        <v>3</v>
      </c>
      <c r="Z72" s="48">
        <v>4</v>
      </c>
    </row>
    <row r="73" spans="1:26">
      <c r="A73" s="48">
        <v>5</v>
      </c>
      <c r="B73" s="48">
        <v>2</v>
      </c>
      <c r="C73" s="48">
        <v>3</v>
      </c>
      <c r="D73" s="48">
        <v>3</v>
      </c>
      <c r="E73" s="48">
        <v>2</v>
      </c>
      <c r="F73" s="48">
        <v>5</v>
      </c>
      <c r="G73" s="48">
        <v>5</v>
      </c>
      <c r="H73" s="48">
        <v>5</v>
      </c>
      <c r="I73" s="48">
        <v>2</v>
      </c>
      <c r="J73" s="48">
        <v>3</v>
      </c>
      <c r="K73" s="48">
        <v>5</v>
      </c>
      <c r="L73" s="48">
        <v>3</v>
      </c>
      <c r="M73" s="48">
        <v>5</v>
      </c>
      <c r="N73" s="48">
        <v>5</v>
      </c>
      <c r="O73" s="48">
        <v>3</v>
      </c>
      <c r="P73" s="48">
        <v>5</v>
      </c>
      <c r="Q73" s="48">
        <v>2</v>
      </c>
      <c r="R73" s="48">
        <v>4</v>
      </c>
      <c r="S73" s="48">
        <v>2</v>
      </c>
      <c r="T73" s="48">
        <v>5</v>
      </c>
      <c r="U73" s="48">
        <v>3</v>
      </c>
      <c r="V73" s="48">
        <v>5</v>
      </c>
      <c r="W73" s="48">
        <v>4</v>
      </c>
      <c r="X73" s="48">
        <v>3</v>
      </c>
      <c r="Y73" s="48">
        <v>3</v>
      </c>
      <c r="Z73" s="48">
        <v>3</v>
      </c>
    </row>
    <row r="74" spans="1:26">
      <c r="A74" s="48">
        <v>6</v>
      </c>
      <c r="B74" s="48">
        <v>6</v>
      </c>
      <c r="C74" s="48">
        <v>5</v>
      </c>
      <c r="D74" s="48">
        <v>1</v>
      </c>
      <c r="E74" s="48">
        <v>2</v>
      </c>
      <c r="F74" s="48">
        <v>6</v>
      </c>
      <c r="G74" s="48">
        <v>6</v>
      </c>
      <c r="H74" s="48">
        <v>4</v>
      </c>
      <c r="I74" s="48">
        <v>2</v>
      </c>
      <c r="J74" s="48">
        <v>3</v>
      </c>
      <c r="K74" s="48">
        <v>5</v>
      </c>
      <c r="L74" s="48">
        <v>1</v>
      </c>
      <c r="M74" s="48">
        <v>6</v>
      </c>
      <c r="N74" s="48">
        <v>6</v>
      </c>
      <c r="O74" s="48">
        <v>4</v>
      </c>
      <c r="P74" s="48">
        <v>6</v>
      </c>
      <c r="Q74" s="48">
        <v>2</v>
      </c>
      <c r="R74" s="48">
        <v>3</v>
      </c>
      <c r="S74" s="48">
        <v>2</v>
      </c>
      <c r="T74" s="48">
        <v>6</v>
      </c>
      <c r="U74" s="48">
        <v>3</v>
      </c>
      <c r="V74" s="48">
        <v>6</v>
      </c>
      <c r="W74" s="48">
        <v>2</v>
      </c>
      <c r="X74" s="48">
        <v>2</v>
      </c>
      <c r="Y74" s="48">
        <v>2</v>
      </c>
      <c r="Z74" s="48">
        <v>3</v>
      </c>
    </row>
    <row r="75" spans="1:26">
      <c r="A75" s="48">
        <v>7</v>
      </c>
      <c r="B75" s="48">
        <v>7</v>
      </c>
      <c r="C75" s="48">
        <v>2</v>
      </c>
      <c r="D75" s="48">
        <v>1</v>
      </c>
      <c r="E75" s="48">
        <v>1</v>
      </c>
      <c r="F75" s="48">
        <v>7</v>
      </c>
      <c r="G75" s="48">
        <v>7</v>
      </c>
      <c r="H75" s="48">
        <v>3</v>
      </c>
      <c r="I75" s="48">
        <v>1</v>
      </c>
      <c r="J75" s="48">
        <v>1</v>
      </c>
      <c r="K75" s="48">
        <v>7</v>
      </c>
      <c r="L75" s="48">
        <v>1</v>
      </c>
      <c r="M75" s="48">
        <v>7</v>
      </c>
      <c r="N75" s="48">
        <v>7</v>
      </c>
      <c r="O75" s="48">
        <v>5</v>
      </c>
      <c r="P75" s="48">
        <v>7</v>
      </c>
      <c r="Q75" s="48">
        <v>1</v>
      </c>
      <c r="R75" s="48">
        <v>2</v>
      </c>
      <c r="S75" s="48">
        <v>1</v>
      </c>
      <c r="T75" s="48">
        <v>7</v>
      </c>
      <c r="U75" s="48">
        <v>1</v>
      </c>
      <c r="V75" s="48">
        <v>7</v>
      </c>
      <c r="W75" s="48">
        <v>1</v>
      </c>
      <c r="X75" s="48">
        <v>1</v>
      </c>
      <c r="Y75" s="48">
        <v>1</v>
      </c>
      <c r="Z75" s="48">
        <v>7</v>
      </c>
    </row>
    <row r="76" spans="1:26">
      <c r="A76" s="48">
        <v>7</v>
      </c>
      <c r="B76" s="48">
        <v>7</v>
      </c>
      <c r="C76" s="48">
        <v>3</v>
      </c>
      <c r="D76" s="48">
        <v>2</v>
      </c>
      <c r="E76" s="48">
        <v>3</v>
      </c>
      <c r="F76" s="48">
        <v>6</v>
      </c>
      <c r="G76" s="48">
        <v>6</v>
      </c>
      <c r="H76" s="48">
        <v>6</v>
      </c>
      <c r="I76" s="48">
        <v>2</v>
      </c>
      <c r="J76" s="48">
        <v>4</v>
      </c>
      <c r="K76" s="48">
        <v>5</v>
      </c>
      <c r="L76" s="48">
        <v>1</v>
      </c>
      <c r="M76" s="48">
        <v>6</v>
      </c>
      <c r="N76" s="48">
        <v>6</v>
      </c>
      <c r="O76" s="48">
        <v>4</v>
      </c>
      <c r="P76" s="48">
        <v>6</v>
      </c>
      <c r="Q76" s="48">
        <v>2</v>
      </c>
      <c r="R76" s="48">
        <v>4</v>
      </c>
      <c r="S76" s="48">
        <v>1</v>
      </c>
      <c r="T76" s="48">
        <v>7</v>
      </c>
      <c r="U76" s="48">
        <v>2</v>
      </c>
      <c r="V76" s="48">
        <v>6</v>
      </c>
      <c r="W76" s="48">
        <v>2</v>
      </c>
      <c r="X76" s="48">
        <v>2</v>
      </c>
      <c r="Y76" s="48">
        <v>3</v>
      </c>
      <c r="Z76" s="48">
        <v>4</v>
      </c>
    </row>
    <row r="77" spans="1:26">
      <c r="A77" s="48">
        <v>7</v>
      </c>
      <c r="B77" s="48">
        <v>7</v>
      </c>
      <c r="C77" s="48">
        <v>3</v>
      </c>
      <c r="D77" s="48">
        <v>1</v>
      </c>
      <c r="E77" s="48">
        <v>1</v>
      </c>
      <c r="F77" s="48">
        <v>4</v>
      </c>
      <c r="G77" s="48">
        <v>4</v>
      </c>
      <c r="H77" s="48">
        <v>7</v>
      </c>
      <c r="I77" s="48">
        <v>7</v>
      </c>
      <c r="J77" s="48">
        <v>7</v>
      </c>
      <c r="K77" s="48">
        <v>4</v>
      </c>
      <c r="L77" s="48">
        <v>1</v>
      </c>
      <c r="M77" s="48">
        <v>5</v>
      </c>
      <c r="N77" s="48">
        <v>7</v>
      </c>
      <c r="O77" s="48">
        <v>1</v>
      </c>
      <c r="P77" s="48">
        <v>7</v>
      </c>
      <c r="Q77" s="48">
        <v>1</v>
      </c>
      <c r="R77" s="48">
        <v>5</v>
      </c>
      <c r="S77" s="48">
        <v>1</v>
      </c>
      <c r="T77" s="48">
        <v>7</v>
      </c>
      <c r="U77" s="48">
        <v>1</v>
      </c>
      <c r="V77" s="48">
        <v>7</v>
      </c>
      <c r="W77" s="48">
        <v>1</v>
      </c>
      <c r="X77" s="48">
        <v>1</v>
      </c>
      <c r="Y77" s="48">
        <v>1</v>
      </c>
      <c r="Z77" s="48">
        <v>4</v>
      </c>
    </row>
    <row r="78" spans="1:26">
      <c r="A78" s="48">
        <v>6</v>
      </c>
      <c r="B78" s="48">
        <v>6</v>
      </c>
      <c r="C78" s="48">
        <v>6</v>
      </c>
      <c r="D78" s="48">
        <v>2</v>
      </c>
      <c r="E78" s="48">
        <v>2</v>
      </c>
      <c r="F78" s="48">
        <v>3</v>
      </c>
      <c r="G78" s="48">
        <v>2</v>
      </c>
      <c r="H78" s="48">
        <v>5</v>
      </c>
      <c r="I78" s="48">
        <v>2</v>
      </c>
      <c r="J78" s="48">
        <v>6</v>
      </c>
      <c r="K78" s="48">
        <v>4</v>
      </c>
      <c r="L78" s="48">
        <v>2</v>
      </c>
      <c r="M78" s="48">
        <v>6</v>
      </c>
      <c r="N78" s="48">
        <v>4</v>
      </c>
      <c r="O78" s="48">
        <v>2</v>
      </c>
      <c r="P78" s="48">
        <v>6</v>
      </c>
      <c r="Q78" s="48">
        <v>3</v>
      </c>
      <c r="R78" s="48">
        <v>5</v>
      </c>
      <c r="S78" s="48">
        <v>2</v>
      </c>
      <c r="T78" s="48">
        <v>3</v>
      </c>
      <c r="U78" s="48">
        <v>2</v>
      </c>
      <c r="V78" s="48">
        <v>6</v>
      </c>
      <c r="W78" s="48">
        <v>6</v>
      </c>
      <c r="X78" s="48">
        <v>3</v>
      </c>
      <c r="Y78" s="48">
        <v>3</v>
      </c>
      <c r="Z78" s="48">
        <v>4</v>
      </c>
    </row>
    <row r="79" spans="1:26">
      <c r="A79" s="48">
        <v>7</v>
      </c>
      <c r="B79" s="48">
        <v>7</v>
      </c>
      <c r="C79" s="48">
        <v>1</v>
      </c>
      <c r="D79" s="48">
        <v>1</v>
      </c>
      <c r="E79" s="48">
        <v>1</v>
      </c>
      <c r="F79" s="48">
        <v>7</v>
      </c>
      <c r="G79" s="48">
        <v>7</v>
      </c>
      <c r="H79" s="48">
        <v>4</v>
      </c>
      <c r="I79" s="48">
        <v>1</v>
      </c>
      <c r="J79" s="48">
        <v>1</v>
      </c>
      <c r="K79" s="48">
        <v>7</v>
      </c>
      <c r="L79" s="48">
        <v>1</v>
      </c>
      <c r="M79" s="48">
        <v>7</v>
      </c>
      <c r="N79" s="48">
        <v>7</v>
      </c>
      <c r="O79" s="48">
        <v>7</v>
      </c>
      <c r="P79" s="48">
        <v>7</v>
      </c>
      <c r="Q79" s="48">
        <v>3</v>
      </c>
      <c r="R79" s="48">
        <v>4</v>
      </c>
      <c r="S79" s="48">
        <v>1</v>
      </c>
      <c r="T79" s="48">
        <v>7</v>
      </c>
      <c r="U79" s="48">
        <v>1</v>
      </c>
      <c r="V79" s="48">
        <v>7</v>
      </c>
      <c r="W79" s="48">
        <v>1</v>
      </c>
      <c r="X79" s="48">
        <v>1</v>
      </c>
      <c r="Y79" s="48">
        <v>1</v>
      </c>
      <c r="Z79" s="48">
        <v>7</v>
      </c>
    </row>
    <row r="80" spans="1:26">
      <c r="A80" s="48">
        <v>5</v>
      </c>
      <c r="B80" s="48">
        <v>7</v>
      </c>
      <c r="C80" s="48">
        <v>5</v>
      </c>
      <c r="D80" s="48">
        <v>5</v>
      </c>
      <c r="E80" s="48">
        <v>6</v>
      </c>
      <c r="F80" s="48">
        <v>5</v>
      </c>
      <c r="G80" s="48">
        <v>5</v>
      </c>
      <c r="H80" s="48">
        <v>6</v>
      </c>
      <c r="I80" s="48">
        <v>6</v>
      </c>
      <c r="J80" s="48">
        <v>4</v>
      </c>
      <c r="K80" s="48">
        <v>7</v>
      </c>
      <c r="L80" s="48">
        <v>1</v>
      </c>
      <c r="M80" s="48">
        <v>6</v>
      </c>
      <c r="N80" s="48">
        <v>6</v>
      </c>
      <c r="O80" s="48">
        <v>6</v>
      </c>
      <c r="P80" s="48">
        <v>6</v>
      </c>
      <c r="Q80" s="48">
        <v>7</v>
      </c>
      <c r="R80" s="48">
        <v>2</v>
      </c>
      <c r="S80" s="48">
        <v>1</v>
      </c>
      <c r="T80" s="48">
        <v>6</v>
      </c>
      <c r="U80" s="48">
        <v>3</v>
      </c>
      <c r="V80" s="48">
        <v>5</v>
      </c>
      <c r="W80" s="48">
        <v>2</v>
      </c>
      <c r="X80" s="48">
        <v>4</v>
      </c>
      <c r="Y80" s="48">
        <v>3</v>
      </c>
      <c r="Z80" s="48">
        <v>5</v>
      </c>
    </row>
    <row r="81" spans="1:26">
      <c r="A81" s="48">
        <v>4</v>
      </c>
      <c r="B81" s="48">
        <v>7</v>
      </c>
      <c r="C81" s="48">
        <v>5</v>
      </c>
      <c r="D81" s="48">
        <v>6</v>
      </c>
      <c r="E81" s="48">
        <v>6</v>
      </c>
      <c r="F81" s="48">
        <v>6</v>
      </c>
      <c r="G81" s="48">
        <v>2</v>
      </c>
      <c r="H81" s="48">
        <v>7</v>
      </c>
      <c r="I81" s="48">
        <v>3</v>
      </c>
      <c r="J81" s="48">
        <v>3</v>
      </c>
      <c r="K81" s="48">
        <v>5</v>
      </c>
      <c r="L81" s="48">
        <v>3</v>
      </c>
      <c r="M81" s="48">
        <v>7</v>
      </c>
      <c r="N81" s="48">
        <v>6</v>
      </c>
      <c r="O81" s="48">
        <v>5</v>
      </c>
      <c r="P81" s="48">
        <v>5</v>
      </c>
      <c r="Q81" s="48">
        <v>2</v>
      </c>
      <c r="R81" s="48">
        <v>2</v>
      </c>
      <c r="S81" s="48">
        <v>3</v>
      </c>
      <c r="T81" s="48">
        <v>6</v>
      </c>
      <c r="U81" s="48">
        <v>1</v>
      </c>
      <c r="V81" s="48">
        <v>7</v>
      </c>
      <c r="W81" s="48">
        <v>1</v>
      </c>
      <c r="X81" s="48">
        <v>3</v>
      </c>
      <c r="Y81" s="48">
        <v>3</v>
      </c>
      <c r="Z81" s="48">
        <v>4</v>
      </c>
    </row>
    <row r="82" spans="1:26">
      <c r="A82" s="48">
        <v>6</v>
      </c>
      <c r="B82" s="48">
        <v>6</v>
      </c>
      <c r="C82" s="48">
        <v>3</v>
      </c>
      <c r="D82" s="48">
        <v>2</v>
      </c>
      <c r="E82" s="48">
        <v>2</v>
      </c>
      <c r="F82" s="48">
        <v>5</v>
      </c>
      <c r="G82" s="48">
        <v>6</v>
      </c>
      <c r="H82" s="48">
        <v>5</v>
      </c>
      <c r="I82" s="48">
        <v>5</v>
      </c>
      <c r="J82" s="48">
        <v>4</v>
      </c>
      <c r="K82" s="48">
        <v>5</v>
      </c>
      <c r="L82" s="48">
        <v>2</v>
      </c>
      <c r="M82" s="48">
        <v>4</v>
      </c>
      <c r="N82" s="48">
        <v>5</v>
      </c>
      <c r="O82" s="48">
        <v>2</v>
      </c>
      <c r="P82" s="48">
        <v>6</v>
      </c>
      <c r="Q82" s="48">
        <v>2</v>
      </c>
      <c r="R82" s="48">
        <v>2</v>
      </c>
      <c r="S82" s="48">
        <v>2</v>
      </c>
      <c r="T82" s="48">
        <v>5</v>
      </c>
      <c r="U82" s="48">
        <v>5</v>
      </c>
      <c r="V82" s="48">
        <v>6</v>
      </c>
      <c r="W82" s="48">
        <v>5</v>
      </c>
      <c r="X82" s="48">
        <v>2</v>
      </c>
      <c r="Y82" s="48">
        <v>2</v>
      </c>
      <c r="Z82" s="48">
        <v>5</v>
      </c>
    </row>
    <row r="83" spans="1:26">
      <c r="A83" s="48">
        <v>6</v>
      </c>
      <c r="B83" s="48">
        <v>6</v>
      </c>
      <c r="C83" s="48">
        <v>2</v>
      </c>
      <c r="D83" s="48">
        <v>2</v>
      </c>
      <c r="E83" s="48">
        <v>4</v>
      </c>
      <c r="F83" s="48">
        <v>4</v>
      </c>
      <c r="G83" s="48">
        <v>6</v>
      </c>
      <c r="H83" s="48">
        <v>4</v>
      </c>
      <c r="I83" s="48">
        <v>4</v>
      </c>
      <c r="J83" s="48">
        <v>2</v>
      </c>
      <c r="K83" s="48">
        <v>4</v>
      </c>
      <c r="L83" s="48">
        <v>3</v>
      </c>
      <c r="M83" s="48">
        <v>4</v>
      </c>
      <c r="N83" s="48">
        <v>4</v>
      </c>
      <c r="O83" s="48">
        <v>5</v>
      </c>
      <c r="P83" s="48">
        <v>4</v>
      </c>
      <c r="Q83" s="48">
        <v>4</v>
      </c>
      <c r="R83" s="48">
        <v>4</v>
      </c>
      <c r="S83" s="48">
        <v>2</v>
      </c>
      <c r="T83" s="48">
        <v>6</v>
      </c>
      <c r="U83" s="48">
        <v>2</v>
      </c>
      <c r="V83" s="48">
        <v>4</v>
      </c>
      <c r="W83" s="48">
        <v>2</v>
      </c>
      <c r="X83" s="48">
        <v>4</v>
      </c>
      <c r="Y83" s="48">
        <v>4</v>
      </c>
      <c r="Z83" s="48">
        <v>5</v>
      </c>
    </row>
    <row r="84" spans="1:26">
      <c r="A84" s="48">
        <v>7</v>
      </c>
      <c r="B84" s="48">
        <v>6</v>
      </c>
      <c r="C84" s="48">
        <v>7</v>
      </c>
      <c r="D84" s="48">
        <v>5</v>
      </c>
      <c r="E84" s="48">
        <v>7</v>
      </c>
      <c r="F84" s="48">
        <v>7</v>
      </c>
      <c r="G84" s="48">
        <v>7</v>
      </c>
      <c r="H84" s="48">
        <v>7</v>
      </c>
      <c r="I84" s="48">
        <v>1</v>
      </c>
      <c r="J84" s="48">
        <v>7</v>
      </c>
      <c r="K84" s="48">
        <v>7</v>
      </c>
      <c r="L84" s="48">
        <v>1</v>
      </c>
      <c r="M84" s="48">
        <v>7</v>
      </c>
      <c r="N84" s="48">
        <v>6</v>
      </c>
      <c r="O84" s="48">
        <v>6</v>
      </c>
      <c r="P84" s="48">
        <v>6</v>
      </c>
      <c r="Q84" s="48">
        <v>1</v>
      </c>
      <c r="R84" s="48">
        <v>1</v>
      </c>
      <c r="S84" s="48">
        <v>1</v>
      </c>
      <c r="T84" s="48">
        <v>4</v>
      </c>
      <c r="U84" s="48">
        <v>4</v>
      </c>
      <c r="V84" s="48">
        <v>4</v>
      </c>
      <c r="W84" s="48">
        <v>1</v>
      </c>
      <c r="X84" s="48">
        <v>1</v>
      </c>
      <c r="Y84" s="48">
        <v>1</v>
      </c>
      <c r="Z84" s="48">
        <v>4</v>
      </c>
    </row>
    <row r="85" spans="1:26">
      <c r="A85" s="48">
        <v>5</v>
      </c>
      <c r="B85" s="48">
        <v>7</v>
      </c>
      <c r="C85" s="48">
        <v>3</v>
      </c>
      <c r="D85" s="48">
        <v>1</v>
      </c>
      <c r="E85" s="48">
        <v>3</v>
      </c>
      <c r="F85" s="48">
        <v>5</v>
      </c>
      <c r="G85" s="48">
        <v>5</v>
      </c>
      <c r="H85" s="48">
        <v>3</v>
      </c>
      <c r="I85" s="48">
        <v>1</v>
      </c>
      <c r="J85" s="48">
        <v>3</v>
      </c>
      <c r="K85" s="48">
        <v>4</v>
      </c>
      <c r="L85" s="48">
        <v>4</v>
      </c>
      <c r="M85" s="48">
        <v>7</v>
      </c>
      <c r="N85" s="48">
        <v>4</v>
      </c>
      <c r="O85" s="48">
        <v>5</v>
      </c>
      <c r="P85" s="48">
        <v>4</v>
      </c>
      <c r="Q85" s="48">
        <v>1</v>
      </c>
      <c r="R85" s="48">
        <v>3</v>
      </c>
      <c r="S85" s="48">
        <v>1</v>
      </c>
      <c r="T85" s="48">
        <v>7</v>
      </c>
      <c r="U85" s="48">
        <v>1</v>
      </c>
      <c r="V85" s="48">
        <v>7</v>
      </c>
      <c r="W85" s="48">
        <v>3</v>
      </c>
      <c r="X85" s="48">
        <v>5</v>
      </c>
      <c r="Y85" s="48">
        <v>4</v>
      </c>
      <c r="Z85" s="48">
        <v>5</v>
      </c>
    </row>
    <row r="86" spans="1:26">
      <c r="A86" s="48">
        <v>2</v>
      </c>
      <c r="B86" s="48">
        <v>1</v>
      </c>
      <c r="C86" s="48">
        <v>5</v>
      </c>
      <c r="D86" s="48">
        <v>5</v>
      </c>
      <c r="E86" s="48">
        <v>4</v>
      </c>
      <c r="F86" s="48">
        <v>3</v>
      </c>
      <c r="G86" s="48">
        <v>3</v>
      </c>
      <c r="H86" s="48">
        <v>4</v>
      </c>
      <c r="I86" s="48">
        <v>5</v>
      </c>
      <c r="J86" s="48">
        <v>5</v>
      </c>
      <c r="K86" s="48">
        <v>2</v>
      </c>
      <c r="L86" s="48">
        <v>6</v>
      </c>
      <c r="M86" s="48">
        <v>2</v>
      </c>
      <c r="N86" s="48">
        <v>1</v>
      </c>
      <c r="O86" s="48">
        <v>3</v>
      </c>
      <c r="P86" s="48">
        <v>2</v>
      </c>
      <c r="Q86" s="48">
        <v>5</v>
      </c>
      <c r="R86" s="48">
        <v>5</v>
      </c>
      <c r="S86" s="48">
        <v>4</v>
      </c>
      <c r="T86" s="48">
        <v>1</v>
      </c>
      <c r="U86" s="48">
        <v>2</v>
      </c>
      <c r="V86" s="48">
        <v>5</v>
      </c>
      <c r="W86" s="48">
        <v>3</v>
      </c>
      <c r="X86" s="48">
        <v>4</v>
      </c>
      <c r="Y86" s="48">
        <v>3</v>
      </c>
      <c r="Z86" s="48">
        <v>6</v>
      </c>
    </row>
    <row r="87" spans="1:26">
      <c r="A87" s="48">
        <v>7</v>
      </c>
      <c r="B87" s="48">
        <v>7</v>
      </c>
      <c r="C87" s="48">
        <v>1</v>
      </c>
      <c r="D87" s="48">
        <v>1</v>
      </c>
      <c r="E87" s="48">
        <v>1</v>
      </c>
      <c r="F87" s="48">
        <v>6</v>
      </c>
      <c r="G87" s="48">
        <v>6</v>
      </c>
      <c r="H87" s="48">
        <v>4</v>
      </c>
      <c r="I87" s="48">
        <v>2</v>
      </c>
      <c r="J87" s="48">
        <v>1</v>
      </c>
      <c r="K87" s="48">
        <v>6</v>
      </c>
      <c r="L87" s="48">
        <v>2</v>
      </c>
      <c r="M87" s="48">
        <v>6</v>
      </c>
      <c r="N87" s="48">
        <v>7</v>
      </c>
      <c r="O87" s="48">
        <v>7</v>
      </c>
      <c r="P87" s="48">
        <v>6</v>
      </c>
      <c r="Q87" s="48">
        <v>3</v>
      </c>
      <c r="R87" s="48">
        <v>4</v>
      </c>
      <c r="S87" s="48">
        <v>1</v>
      </c>
      <c r="T87" s="48">
        <v>7</v>
      </c>
      <c r="U87" s="48">
        <v>1</v>
      </c>
      <c r="V87" s="48">
        <v>6</v>
      </c>
      <c r="W87" s="48">
        <v>4</v>
      </c>
      <c r="X87" s="48">
        <v>2</v>
      </c>
      <c r="Y87" s="48">
        <v>2</v>
      </c>
      <c r="Z87" s="48">
        <v>6</v>
      </c>
    </row>
    <row r="88" spans="1:26">
      <c r="A88" s="48">
        <v>6</v>
      </c>
      <c r="B88" s="48">
        <v>6</v>
      </c>
      <c r="C88" s="48">
        <v>4</v>
      </c>
      <c r="D88" s="48">
        <v>6</v>
      </c>
      <c r="E88" s="48">
        <v>3</v>
      </c>
      <c r="F88" s="48">
        <v>4</v>
      </c>
      <c r="G88" s="48">
        <v>5</v>
      </c>
      <c r="H88" s="48">
        <v>5</v>
      </c>
      <c r="I88" s="48">
        <v>2</v>
      </c>
      <c r="J88" s="48">
        <v>4</v>
      </c>
      <c r="K88" s="48">
        <v>6</v>
      </c>
      <c r="L88" s="48">
        <v>2</v>
      </c>
      <c r="M88" s="48">
        <v>6</v>
      </c>
      <c r="N88" s="48">
        <v>6</v>
      </c>
      <c r="O88" s="48">
        <v>6</v>
      </c>
      <c r="P88" s="48">
        <v>6</v>
      </c>
      <c r="Q88" s="48">
        <v>2</v>
      </c>
      <c r="R88" s="48">
        <v>4</v>
      </c>
      <c r="S88" s="48">
        <v>2</v>
      </c>
      <c r="T88" s="48">
        <v>6</v>
      </c>
      <c r="U88" s="48">
        <v>2</v>
      </c>
      <c r="V88" s="48">
        <v>6</v>
      </c>
      <c r="W88" s="48">
        <v>2</v>
      </c>
      <c r="X88" s="48">
        <v>3</v>
      </c>
      <c r="Y88" s="48">
        <v>2</v>
      </c>
      <c r="Z88" s="48">
        <v>4</v>
      </c>
    </row>
    <row r="89" spans="1:26">
      <c r="A89" s="48">
        <v>6</v>
      </c>
      <c r="B89" s="48">
        <v>6</v>
      </c>
      <c r="C89" s="48">
        <v>2</v>
      </c>
      <c r="D89" s="48">
        <v>2</v>
      </c>
      <c r="E89" s="48">
        <v>2</v>
      </c>
      <c r="F89" s="48">
        <v>5</v>
      </c>
      <c r="G89" s="48">
        <v>5</v>
      </c>
      <c r="H89" s="48">
        <v>6</v>
      </c>
      <c r="I89" s="48">
        <v>1</v>
      </c>
      <c r="J89" s="48">
        <v>2</v>
      </c>
      <c r="K89" s="48">
        <v>4</v>
      </c>
      <c r="L89" s="48">
        <v>2</v>
      </c>
      <c r="M89" s="48">
        <v>6</v>
      </c>
      <c r="N89" s="48">
        <v>6</v>
      </c>
      <c r="O89" s="48">
        <v>6</v>
      </c>
      <c r="P89" s="48">
        <v>6</v>
      </c>
      <c r="Q89" s="48">
        <v>2</v>
      </c>
      <c r="R89" s="48">
        <v>2</v>
      </c>
      <c r="S89" s="48">
        <v>2</v>
      </c>
      <c r="T89" s="48">
        <v>7</v>
      </c>
      <c r="U89" s="48">
        <v>2</v>
      </c>
      <c r="V89" s="48">
        <v>6</v>
      </c>
      <c r="W89" s="48">
        <v>2</v>
      </c>
      <c r="X89" s="48">
        <v>2</v>
      </c>
      <c r="Y89" s="48">
        <v>2</v>
      </c>
      <c r="Z89" s="48">
        <v>7</v>
      </c>
    </row>
    <row r="90" spans="1:26">
      <c r="A90" s="48">
        <v>4</v>
      </c>
      <c r="B90" s="48">
        <v>3</v>
      </c>
      <c r="C90" s="48">
        <v>4</v>
      </c>
      <c r="D90" s="48">
        <v>5</v>
      </c>
      <c r="E90" s="48">
        <v>2</v>
      </c>
      <c r="F90" s="48">
        <v>6</v>
      </c>
      <c r="G90" s="48">
        <v>6</v>
      </c>
      <c r="H90" s="48">
        <v>6</v>
      </c>
      <c r="I90" s="48">
        <v>3</v>
      </c>
      <c r="J90" s="48">
        <v>6</v>
      </c>
      <c r="K90" s="48">
        <v>4</v>
      </c>
      <c r="L90" s="48">
        <v>3</v>
      </c>
      <c r="M90" s="48">
        <v>4</v>
      </c>
      <c r="N90" s="48">
        <v>5</v>
      </c>
      <c r="O90" s="48">
        <v>3</v>
      </c>
      <c r="P90" s="48">
        <v>5</v>
      </c>
      <c r="Q90" s="48">
        <v>2</v>
      </c>
      <c r="R90" s="48">
        <v>3</v>
      </c>
      <c r="S90" s="48">
        <v>2</v>
      </c>
      <c r="T90" s="48">
        <v>6</v>
      </c>
      <c r="U90" s="48">
        <v>3</v>
      </c>
      <c r="V90" s="48">
        <v>6</v>
      </c>
      <c r="W90" s="48">
        <v>6</v>
      </c>
      <c r="X90" s="48">
        <v>4</v>
      </c>
      <c r="Y90" s="48">
        <v>4</v>
      </c>
      <c r="Z90" s="48">
        <v>3</v>
      </c>
    </row>
    <row r="91" spans="1:26">
      <c r="A91" s="48">
        <v>5</v>
      </c>
      <c r="B91" s="48">
        <v>6</v>
      </c>
      <c r="C91" s="48">
        <v>3</v>
      </c>
      <c r="D91" s="48">
        <v>3</v>
      </c>
      <c r="E91" s="48">
        <v>2</v>
      </c>
      <c r="F91" s="48">
        <v>5</v>
      </c>
      <c r="G91" s="48">
        <v>5</v>
      </c>
      <c r="H91" s="48">
        <v>4</v>
      </c>
      <c r="I91" s="48">
        <v>2</v>
      </c>
      <c r="J91" s="48">
        <v>3</v>
      </c>
      <c r="K91" s="48">
        <v>5</v>
      </c>
      <c r="L91" s="48">
        <v>2</v>
      </c>
      <c r="M91" s="48">
        <v>5</v>
      </c>
      <c r="N91" s="48">
        <v>5</v>
      </c>
      <c r="O91" s="48">
        <v>6</v>
      </c>
      <c r="P91" s="48">
        <v>5</v>
      </c>
      <c r="Q91" s="48">
        <v>3</v>
      </c>
      <c r="R91" s="48">
        <v>3</v>
      </c>
      <c r="S91" s="48">
        <v>3</v>
      </c>
      <c r="T91" s="48">
        <v>6</v>
      </c>
      <c r="U91" s="48">
        <v>2</v>
      </c>
      <c r="V91" s="48">
        <v>6</v>
      </c>
      <c r="W91" s="48">
        <v>2</v>
      </c>
      <c r="X91" s="48">
        <v>3</v>
      </c>
      <c r="Y91" s="48">
        <v>3</v>
      </c>
      <c r="Z91" s="48">
        <v>6</v>
      </c>
    </row>
    <row r="92" spans="1:26">
      <c r="A92" s="48">
        <v>7</v>
      </c>
      <c r="B92" s="48">
        <v>7</v>
      </c>
      <c r="C92" s="48">
        <v>1</v>
      </c>
      <c r="D92" s="48">
        <v>1</v>
      </c>
      <c r="E92" s="48">
        <v>1</v>
      </c>
      <c r="F92" s="48">
        <v>7</v>
      </c>
      <c r="G92" s="48">
        <v>7</v>
      </c>
      <c r="H92" s="48">
        <v>4</v>
      </c>
      <c r="I92" s="48">
        <v>1</v>
      </c>
      <c r="J92" s="48">
        <v>2</v>
      </c>
      <c r="K92" s="48">
        <v>7</v>
      </c>
      <c r="L92" s="48">
        <v>1</v>
      </c>
      <c r="M92" s="48">
        <v>7</v>
      </c>
      <c r="N92" s="48">
        <v>7</v>
      </c>
      <c r="O92" s="48">
        <v>7</v>
      </c>
      <c r="P92" s="48">
        <v>7</v>
      </c>
      <c r="Q92" s="48">
        <v>1</v>
      </c>
      <c r="R92" s="48">
        <v>1</v>
      </c>
      <c r="S92" s="48">
        <v>1</v>
      </c>
      <c r="T92" s="48">
        <v>7</v>
      </c>
      <c r="U92" s="48">
        <v>1</v>
      </c>
      <c r="V92" s="48">
        <v>7</v>
      </c>
      <c r="W92" s="48">
        <v>1</v>
      </c>
      <c r="X92" s="48">
        <v>1</v>
      </c>
      <c r="Y92" s="48">
        <v>1</v>
      </c>
      <c r="Z92" s="48">
        <v>1</v>
      </c>
    </row>
    <row r="93" spans="1:26">
      <c r="A93" s="48">
        <v>1</v>
      </c>
      <c r="B93" s="48">
        <v>5</v>
      </c>
      <c r="C93" s="48">
        <v>3</v>
      </c>
      <c r="D93" s="48">
        <v>5</v>
      </c>
      <c r="E93" s="48">
        <v>4</v>
      </c>
      <c r="F93" s="48">
        <v>5</v>
      </c>
      <c r="G93" s="48">
        <v>4</v>
      </c>
      <c r="H93" s="48">
        <v>4</v>
      </c>
      <c r="I93" s="48">
        <v>4</v>
      </c>
      <c r="J93" s="48">
        <v>5</v>
      </c>
      <c r="K93" s="48">
        <v>2</v>
      </c>
      <c r="L93" s="48">
        <v>6</v>
      </c>
      <c r="M93" s="48">
        <v>4</v>
      </c>
      <c r="N93" s="48">
        <v>1</v>
      </c>
      <c r="O93" s="48">
        <v>4</v>
      </c>
      <c r="P93" s="48">
        <v>1</v>
      </c>
      <c r="Q93" s="48">
        <v>4</v>
      </c>
      <c r="R93" s="48">
        <v>7</v>
      </c>
      <c r="S93" s="48">
        <v>5</v>
      </c>
      <c r="T93" s="48">
        <v>4</v>
      </c>
      <c r="U93" s="48">
        <v>4</v>
      </c>
      <c r="V93" s="48">
        <v>4</v>
      </c>
      <c r="W93" s="48">
        <v>4</v>
      </c>
      <c r="X93" s="48">
        <v>4</v>
      </c>
      <c r="Y93" s="48">
        <v>7</v>
      </c>
      <c r="Z93" s="48">
        <v>4</v>
      </c>
    </row>
    <row r="94" spans="1:26">
      <c r="A94" s="48">
        <v>2</v>
      </c>
      <c r="B94" s="48">
        <v>5</v>
      </c>
      <c r="C94" s="48">
        <v>5</v>
      </c>
      <c r="D94" s="48">
        <v>4</v>
      </c>
      <c r="E94" s="48">
        <v>2</v>
      </c>
      <c r="F94" s="48">
        <v>4</v>
      </c>
      <c r="G94" s="48">
        <v>3</v>
      </c>
      <c r="H94" s="48">
        <v>3</v>
      </c>
      <c r="I94" s="48">
        <v>1</v>
      </c>
      <c r="J94" s="48">
        <v>2</v>
      </c>
      <c r="K94" s="48">
        <v>5</v>
      </c>
      <c r="L94" s="48">
        <v>2</v>
      </c>
      <c r="M94" s="48">
        <v>6</v>
      </c>
      <c r="N94" s="48">
        <v>5</v>
      </c>
      <c r="O94" s="48">
        <v>5</v>
      </c>
      <c r="P94" s="48">
        <v>5</v>
      </c>
      <c r="Q94" s="48">
        <v>5</v>
      </c>
      <c r="R94" s="48">
        <v>4</v>
      </c>
      <c r="S94" s="48">
        <v>2</v>
      </c>
      <c r="T94" s="48">
        <v>7</v>
      </c>
      <c r="U94" s="48">
        <v>2</v>
      </c>
      <c r="V94" s="48">
        <v>7</v>
      </c>
      <c r="W94" s="48">
        <v>3</v>
      </c>
      <c r="X94" s="48">
        <v>2</v>
      </c>
      <c r="Y94" s="48">
        <v>2</v>
      </c>
      <c r="Z94" s="48">
        <v>5</v>
      </c>
    </row>
    <row r="95" spans="1:26">
      <c r="A95" s="48">
        <v>7</v>
      </c>
      <c r="B95" s="48">
        <v>7</v>
      </c>
      <c r="C95" s="48">
        <v>1</v>
      </c>
      <c r="D95" s="48">
        <v>1</v>
      </c>
      <c r="E95" s="48">
        <v>1</v>
      </c>
      <c r="F95" s="48">
        <v>7</v>
      </c>
      <c r="G95" s="48">
        <v>7</v>
      </c>
      <c r="H95" s="48">
        <v>4</v>
      </c>
      <c r="I95" s="48">
        <v>1</v>
      </c>
      <c r="J95" s="48">
        <v>1</v>
      </c>
      <c r="K95" s="48">
        <v>7</v>
      </c>
      <c r="L95" s="48">
        <v>1</v>
      </c>
      <c r="M95" s="48">
        <v>1</v>
      </c>
      <c r="N95" s="48">
        <v>7</v>
      </c>
      <c r="O95" s="48">
        <v>7</v>
      </c>
      <c r="P95" s="48">
        <v>7</v>
      </c>
      <c r="Q95" s="48">
        <v>1</v>
      </c>
      <c r="R95" s="48">
        <v>1</v>
      </c>
      <c r="S95" s="48">
        <v>1</v>
      </c>
      <c r="T95" s="48">
        <v>7</v>
      </c>
      <c r="U95" s="48">
        <v>1</v>
      </c>
      <c r="V95" s="48">
        <v>7</v>
      </c>
      <c r="W95" s="48">
        <v>1</v>
      </c>
      <c r="X95" s="48">
        <v>1</v>
      </c>
      <c r="Y95" s="48">
        <v>1</v>
      </c>
      <c r="Z95" s="48">
        <v>1</v>
      </c>
    </row>
    <row r="96" spans="1:26">
      <c r="A96" s="48">
        <v>6</v>
      </c>
      <c r="B96" s="48">
        <v>6</v>
      </c>
      <c r="C96" s="48">
        <v>4</v>
      </c>
      <c r="D96" s="48">
        <v>2</v>
      </c>
      <c r="E96" s="48">
        <v>2</v>
      </c>
      <c r="F96" s="48">
        <v>6</v>
      </c>
      <c r="G96" s="48">
        <v>6</v>
      </c>
      <c r="H96" s="48">
        <v>5</v>
      </c>
      <c r="I96" s="48">
        <v>3</v>
      </c>
      <c r="J96" s="48">
        <v>2</v>
      </c>
      <c r="K96" s="48">
        <v>5</v>
      </c>
      <c r="L96" s="48">
        <v>4</v>
      </c>
      <c r="M96" s="48">
        <v>7</v>
      </c>
      <c r="N96" s="48">
        <v>6</v>
      </c>
      <c r="O96" s="48">
        <v>5</v>
      </c>
      <c r="P96" s="48">
        <v>5</v>
      </c>
      <c r="Q96" s="48">
        <v>2</v>
      </c>
      <c r="R96" s="48">
        <v>4</v>
      </c>
      <c r="S96" s="48">
        <v>3</v>
      </c>
      <c r="T96" s="48">
        <v>6</v>
      </c>
      <c r="U96" s="48">
        <v>2</v>
      </c>
      <c r="V96" s="48">
        <v>6</v>
      </c>
      <c r="W96" s="48">
        <v>1</v>
      </c>
      <c r="X96" s="48">
        <v>2</v>
      </c>
      <c r="Y96" s="48">
        <v>2</v>
      </c>
      <c r="Z96" s="48">
        <v>5</v>
      </c>
    </row>
    <row r="97" spans="1:26">
      <c r="A97" s="48">
        <v>6</v>
      </c>
      <c r="B97" s="48">
        <v>7</v>
      </c>
      <c r="C97" s="48">
        <v>2</v>
      </c>
      <c r="D97" s="48">
        <v>1</v>
      </c>
      <c r="E97" s="48">
        <v>1</v>
      </c>
      <c r="F97" s="48">
        <v>6</v>
      </c>
      <c r="G97" s="48">
        <v>5</v>
      </c>
      <c r="H97" s="48">
        <v>6</v>
      </c>
      <c r="I97" s="48">
        <v>4</v>
      </c>
      <c r="J97" s="48">
        <v>3</v>
      </c>
      <c r="K97" s="48">
        <v>6</v>
      </c>
      <c r="L97" s="48">
        <v>1</v>
      </c>
      <c r="M97" s="48">
        <v>3</v>
      </c>
      <c r="N97" s="48">
        <v>7</v>
      </c>
      <c r="O97" s="48">
        <v>5</v>
      </c>
      <c r="P97" s="48">
        <v>6</v>
      </c>
      <c r="Q97" s="48">
        <v>3</v>
      </c>
      <c r="R97" s="48">
        <v>2</v>
      </c>
      <c r="S97" s="48">
        <v>1</v>
      </c>
      <c r="T97" s="48">
        <v>7</v>
      </c>
      <c r="U97" s="48">
        <v>1</v>
      </c>
      <c r="V97" s="48">
        <v>7</v>
      </c>
      <c r="W97" s="48">
        <v>1</v>
      </c>
      <c r="X97" s="48">
        <v>2</v>
      </c>
      <c r="Y97" s="48">
        <v>1</v>
      </c>
      <c r="Z97" s="48">
        <v>6</v>
      </c>
    </row>
    <row r="98" spans="1:26">
      <c r="A98" s="48">
        <v>7</v>
      </c>
      <c r="B98" s="48">
        <v>7</v>
      </c>
      <c r="C98" s="48">
        <v>4</v>
      </c>
      <c r="D98" s="48">
        <v>1</v>
      </c>
      <c r="E98" s="48">
        <v>1</v>
      </c>
      <c r="F98" s="48">
        <v>7</v>
      </c>
      <c r="G98" s="48">
        <v>7</v>
      </c>
      <c r="H98" s="48">
        <v>4</v>
      </c>
      <c r="I98" s="48">
        <v>1</v>
      </c>
      <c r="J98" s="48">
        <v>1</v>
      </c>
      <c r="K98" s="48">
        <v>7</v>
      </c>
      <c r="L98" s="48">
        <v>1</v>
      </c>
      <c r="M98" s="48">
        <v>7</v>
      </c>
      <c r="N98" s="48">
        <v>7</v>
      </c>
      <c r="O98" s="48">
        <v>7</v>
      </c>
      <c r="P98" s="48">
        <v>7</v>
      </c>
      <c r="Q98" s="48">
        <v>1</v>
      </c>
      <c r="R98" s="48">
        <v>4</v>
      </c>
      <c r="S98" s="48">
        <v>1</v>
      </c>
      <c r="T98" s="48">
        <v>7</v>
      </c>
      <c r="U98" s="48">
        <v>1</v>
      </c>
      <c r="V98" s="48">
        <v>7</v>
      </c>
      <c r="W98" s="48">
        <v>3</v>
      </c>
      <c r="X98" s="48">
        <v>2</v>
      </c>
      <c r="Y98" s="48">
        <v>1</v>
      </c>
      <c r="Z98" s="48">
        <v>7</v>
      </c>
    </row>
    <row r="99" spans="1:26">
      <c r="A99" s="48">
        <v>6</v>
      </c>
      <c r="B99" s="48">
        <v>7</v>
      </c>
      <c r="C99" s="48">
        <v>1</v>
      </c>
      <c r="D99" s="48">
        <v>1</v>
      </c>
      <c r="E99" s="48">
        <v>1</v>
      </c>
      <c r="F99" s="48">
        <v>5</v>
      </c>
      <c r="G99" s="48">
        <v>5</v>
      </c>
      <c r="H99" s="48">
        <v>4</v>
      </c>
      <c r="I99" s="48">
        <v>1</v>
      </c>
      <c r="J99" s="48">
        <v>3</v>
      </c>
      <c r="K99" s="48">
        <v>5</v>
      </c>
      <c r="L99" s="48">
        <v>1</v>
      </c>
      <c r="M99" s="48">
        <v>7</v>
      </c>
      <c r="N99" s="48">
        <v>7</v>
      </c>
      <c r="O99" s="48">
        <v>6</v>
      </c>
      <c r="P99" s="48">
        <v>7</v>
      </c>
      <c r="Q99" s="48">
        <v>1</v>
      </c>
      <c r="R99" s="48">
        <v>3</v>
      </c>
      <c r="S99" s="48">
        <v>4</v>
      </c>
      <c r="T99" s="48">
        <v>7</v>
      </c>
      <c r="U99" s="48">
        <v>1</v>
      </c>
      <c r="V99" s="48">
        <v>7</v>
      </c>
      <c r="W99" s="48">
        <v>1</v>
      </c>
      <c r="X99" s="48">
        <v>1</v>
      </c>
      <c r="Y99" s="48">
        <v>4</v>
      </c>
      <c r="Z99" s="48">
        <v>6</v>
      </c>
    </row>
    <row r="100" spans="1:26">
      <c r="A100" s="48">
        <v>5</v>
      </c>
      <c r="B100" s="48">
        <v>6</v>
      </c>
      <c r="C100" s="48">
        <v>5</v>
      </c>
      <c r="D100" s="48">
        <v>2</v>
      </c>
      <c r="E100" s="48">
        <v>2</v>
      </c>
      <c r="F100" s="48">
        <v>4</v>
      </c>
      <c r="G100" s="48">
        <v>5</v>
      </c>
      <c r="H100" s="48">
        <v>5</v>
      </c>
      <c r="I100" s="48">
        <v>2</v>
      </c>
      <c r="J100" s="48">
        <v>2</v>
      </c>
      <c r="K100" s="48">
        <v>3</v>
      </c>
      <c r="L100" s="48">
        <v>3</v>
      </c>
      <c r="M100" s="48">
        <v>4</v>
      </c>
      <c r="N100" s="48">
        <v>6</v>
      </c>
      <c r="O100" s="48">
        <v>6</v>
      </c>
      <c r="P100" s="48">
        <v>7</v>
      </c>
      <c r="Q100" s="48">
        <v>2</v>
      </c>
      <c r="R100" s="48">
        <v>3</v>
      </c>
      <c r="S100" s="48">
        <v>2</v>
      </c>
      <c r="T100" s="48">
        <v>7</v>
      </c>
      <c r="U100" s="48">
        <v>3</v>
      </c>
      <c r="V100" s="48">
        <v>6</v>
      </c>
      <c r="W100" s="48">
        <v>5</v>
      </c>
      <c r="X100" s="48">
        <v>4</v>
      </c>
      <c r="Y100" s="48">
        <v>3</v>
      </c>
      <c r="Z100" s="48">
        <v>6</v>
      </c>
    </row>
    <row r="101" spans="1:26">
      <c r="A101" s="48">
        <v>4</v>
      </c>
      <c r="B101" s="48">
        <v>6</v>
      </c>
      <c r="C101" s="48">
        <v>4</v>
      </c>
      <c r="D101" s="48">
        <v>2</v>
      </c>
      <c r="E101" s="48">
        <v>3</v>
      </c>
      <c r="F101" s="48">
        <v>4</v>
      </c>
      <c r="G101" s="48">
        <v>4</v>
      </c>
      <c r="H101" s="48">
        <v>7</v>
      </c>
      <c r="I101" s="48">
        <v>2</v>
      </c>
      <c r="J101" s="48">
        <v>4</v>
      </c>
      <c r="K101" s="48">
        <v>4</v>
      </c>
      <c r="L101" s="48">
        <v>5</v>
      </c>
      <c r="M101" s="48">
        <v>6</v>
      </c>
      <c r="N101" s="48">
        <v>4</v>
      </c>
      <c r="O101" s="48">
        <v>3</v>
      </c>
      <c r="P101" s="48">
        <v>5</v>
      </c>
      <c r="Q101" s="48">
        <v>2</v>
      </c>
      <c r="R101" s="48">
        <v>4</v>
      </c>
      <c r="S101" s="48">
        <v>3</v>
      </c>
      <c r="T101" s="48">
        <v>5</v>
      </c>
      <c r="U101" s="48">
        <v>2</v>
      </c>
      <c r="V101" s="48">
        <v>6</v>
      </c>
      <c r="W101" s="48">
        <v>6</v>
      </c>
      <c r="X101" s="48">
        <v>3</v>
      </c>
      <c r="Y101" s="48">
        <v>3</v>
      </c>
      <c r="Z101" s="48">
        <v>4</v>
      </c>
    </row>
    <row r="102" spans="1:26">
      <c r="A102" s="48">
        <v>7</v>
      </c>
      <c r="B102" s="48">
        <v>7</v>
      </c>
      <c r="C102" s="48">
        <v>2</v>
      </c>
      <c r="D102" s="48">
        <v>1</v>
      </c>
      <c r="E102" s="48">
        <v>1</v>
      </c>
      <c r="F102" s="48">
        <v>7</v>
      </c>
      <c r="G102" s="48">
        <v>7</v>
      </c>
      <c r="H102" s="48">
        <v>3</v>
      </c>
      <c r="I102" s="48">
        <v>4</v>
      </c>
      <c r="J102" s="48">
        <v>2</v>
      </c>
      <c r="K102" s="48">
        <v>6</v>
      </c>
      <c r="L102" s="48">
        <v>1</v>
      </c>
      <c r="M102" s="48">
        <v>7</v>
      </c>
      <c r="N102" s="48">
        <v>7</v>
      </c>
      <c r="O102" s="48">
        <v>4</v>
      </c>
      <c r="P102" s="48">
        <v>7</v>
      </c>
      <c r="Q102" s="48">
        <v>1</v>
      </c>
      <c r="R102" s="48">
        <v>4</v>
      </c>
      <c r="S102" s="48">
        <v>1</v>
      </c>
      <c r="T102" s="48">
        <v>7</v>
      </c>
      <c r="U102" s="48">
        <v>1</v>
      </c>
      <c r="V102" s="48">
        <v>7</v>
      </c>
      <c r="W102" s="48">
        <v>1</v>
      </c>
      <c r="X102" s="48">
        <v>1</v>
      </c>
      <c r="Y102" s="48">
        <v>1</v>
      </c>
      <c r="Z102" s="48">
        <v>5</v>
      </c>
    </row>
    <row r="103" spans="1:26">
      <c r="A103" s="48">
        <v>2</v>
      </c>
      <c r="B103" s="48">
        <v>2</v>
      </c>
      <c r="C103" s="48">
        <v>3</v>
      </c>
      <c r="D103" s="48">
        <v>3</v>
      </c>
      <c r="E103" s="48">
        <v>2</v>
      </c>
      <c r="F103" s="48">
        <v>5</v>
      </c>
      <c r="G103" s="48">
        <v>4</v>
      </c>
      <c r="H103" s="48">
        <v>3</v>
      </c>
      <c r="I103" s="48">
        <v>2</v>
      </c>
      <c r="J103" s="48">
        <v>2</v>
      </c>
      <c r="K103" s="48">
        <v>4</v>
      </c>
      <c r="L103" s="48">
        <v>2</v>
      </c>
      <c r="M103" s="48">
        <v>6</v>
      </c>
      <c r="N103" s="48">
        <v>5</v>
      </c>
      <c r="O103" s="48">
        <v>6</v>
      </c>
      <c r="P103" s="48">
        <v>1</v>
      </c>
      <c r="Q103" s="48">
        <v>2</v>
      </c>
      <c r="R103" s="48">
        <v>4</v>
      </c>
      <c r="S103" s="48">
        <v>2</v>
      </c>
      <c r="T103" s="48">
        <v>5</v>
      </c>
      <c r="U103" s="48">
        <v>2</v>
      </c>
      <c r="V103" s="48">
        <v>7</v>
      </c>
      <c r="W103" s="48">
        <v>3</v>
      </c>
      <c r="X103" s="48">
        <v>3</v>
      </c>
      <c r="Y103" s="48">
        <v>4</v>
      </c>
      <c r="Z103" s="48">
        <v>7</v>
      </c>
    </row>
    <row r="104" spans="1:26">
      <c r="A104" s="48">
        <v>4</v>
      </c>
      <c r="B104" s="48">
        <v>6</v>
      </c>
      <c r="C104" s="48">
        <v>4</v>
      </c>
      <c r="D104" s="48">
        <v>2</v>
      </c>
      <c r="E104" s="48">
        <v>1</v>
      </c>
      <c r="F104" s="48">
        <v>4</v>
      </c>
      <c r="G104" s="48">
        <v>5</v>
      </c>
      <c r="H104" s="48">
        <v>6</v>
      </c>
      <c r="I104" s="48">
        <v>2</v>
      </c>
      <c r="J104" s="48">
        <v>3</v>
      </c>
      <c r="K104" s="48">
        <v>7</v>
      </c>
      <c r="L104" s="48">
        <v>1</v>
      </c>
      <c r="M104" s="48">
        <v>6</v>
      </c>
      <c r="N104" s="48">
        <v>6</v>
      </c>
      <c r="O104" s="48">
        <v>4</v>
      </c>
      <c r="P104" s="48">
        <v>6</v>
      </c>
      <c r="Q104" s="48">
        <v>2</v>
      </c>
      <c r="R104" s="48">
        <v>3</v>
      </c>
      <c r="S104" s="48">
        <v>1</v>
      </c>
      <c r="T104" s="48">
        <v>7</v>
      </c>
      <c r="U104" s="48">
        <v>2</v>
      </c>
      <c r="V104" s="48">
        <v>6</v>
      </c>
      <c r="W104" s="48">
        <v>2</v>
      </c>
      <c r="X104" s="48">
        <v>4</v>
      </c>
      <c r="Y104" s="48">
        <v>2</v>
      </c>
      <c r="Z104" s="48">
        <v>4</v>
      </c>
    </row>
    <row r="105" spans="1:26">
      <c r="A105" s="48">
        <v>7</v>
      </c>
      <c r="B105" s="48">
        <v>7</v>
      </c>
      <c r="C105" s="48">
        <v>6</v>
      </c>
      <c r="D105" s="48">
        <v>4</v>
      </c>
      <c r="E105" s="48">
        <v>7</v>
      </c>
      <c r="F105" s="48">
        <v>7</v>
      </c>
      <c r="G105" s="48">
        <v>7</v>
      </c>
      <c r="H105" s="48">
        <v>7</v>
      </c>
      <c r="I105" s="48">
        <v>1</v>
      </c>
      <c r="J105" s="48">
        <v>7</v>
      </c>
      <c r="K105" s="48">
        <v>7</v>
      </c>
      <c r="L105" s="48">
        <v>1</v>
      </c>
      <c r="M105" s="48">
        <v>7</v>
      </c>
      <c r="N105" s="48">
        <v>7</v>
      </c>
      <c r="O105" s="48">
        <v>4</v>
      </c>
      <c r="P105" s="48">
        <v>7</v>
      </c>
      <c r="Q105" s="48">
        <v>2</v>
      </c>
      <c r="R105" s="48">
        <v>2</v>
      </c>
      <c r="S105" s="48">
        <v>2</v>
      </c>
      <c r="T105" s="48">
        <v>2</v>
      </c>
      <c r="U105" s="48">
        <v>1</v>
      </c>
      <c r="V105" s="48">
        <v>7</v>
      </c>
      <c r="W105" s="48">
        <v>7</v>
      </c>
      <c r="X105" s="48">
        <v>3</v>
      </c>
      <c r="Y105" s="48">
        <v>3</v>
      </c>
      <c r="Z105" s="48">
        <v>3</v>
      </c>
    </row>
    <row r="106" spans="1:26">
      <c r="A106" s="48">
        <v>7</v>
      </c>
      <c r="B106" s="48">
        <v>7</v>
      </c>
      <c r="C106" s="48">
        <v>1</v>
      </c>
      <c r="D106" s="48">
        <v>1</v>
      </c>
      <c r="E106" s="48">
        <v>1</v>
      </c>
      <c r="F106" s="48">
        <v>7</v>
      </c>
      <c r="G106" s="48">
        <v>7</v>
      </c>
      <c r="H106" s="48">
        <v>7</v>
      </c>
      <c r="I106" s="48">
        <v>1</v>
      </c>
      <c r="J106" s="48">
        <v>1</v>
      </c>
      <c r="K106" s="48">
        <v>7</v>
      </c>
      <c r="L106" s="48">
        <v>1</v>
      </c>
      <c r="M106" s="48">
        <v>7</v>
      </c>
      <c r="N106" s="48">
        <v>7</v>
      </c>
      <c r="O106" s="48">
        <v>7</v>
      </c>
      <c r="P106" s="48">
        <v>7</v>
      </c>
      <c r="Q106" s="48">
        <v>1</v>
      </c>
      <c r="R106" s="48">
        <v>1</v>
      </c>
      <c r="S106" s="48">
        <v>1</v>
      </c>
      <c r="T106" s="48">
        <v>7</v>
      </c>
      <c r="U106" s="48">
        <v>1</v>
      </c>
      <c r="V106" s="48">
        <v>7</v>
      </c>
      <c r="W106" s="48">
        <v>1</v>
      </c>
      <c r="X106" s="48">
        <v>1</v>
      </c>
      <c r="Y106" s="48">
        <v>1</v>
      </c>
      <c r="Z106" s="48">
        <v>1</v>
      </c>
    </row>
    <row r="107" spans="1:26">
      <c r="A107" s="48">
        <v>6</v>
      </c>
      <c r="B107" s="48">
        <v>7</v>
      </c>
      <c r="C107" s="48">
        <v>2</v>
      </c>
      <c r="D107" s="48">
        <v>3</v>
      </c>
      <c r="E107" s="48">
        <v>1</v>
      </c>
      <c r="F107" s="48">
        <v>6</v>
      </c>
      <c r="G107" s="48">
        <v>7</v>
      </c>
      <c r="H107" s="48">
        <v>4</v>
      </c>
      <c r="I107" s="48">
        <v>2</v>
      </c>
      <c r="J107" s="48">
        <v>2</v>
      </c>
      <c r="K107" s="48">
        <v>6</v>
      </c>
      <c r="L107" s="48">
        <v>1</v>
      </c>
      <c r="M107" s="48">
        <v>7</v>
      </c>
      <c r="N107" s="48">
        <v>6</v>
      </c>
      <c r="O107" s="48">
        <v>6</v>
      </c>
      <c r="P107" s="48">
        <v>7</v>
      </c>
      <c r="Q107" s="48">
        <v>3</v>
      </c>
      <c r="R107" s="48">
        <v>3</v>
      </c>
      <c r="S107" s="48">
        <v>2</v>
      </c>
      <c r="T107" s="48">
        <v>6</v>
      </c>
      <c r="U107" s="48">
        <v>2</v>
      </c>
      <c r="V107" s="48">
        <v>6</v>
      </c>
      <c r="W107" s="48">
        <v>1</v>
      </c>
      <c r="X107" s="48">
        <v>2</v>
      </c>
      <c r="Y107" s="48">
        <v>2</v>
      </c>
      <c r="Z107" s="48">
        <v>6</v>
      </c>
    </row>
    <row r="108" spans="1:26">
      <c r="A108" s="48">
        <v>7</v>
      </c>
      <c r="B108" s="48">
        <v>7</v>
      </c>
      <c r="C108" s="48">
        <v>1</v>
      </c>
      <c r="D108" s="48">
        <v>1</v>
      </c>
      <c r="E108" s="48">
        <v>4</v>
      </c>
      <c r="F108" s="48">
        <v>4</v>
      </c>
      <c r="G108" s="48">
        <v>7</v>
      </c>
      <c r="H108" s="48">
        <v>4</v>
      </c>
      <c r="I108" s="48">
        <v>2</v>
      </c>
      <c r="J108" s="48">
        <v>6</v>
      </c>
      <c r="K108" s="48">
        <v>7</v>
      </c>
      <c r="L108" s="48">
        <v>1</v>
      </c>
      <c r="M108" s="48">
        <v>7</v>
      </c>
      <c r="N108" s="48">
        <v>6</v>
      </c>
      <c r="O108" s="48">
        <v>6</v>
      </c>
      <c r="P108" s="48">
        <v>7</v>
      </c>
      <c r="Q108" s="48">
        <v>3</v>
      </c>
      <c r="R108" s="48">
        <v>3</v>
      </c>
      <c r="S108" s="48">
        <v>1</v>
      </c>
      <c r="T108" s="48">
        <v>6</v>
      </c>
      <c r="U108" s="48">
        <v>1</v>
      </c>
      <c r="V108" s="48">
        <v>7</v>
      </c>
      <c r="W108" s="48">
        <v>1</v>
      </c>
      <c r="X108" s="48">
        <v>3</v>
      </c>
      <c r="Y108" s="48">
        <v>1</v>
      </c>
      <c r="Z108" s="48">
        <v>2</v>
      </c>
    </row>
    <row r="109" spans="1:26">
      <c r="A109" s="48">
        <v>7</v>
      </c>
      <c r="B109" s="48">
        <v>7</v>
      </c>
      <c r="C109" s="48">
        <v>3</v>
      </c>
      <c r="D109" s="48">
        <v>1</v>
      </c>
      <c r="E109" s="48">
        <v>1</v>
      </c>
      <c r="F109" s="48">
        <v>6</v>
      </c>
      <c r="G109" s="48">
        <v>6</v>
      </c>
      <c r="H109" s="48">
        <v>5</v>
      </c>
      <c r="I109" s="48">
        <v>2</v>
      </c>
      <c r="J109" s="48">
        <v>3</v>
      </c>
      <c r="K109" s="48">
        <v>7</v>
      </c>
      <c r="L109" s="48">
        <v>1</v>
      </c>
      <c r="M109" s="48">
        <v>7</v>
      </c>
      <c r="N109" s="48">
        <v>7</v>
      </c>
      <c r="O109" s="48">
        <v>2</v>
      </c>
      <c r="P109" s="48">
        <v>6</v>
      </c>
      <c r="Q109" s="48">
        <v>1</v>
      </c>
      <c r="R109" s="48">
        <v>2</v>
      </c>
      <c r="S109" s="48">
        <v>2</v>
      </c>
      <c r="T109" s="48">
        <v>7</v>
      </c>
      <c r="U109" s="48">
        <v>1</v>
      </c>
      <c r="V109" s="48">
        <v>7</v>
      </c>
      <c r="W109" s="48">
        <v>1</v>
      </c>
      <c r="X109" s="48">
        <v>1</v>
      </c>
      <c r="Y109" s="48">
        <v>1</v>
      </c>
      <c r="Z109" s="48">
        <v>3</v>
      </c>
    </row>
    <row r="110" spans="1:26">
      <c r="A110" s="48">
        <v>7</v>
      </c>
      <c r="B110" s="48">
        <v>7</v>
      </c>
      <c r="C110" s="48">
        <v>1</v>
      </c>
      <c r="D110" s="48">
        <v>1</v>
      </c>
      <c r="E110" s="48">
        <v>1</v>
      </c>
      <c r="F110" s="48">
        <v>7</v>
      </c>
      <c r="G110" s="48">
        <v>6</v>
      </c>
      <c r="H110" s="48">
        <v>4</v>
      </c>
      <c r="I110" s="48">
        <v>1</v>
      </c>
      <c r="J110" s="48">
        <v>1</v>
      </c>
      <c r="K110" s="48">
        <v>7</v>
      </c>
      <c r="L110" s="48">
        <v>1</v>
      </c>
      <c r="M110" s="48">
        <v>6</v>
      </c>
      <c r="N110" s="48">
        <v>7</v>
      </c>
      <c r="O110" s="48">
        <v>7</v>
      </c>
      <c r="P110" s="48">
        <v>7</v>
      </c>
      <c r="Q110" s="48">
        <v>1</v>
      </c>
      <c r="R110" s="48">
        <v>3</v>
      </c>
      <c r="S110" s="48">
        <v>1</v>
      </c>
      <c r="T110" s="48">
        <v>7</v>
      </c>
      <c r="U110" s="48">
        <v>1</v>
      </c>
      <c r="V110" s="48">
        <v>7</v>
      </c>
      <c r="W110" s="48">
        <v>2</v>
      </c>
      <c r="X110" s="48">
        <v>1</v>
      </c>
      <c r="Y110" s="48">
        <v>1</v>
      </c>
      <c r="Z110" s="48">
        <v>4</v>
      </c>
    </row>
    <row r="111" spans="1:26">
      <c r="A111" s="48">
        <v>6</v>
      </c>
      <c r="B111" s="48">
        <v>6</v>
      </c>
      <c r="C111" s="48">
        <v>3</v>
      </c>
      <c r="D111" s="48">
        <v>2</v>
      </c>
      <c r="E111" s="48">
        <v>2</v>
      </c>
      <c r="F111" s="48">
        <v>4</v>
      </c>
      <c r="G111" s="48">
        <v>5</v>
      </c>
      <c r="H111" s="48">
        <v>4</v>
      </c>
      <c r="I111" s="48">
        <v>2</v>
      </c>
      <c r="J111" s="48">
        <v>2</v>
      </c>
      <c r="K111" s="48">
        <v>4</v>
      </c>
      <c r="L111" s="48">
        <v>2</v>
      </c>
      <c r="M111" s="48">
        <v>5</v>
      </c>
      <c r="N111" s="48">
        <v>5</v>
      </c>
      <c r="O111" s="48">
        <v>6</v>
      </c>
      <c r="P111" s="48">
        <v>5</v>
      </c>
      <c r="Q111" s="48">
        <v>3</v>
      </c>
      <c r="R111" s="48">
        <v>3</v>
      </c>
      <c r="S111" s="48">
        <v>3</v>
      </c>
      <c r="T111" s="48">
        <v>6</v>
      </c>
      <c r="U111" s="48">
        <v>4</v>
      </c>
      <c r="V111" s="48">
        <v>7</v>
      </c>
      <c r="W111" s="48">
        <v>3</v>
      </c>
      <c r="X111" s="48">
        <v>3</v>
      </c>
      <c r="Y111" s="48">
        <v>3</v>
      </c>
      <c r="Z111" s="48">
        <v>5</v>
      </c>
    </row>
    <row r="112" spans="1:26">
      <c r="A112" s="48">
        <v>6</v>
      </c>
      <c r="B112" s="48">
        <v>5</v>
      </c>
      <c r="C112" s="48">
        <v>3</v>
      </c>
      <c r="D112" s="48">
        <v>3</v>
      </c>
      <c r="E112" s="48">
        <v>2</v>
      </c>
      <c r="F112" s="48">
        <v>4</v>
      </c>
      <c r="G112" s="48">
        <v>4</v>
      </c>
      <c r="H112" s="48">
        <v>6</v>
      </c>
      <c r="I112" s="48">
        <v>2</v>
      </c>
      <c r="J112" s="48">
        <v>3</v>
      </c>
      <c r="K112" s="48">
        <v>1</v>
      </c>
      <c r="L112" s="48">
        <v>1</v>
      </c>
      <c r="M112" s="48">
        <v>3</v>
      </c>
      <c r="N112" s="48">
        <v>5</v>
      </c>
      <c r="O112" s="48">
        <v>3</v>
      </c>
      <c r="P112" s="48">
        <v>4</v>
      </c>
      <c r="Q112" s="48">
        <v>1</v>
      </c>
      <c r="R112" s="48">
        <v>5</v>
      </c>
      <c r="S112" s="48">
        <v>2</v>
      </c>
      <c r="T112" s="48">
        <v>5</v>
      </c>
      <c r="U112" s="48">
        <v>2</v>
      </c>
      <c r="V112" s="48">
        <v>7</v>
      </c>
      <c r="W112" s="48">
        <v>2</v>
      </c>
      <c r="X112" s="48">
        <v>2</v>
      </c>
      <c r="Y112" s="48">
        <v>2</v>
      </c>
      <c r="Z112" s="48">
        <v>5</v>
      </c>
    </row>
    <row r="113" spans="1:26">
      <c r="A113" s="48">
        <v>6</v>
      </c>
      <c r="B113" s="48">
        <v>6</v>
      </c>
      <c r="C113" s="48">
        <v>2</v>
      </c>
      <c r="D113" s="48">
        <v>2</v>
      </c>
      <c r="E113" s="48">
        <v>2</v>
      </c>
      <c r="F113" s="48">
        <v>5</v>
      </c>
      <c r="G113" s="48">
        <v>6</v>
      </c>
      <c r="H113" s="48">
        <v>5</v>
      </c>
      <c r="I113" s="48">
        <v>2</v>
      </c>
      <c r="J113" s="48">
        <v>2</v>
      </c>
      <c r="K113" s="48">
        <v>6</v>
      </c>
      <c r="L113" s="48">
        <v>2</v>
      </c>
      <c r="M113" s="48">
        <v>6</v>
      </c>
      <c r="N113" s="48">
        <v>6</v>
      </c>
      <c r="O113" s="48">
        <v>6</v>
      </c>
      <c r="P113" s="48">
        <v>6</v>
      </c>
      <c r="Q113" s="48">
        <v>2</v>
      </c>
      <c r="R113" s="48">
        <v>3</v>
      </c>
      <c r="S113" s="48">
        <v>2</v>
      </c>
      <c r="T113" s="48">
        <v>6</v>
      </c>
      <c r="U113" s="48">
        <v>2</v>
      </c>
      <c r="V113" s="48">
        <v>5</v>
      </c>
      <c r="W113" s="48">
        <v>2</v>
      </c>
      <c r="X113" s="48">
        <v>2</v>
      </c>
      <c r="Y113" s="48">
        <v>2</v>
      </c>
      <c r="Z113" s="48">
        <v>6</v>
      </c>
    </row>
    <row r="114" spans="1:26">
      <c r="A114" s="48">
        <v>6</v>
      </c>
      <c r="B114" s="48">
        <v>5</v>
      </c>
      <c r="C114" s="48">
        <v>3</v>
      </c>
      <c r="D114" s="48">
        <v>5</v>
      </c>
      <c r="E114" s="48">
        <v>2</v>
      </c>
      <c r="F114" s="48">
        <v>6</v>
      </c>
      <c r="G114" s="48">
        <v>6</v>
      </c>
      <c r="H114" s="48">
        <v>4</v>
      </c>
      <c r="I114" s="48">
        <v>2</v>
      </c>
      <c r="J114" s="48">
        <v>2</v>
      </c>
      <c r="K114" s="48">
        <v>5</v>
      </c>
      <c r="L114" s="48">
        <v>2</v>
      </c>
      <c r="M114" s="48">
        <v>4</v>
      </c>
      <c r="N114" s="48">
        <v>5</v>
      </c>
      <c r="O114" s="48">
        <v>6</v>
      </c>
      <c r="P114" s="48">
        <v>6</v>
      </c>
      <c r="Q114" s="48">
        <v>2</v>
      </c>
      <c r="R114" s="48">
        <v>3</v>
      </c>
      <c r="S114" s="48">
        <v>2</v>
      </c>
      <c r="T114" s="48">
        <v>6</v>
      </c>
      <c r="U114" s="48">
        <v>4</v>
      </c>
      <c r="V114" s="48">
        <v>6</v>
      </c>
      <c r="W114" s="48">
        <v>3</v>
      </c>
      <c r="X114" s="48">
        <v>2</v>
      </c>
      <c r="Y114" s="48">
        <v>2</v>
      </c>
      <c r="Z114" s="48">
        <v>6</v>
      </c>
    </row>
    <row r="115" spans="1:26">
      <c r="A115" s="48">
        <v>5</v>
      </c>
      <c r="B115" s="48">
        <v>7</v>
      </c>
      <c r="C115" s="48">
        <v>3</v>
      </c>
      <c r="D115" s="48">
        <v>2</v>
      </c>
      <c r="E115" s="48">
        <v>4</v>
      </c>
      <c r="F115" s="48">
        <v>4</v>
      </c>
      <c r="G115" s="48">
        <v>6</v>
      </c>
      <c r="H115" s="48">
        <v>4</v>
      </c>
      <c r="I115" s="48">
        <v>4</v>
      </c>
      <c r="J115" s="48">
        <v>4</v>
      </c>
      <c r="K115" s="48">
        <v>4</v>
      </c>
      <c r="L115" s="48">
        <v>2</v>
      </c>
      <c r="M115" s="48">
        <v>5</v>
      </c>
      <c r="N115" s="48">
        <v>5</v>
      </c>
      <c r="O115" s="48">
        <v>6</v>
      </c>
      <c r="P115" s="48">
        <v>6</v>
      </c>
      <c r="Q115" s="48">
        <v>2</v>
      </c>
      <c r="R115" s="48">
        <v>4</v>
      </c>
      <c r="S115" s="48">
        <v>2</v>
      </c>
      <c r="T115" s="48">
        <v>6</v>
      </c>
      <c r="U115" s="48">
        <v>1</v>
      </c>
      <c r="V115" s="48">
        <v>6</v>
      </c>
      <c r="W115" s="48">
        <v>1</v>
      </c>
      <c r="X115" s="48">
        <v>4</v>
      </c>
      <c r="Y115" s="48">
        <v>2</v>
      </c>
      <c r="Z115" s="48">
        <v>6</v>
      </c>
    </row>
    <row r="116" spans="1:26">
      <c r="A116" s="48">
        <v>6</v>
      </c>
      <c r="B116" s="48">
        <v>6</v>
      </c>
      <c r="C116" s="48">
        <v>6</v>
      </c>
      <c r="D116" s="48">
        <v>1</v>
      </c>
      <c r="E116" s="48">
        <v>2</v>
      </c>
      <c r="F116" s="48">
        <v>3</v>
      </c>
      <c r="G116" s="48">
        <v>4</v>
      </c>
      <c r="H116" s="48">
        <v>6</v>
      </c>
      <c r="I116" s="48">
        <v>6</v>
      </c>
      <c r="J116" s="48">
        <v>6</v>
      </c>
      <c r="K116" s="48">
        <v>6</v>
      </c>
      <c r="L116" s="48">
        <v>2</v>
      </c>
      <c r="M116" s="48">
        <v>6</v>
      </c>
      <c r="N116" s="48">
        <v>5</v>
      </c>
      <c r="O116" s="48">
        <v>3</v>
      </c>
      <c r="P116" s="48">
        <v>5</v>
      </c>
      <c r="Q116" s="48">
        <v>2</v>
      </c>
      <c r="R116" s="48">
        <v>2</v>
      </c>
      <c r="S116" s="48">
        <v>2</v>
      </c>
      <c r="T116" s="48">
        <v>5</v>
      </c>
      <c r="U116" s="48">
        <v>1</v>
      </c>
      <c r="V116" s="48">
        <v>6</v>
      </c>
      <c r="W116" s="48">
        <v>2</v>
      </c>
      <c r="X116" s="48">
        <v>2</v>
      </c>
      <c r="Y116" s="48">
        <v>2</v>
      </c>
      <c r="Z116" s="48">
        <v>5</v>
      </c>
    </row>
    <row r="117" spans="1:26">
      <c r="A117" s="48">
        <v>7</v>
      </c>
      <c r="B117" s="48">
        <v>7</v>
      </c>
      <c r="C117" s="48">
        <v>4</v>
      </c>
      <c r="D117" s="48">
        <v>4</v>
      </c>
      <c r="E117" s="48">
        <v>3</v>
      </c>
      <c r="F117" s="48">
        <v>7</v>
      </c>
      <c r="G117" s="48">
        <v>7</v>
      </c>
      <c r="H117" s="48">
        <v>4</v>
      </c>
      <c r="I117" s="48">
        <v>1</v>
      </c>
      <c r="J117" s="48">
        <v>1</v>
      </c>
      <c r="K117" s="48">
        <v>6</v>
      </c>
      <c r="L117" s="48">
        <v>1</v>
      </c>
      <c r="M117" s="48">
        <v>7</v>
      </c>
      <c r="N117" s="48">
        <v>7</v>
      </c>
      <c r="O117" s="48">
        <v>5</v>
      </c>
      <c r="P117" s="48">
        <v>7</v>
      </c>
      <c r="Q117" s="48">
        <v>1</v>
      </c>
      <c r="R117" s="48">
        <v>2</v>
      </c>
      <c r="S117" s="48">
        <v>1</v>
      </c>
      <c r="T117" s="48">
        <v>7</v>
      </c>
      <c r="U117" s="48">
        <v>1</v>
      </c>
      <c r="V117" s="48">
        <v>7</v>
      </c>
      <c r="W117" s="48">
        <v>2</v>
      </c>
      <c r="X117" s="48">
        <v>2</v>
      </c>
      <c r="Y117" s="48">
        <v>2</v>
      </c>
      <c r="Z117" s="48">
        <v>6</v>
      </c>
    </row>
    <row r="118" spans="1:26">
      <c r="A118" s="48">
        <v>5</v>
      </c>
      <c r="B118" s="48">
        <v>4</v>
      </c>
      <c r="C118" s="48">
        <v>3</v>
      </c>
      <c r="D118" s="48">
        <v>2</v>
      </c>
      <c r="E118" s="48">
        <v>3</v>
      </c>
      <c r="F118" s="48">
        <v>4</v>
      </c>
      <c r="G118" s="48">
        <v>5</v>
      </c>
      <c r="H118" s="48">
        <v>4</v>
      </c>
      <c r="I118" s="48">
        <v>3</v>
      </c>
      <c r="J118" s="48">
        <v>4</v>
      </c>
      <c r="K118" s="48">
        <v>5</v>
      </c>
      <c r="L118" s="48">
        <v>3</v>
      </c>
      <c r="M118" s="48">
        <v>4</v>
      </c>
      <c r="N118" s="48">
        <v>5</v>
      </c>
      <c r="O118" s="48">
        <v>5</v>
      </c>
      <c r="P118" s="48">
        <v>5</v>
      </c>
      <c r="Q118" s="48">
        <v>6</v>
      </c>
      <c r="R118" s="48">
        <v>2</v>
      </c>
      <c r="S118" s="48">
        <v>2</v>
      </c>
      <c r="T118" s="48">
        <v>5</v>
      </c>
      <c r="U118" s="48">
        <v>2</v>
      </c>
      <c r="V118" s="48">
        <v>5</v>
      </c>
      <c r="W118" s="48">
        <v>4</v>
      </c>
      <c r="X118" s="48">
        <v>5</v>
      </c>
      <c r="Y118" s="48">
        <v>3</v>
      </c>
      <c r="Z118" s="48">
        <v>4</v>
      </c>
    </row>
    <row r="119" spans="1:26">
      <c r="A119" s="48">
        <v>4</v>
      </c>
      <c r="B119" s="48">
        <v>5</v>
      </c>
      <c r="C119" s="48">
        <v>2</v>
      </c>
      <c r="D119" s="48">
        <v>2</v>
      </c>
      <c r="E119" s="48">
        <v>3</v>
      </c>
      <c r="F119" s="48">
        <v>6</v>
      </c>
      <c r="G119" s="48">
        <v>4</v>
      </c>
      <c r="H119" s="48">
        <v>5</v>
      </c>
      <c r="I119" s="48">
        <v>5</v>
      </c>
      <c r="J119" s="48">
        <v>4</v>
      </c>
      <c r="K119" s="48">
        <v>5</v>
      </c>
      <c r="L119" s="48">
        <v>2</v>
      </c>
      <c r="M119" s="48">
        <v>2</v>
      </c>
      <c r="N119" s="48">
        <v>6</v>
      </c>
      <c r="O119" s="48">
        <v>2</v>
      </c>
      <c r="P119" s="48">
        <v>6</v>
      </c>
      <c r="Q119" s="48">
        <v>2</v>
      </c>
      <c r="R119" s="48">
        <v>2</v>
      </c>
      <c r="S119" s="48">
        <v>3</v>
      </c>
      <c r="T119" s="48">
        <v>5</v>
      </c>
      <c r="U119" s="48">
        <v>2</v>
      </c>
      <c r="V119" s="48">
        <v>6</v>
      </c>
      <c r="W119" s="48">
        <v>1</v>
      </c>
      <c r="X119" s="48">
        <v>5</v>
      </c>
      <c r="Y119" s="48">
        <v>2</v>
      </c>
      <c r="Z119" s="48">
        <v>3</v>
      </c>
    </row>
    <row r="120" spans="1:26">
      <c r="A120" s="48">
        <v>5</v>
      </c>
      <c r="B120" s="48">
        <v>4</v>
      </c>
      <c r="C120" s="48">
        <v>5</v>
      </c>
      <c r="D120" s="48">
        <v>5</v>
      </c>
      <c r="E120" s="48">
        <v>3</v>
      </c>
      <c r="F120" s="48">
        <v>4</v>
      </c>
      <c r="G120" s="48">
        <v>5</v>
      </c>
      <c r="H120" s="48">
        <v>4</v>
      </c>
      <c r="I120" s="48">
        <v>3</v>
      </c>
      <c r="J120" s="48">
        <v>3</v>
      </c>
      <c r="K120" s="48">
        <v>4</v>
      </c>
      <c r="L120" s="48">
        <v>3</v>
      </c>
      <c r="M120" s="48">
        <v>3</v>
      </c>
      <c r="N120" s="48">
        <v>4</v>
      </c>
      <c r="O120" s="48">
        <v>5</v>
      </c>
      <c r="P120" s="48">
        <v>4</v>
      </c>
      <c r="Q120" s="48">
        <v>4</v>
      </c>
      <c r="R120" s="48">
        <v>3</v>
      </c>
      <c r="S120" s="48">
        <v>3</v>
      </c>
      <c r="T120" s="48">
        <v>5</v>
      </c>
      <c r="U120" s="48">
        <v>5</v>
      </c>
      <c r="V120" s="48">
        <v>4</v>
      </c>
      <c r="W120" s="48">
        <v>6</v>
      </c>
      <c r="X120" s="48">
        <v>4</v>
      </c>
      <c r="Y120" s="48">
        <v>3</v>
      </c>
      <c r="Z120" s="48">
        <v>4</v>
      </c>
    </row>
    <row r="121" spans="1:26">
      <c r="A121" s="48">
        <v>7</v>
      </c>
      <c r="B121" s="48">
        <v>7</v>
      </c>
      <c r="C121" s="48">
        <v>1</v>
      </c>
      <c r="D121" s="48">
        <v>1</v>
      </c>
      <c r="E121" s="48">
        <v>1</v>
      </c>
      <c r="F121" s="48">
        <v>7</v>
      </c>
      <c r="G121" s="48">
        <v>7</v>
      </c>
      <c r="H121" s="48">
        <v>7</v>
      </c>
      <c r="I121" s="48">
        <v>1</v>
      </c>
      <c r="J121" s="48">
        <v>1</v>
      </c>
      <c r="K121" s="48">
        <v>7</v>
      </c>
      <c r="L121" s="48">
        <v>1</v>
      </c>
      <c r="M121" s="48">
        <v>7</v>
      </c>
      <c r="N121" s="48">
        <v>7</v>
      </c>
      <c r="O121" s="48">
        <v>7</v>
      </c>
      <c r="P121" s="48">
        <v>7</v>
      </c>
      <c r="Q121" s="48">
        <v>1</v>
      </c>
      <c r="R121" s="48">
        <v>1</v>
      </c>
      <c r="S121" s="48">
        <v>1</v>
      </c>
      <c r="T121" s="48">
        <v>7</v>
      </c>
      <c r="U121" s="48">
        <v>1</v>
      </c>
      <c r="V121" s="48">
        <v>7</v>
      </c>
      <c r="W121" s="48">
        <v>1</v>
      </c>
      <c r="X121" s="48">
        <v>1</v>
      </c>
      <c r="Y121" s="48">
        <v>1</v>
      </c>
      <c r="Z121" s="48">
        <v>7</v>
      </c>
    </row>
    <row r="122" spans="1:26">
      <c r="A122" s="48">
        <v>6</v>
      </c>
      <c r="B122" s="48">
        <v>7</v>
      </c>
      <c r="C122" s="48">
        <v>2</v>
      </c>
      <c r="D122" s="48">
        <v>3</v>
      </c>
      <c r="E122" s="48">
        <v>2</v>
      </c>
      <c r="F122" s="48">
        <v>6</v>
      </c>
      <c r="G122" s="48">
        <v>7</v>
      </c>
      <c r="H122" s="48">
        <v>5</v>
      </c>
      <c r="I122" s="48">
        <v>2</v>
      </c>
      <c r="J122" s="48">
        <v>5</v>
      </c>
      <c r="K122" s="48">
        <v>6</v>
      </c>
      <c r="L122" s="48">
        <v>1</v>
      </c>
      <c r="M122" s="48">
        <v>5</v>
      </c>
      <c r="N122" s="48">
        <v>6</v>
      </c>
      <c r="O122" s="48">
        <v>6</v>
      </c>
      <c r="P122" s="48">
        <v>7</v>
      </c>
      <c r="Q122" s="48">
        <v>2</v>
      </c>
      <c r="R122" s="48">
        <v>3</v>
      </c>
      <c r="S122" s="48">
        <v>2</v>
      </c>
      <c r="T122" s="48">
        <v>6</v>
      </c>
      <c r="U122" s="48">
        <v>2</v>
      </c>
      <c r="V122" s="48">
        <v>6</v>
      </c>
      <c r="W122" s="48">
        <v>3</v>
      </c>
      <c r="X122" s="48">
        <v>2</v>
      </c>
      <c r="Y122" s="48">
        <v>3</v>
      </c>
      <c r="Z122" s="48">
        <v>5</v>
      </c>
    </row>
    <row r="123" spans="1:26">
      <c r="A123" s="48">
        <v>5</v>
      </c>
      <c r="B123" s="48">
        <v>6</v>
      </c>
      <c r="C123" s="48">
        <v>4</v>
      </c>
      <c r="D123" s="48">
        <v>2</v>
      </c>
      <c r="E123" s="48">
        <v>3</v>
      </c>
      <c r="F123" s="48">
        <v>4</v>
      </c>
      <c r="G123" s="48">
        <v>5</v>
      </c>
      <c r="H123" s="48">
        <v>5</v>
      </c>
      <c r="I123" s="48">
        <v>4</v>
      </c>
      <c r="J123" s="48">
        <v>4</v>
      </c>
      <c r="K123" s="48">
        <v>4</v>
      </c>
      <c r="L123" s="48">
        <v>3</v>
      </c>
      <c r="M123" s="48">
        <v>5</v>
      </c>
      <c r="N123" s="48">
        <v>5</v>
      </c>
      <c r="O123" s="48">
        <v>4</v>
      </c>
      <c r="P123" s="48">
        <v>5</v>
      </c>
      <c r="Q123" s="48">
        <v>3</v>
      </c>
      <c r="R123" s="48">
        <v>4</v>
      </c>
      <c r="S123" s="48">
        <v>2</v>
      </c>
      <c r="T123" s="48">
        <v>5</v>
      </c>
      <c r="U123" s="48">
        <v>2</v>
      </c>
      <c r="V123" s="48">
        <v>6</v>
      </c>
      <c r="W123" s="48">
        <v>2</v>
      </c>
      <c r="X123" s="48">
        <v>3</v>
      </c>
      <c r="Y123" s="48">
        <v>2</v>
      </c>
      <c r="Z123" s="48">
        <v>4</v>
      </c>
    </row>
    <row r="124" spans="1:26">
      <c r="A124" s="48">
        <v>6</v>
      </c>
      <c r="B124" s="48">
        <v>7</v>
      </c>
      <c r="C124" s="48">
        <v>3</v>
      </c>
      <c r="D124" s="48">
        <v>2</v>
      </c>
      <c r="E124" s="48">
        <v>2</v>
      </c>
      <c r="F124" s="48">
        <v>4</v>
      </c>
      <c r="G124" s="48">
        <v>6</v>
      </c>
      <c r="H124" s="48">
        <v>4</v>
      </c>
      <c r="I124" s="48">
        <v>2</v>
      </c>
      <c r="J124" s="48">
        <v>2</v>
      </c>
      <c r="K124" s="48">
        <v>6</v>
      </c>
      <c r="L124" s="48">
        <v>2</v>
      </c>
      <c r="M124" s="48">
        <v>6</v>
      </c>
      <c r="N124" s="48">
        <v>5</v>
      </c>
      <c r="O124" s="48">
        <v>4</v>
      </c>
      <c r="P124" s="48">
        <v>5</v>
      </c>
      <c r="Q124" s="48">
        <v>6</v>
      </c>
      <c r="R124" s="48">
        <v>4</v>
      </c>
      <c r="S124" s="48">
        <v>6</v>
      </c>
      <c r="T124" s="48">
        <v>6</v>
      </c>
      <c r="U124" s="48">
        <v>2</v>
      </c>
      <c r="V124" s="48">
        <v>6</v>
      </c>
      <c r="W124" s="48">
        <v>2</v>
      </c>
      <c r="X124" s="48">
        <v>3</v>
      </c>
      <c r="Y124" s="48">
        <v>2</v>
      </c>
      <c r="Z124" s="48">
        <v>6</v>
      </c>
    </row>
    <row r="125" spans="1:26">
      <c r="A125" s="48">
        <v>6</v>
      </c>
      <c r="B125" s="48">
        <v>6</v>
      </c>
      <c r="C125" s="48">
        <v>3</v>
      </c>
      <c r="D125" s="48">
        <v>1</v>
      </c>
      <c r="E125" s="48">
        <v>1</v>
      </c>
      <c r="F125" s="48">
        <v>4</v>
      </c>
      <c r="G125" s="48">
        <v>6</v>
      </c>
      <c r="H125" s="48">
        <v>6</v>
      </c>
      <c r="I125" s="48">
        <v>2</v>
      </c>
      <c r="J125" s="48">
        <v>7</v>
      </c>
      <c r="K125" s="48">
        <v>6</v>
      </c>
      <c r="L125" s="48">
        <v>1</v>
      </c>
      <c r="M125" s="48">
        <v>7</v>
      </c>
      <c r="N125" s="48">
        <v>7</v>
      </c>
      <c r="O125" s="48">
        <v>4</v>
      </c>
      <c r="P125" s="48">
        <v>7</v>
      </c>
      <c r="Q125" s="48">
        <v>2</v>
      </c>
      <c r="R125" s="48">
        <v>2</v>
      </c>
      <c r="S125" s="48">
        <v>1</v>
      </c>
      <c r="T125" s="48">
        <v>6</v>
      </c>
      <c r="U125" s="48">
        <v>6</v>
      </c>
      <c r="V125" s="48">
        <v>7</v>
      </c>
      <c r="W125" s="48">
        <v>1</v>
      </c>
      <c r="X125" s="48">
        <v>3</v>
      </c>
      <c r="Y125" s="48">
        <v>1</v>
      </c>
      <c r="Z125" s="48">
        <v>3</v>
      </c>
    </row>
    <row r="126" spans="1:26">
      <c r="A126" s="48">
        <v>7</v>
      </c>
      <c r="B126" s="48">
        <v>7</v>
      </c>
      <c r="C126" s="48">
        <v>1</v>
      </c>
      <c r="D126" s="48">
        <v>1</v>
      </c>
      <c r="E126" s="48">
        <v>1</v>
      </c>
      <c r="F126" s="48">
        <v>7</v>
      </c>
      <c r="G126" s="48">
        <v>7</v>
      </c>
      <c r="H126" s="48">
        <v>2</v>
      </c>
      <c r="I126" s="48">
        <v>1</v>
      </c>
      <c r="J126" s="48">
        <v>4</v>
      </c>
      <c r="K126" s="48">
        <v>7</v>
      </c>
      <c r="L126" s="48">
        <v>1</v>
      </c>
      <c r="M126" s="48">
        <v>6</v>
      </c>
      <c r="N126" s="48">
        <v>7</v>
      </c>
      <c r="O126" s="48">
        <v>4</v>
      </c>
      <c r="P126" s="48">
        <v>7</v>
      </c>
      <c r="Q126" s="48">
        <v>1</v>
      </c>
      <c r="R126" s="48">
        <v>1</v>
      </c>
      <c r="S126" s="48">
        <v>1</v>
      </c>
      <c r="T126" s="48">
        <v>7</v>
      </c>
      <c r="U126" s="48">
        <v>2</v>
      </c>
      <c r="V126" s="48">
        <v>7</v>
      </c>
      <c r="W126" s="48">
        <v>1</v>
      </c>
      <c r="X126" s="48">
        <v>1</v>
      </c>
      <c r="Y126" s="48">
        <v>1</v>
      </c>
      <c r="Z126" s="48">
        <v>4</v>
      </c>
    </row>
    <row r="127" spans="1:26">
      <c r="A127" s="48">
        <v>7</v>
      </c>
      <c r="B127" s="48">
        <v>7</v>
      </c>
      <c r="C127" s="48">
        <v>2</v>
      </c>
      <c r="D127" s="48">
        <v>2</v>
      </c>
      <c r="E127" s="48">
        <v>2</v>
      </c>
      <c r="F127" s="48">
        <v>5</v>
      </c>
      <c r="G127" s="48">
        <v>6</v>
      </c>
      <c r="H127" s="48">
        <v>5</v>
      </c>
      <c r="I127" s="48">
        <v>2</v>
      </c>
      <c r="J127" s="48">
        <v>2</v>
      </c>
      <c r="K127" s="48">
        <v>7</v>
      </c>
      <c r="L127" s="48">
        <v>1</v>
      </c>
      <c r="M127" s="48">
        <v>6</v>
      </c>
      <c r="N127" s="48">
        <v>6</v>
      </c>
      <c r="O127" s="48">
        <v>6</v>
      </c>
      <c r="P127" s="48">
        <v>7</v>
      </c>
      <c r="Q127" s="48">
        <v>2</v>
      </c>
      <c r="R127" s="48">
        <v>4</v>
      </c>
      <c r="S127" s="48">
        <v>1</v>
      </c>
      <c r="T127" s="48">
        <v>6</v>
      </c>
      <c r="U127" s="48">
        <v>3</v>
      </c>
      <c r="V127" s="48">
        <v>7</v>
      </c>
      <c r="W127" s="48">
        <v>5</v>
      </c>
      <c r="X127" s="48">
        <v>3</v>
      </c>
      <c r="Y127" s="48">
        <v>2</v>
      </c>
      <c r="Z127" s="48">
        <v>6</v>
      </c>
    </row>
    <row r="128" spans="1:26">
      <c r="A128" s="48">
        <v>5</v>
      </c>
      <c r="B128" s="48">
        <v>6</v>
      </c>
      <c r="C128" s="48">
        <v>3</v>
      </c>
      <c r="D128" s="48">
        <v>3</v>
      </c>
      <c r="E128" s="48">
        <v>3</v>
      </c>
      <c r="F128" s="48">
        <v>4</v>
      </c>
      <c r="G128" s="48">
        <v>4</v>
      </c>
      <c r="H128" s="48">
        <v>4</v>
      </c>
      <c r="I128" s="48">
        <v>2</v>
      </c>
      <c r="J128" s="48">
        <v>3</v>
      </c>
      <c r="K128" s="48">
        <v>4</v>
      </c>
      <c r="L128" s="48">
        <v>3</v>
      </c>
      <c r="M128" s="48">
        <v>5</v>
      </c>
      <c r="N128" s="48">
        <v>4</v>
      </c>
      <c r="O128" s="48">
        <v>5</v>
      </c>
      <c r="P128" s="48">
        <v>5</v>
      </c>
      <c r="Q128" s="48">
        <v>3</v>
      </c>
      <c r="R128" s="48">
        <v>3</v>
      </c>
      <c r="S128" s="48">
        <v>6</v>
      </c>
      <c r="T128" s="48">
        <v>6</v>
      </c>
      <c r="U128" s="48">
        <v>3</v>
      </c>
      <c r="V128" s="48">
        <v>6</v>
      </c>
      <c r="W128" s="48">
        <v>3</v>
      </c>
      <c r="X128" s="48">
        <v>3</v>
      </c>
      <c r="Y128" s="48">
        <v>3</v>
      </c>
      <c r="Z128" s="48">
        <v>6</v>
      </c>
    </row>
    <row r="129" spans="1:26">
      <c r="A129" s="48">
        <v>6</v>
      </c>
      <c r="B129" s="48">
        <v>6</v>
      </c>
      <c r="C129" s="48">
        <v>4</v>
      </c>
      <c r="D129" s="48">
        <v>5</v>
      </c>
      <c r="E129" s="48">
        <v>2</v>
      </c>
      <c r="F129" s="48">
        <v>5</v>
      </c>
      <c r="G129" s="48">
        <v>5</v>
      </c>
      <c r="H129" s="48">
        <v>6</v>
      </c>
      <c r="I129" s="48">
        <v>2</v>
      </c>
      <c r="J129" s="48">
        <v>3</v>
      </c>
      <c r="K129" s="48">
        <v>6</v>
      </c>
      <c r="L129" s="48">
        <v>1</v>
      </c>
      <c r="M129" s="48">
        <v>5</v>
      </c>
      <c r="N129" s="48">
        <v>4</v>
      </c>
      <c r="O129" s="48">
        <v>5</v>
      </c>
      <c r="P129" s="48">
        <v>5</v>
      </c>
      <c r="Q129" s="48">
        <v>1</v>
      </c>
      <c r="R129" s="48">
        <v>4</v>
      </c>
      <c r="S129" s="48">
        <v>2</v>
      </c>
      <c r="T129" s="48">
        <v>6</v>
      </c>
      <c r="U129" s="48">
        <v>1</v>
      </c>
      <c r="V129" s="48">
        <v>7</v>
      </c>
      <c r="W129" s="48">
        <v>3</v>
      </c>
      <c r="X129" s="48">
        <v>3</v>
      </c>
      <c r="Y129" s="48">
        <v>4</v>
      </c>
      <c r="Z129" s="48">
        <v>6</v>
      </c>
    </row>
    <row r="130" spans="1:26">
      <c r="A130" s="48">
        <v>5</v>
      </c>
      <c r="B130" s="48">
        <v>7</v>
      </c>
      <c r="C130" s="48">
        <v>5</v>
      </c>
      <c r="D130" s="48">
        <v>2</v>
      </c>
      <c r="E130" s="48">
        <v>1</v>
      </c>
      <c r="F130" s="48">
        <v>3</v>
      </c>
      <c r="G130" s="48">
        <v>6</v>
      </c>
      <c r="H130" s="48">
        <v>6</v>
      </c>
      <c r="I130" s="48">
        <v>3</v>
      </c>
      <c r="J130" s="48">
        <v>3</v>
      </c>
      <c r="K130" s="48">
        <v>4</v>
      </c>
      <c r="L130" s="48">
        <v>3</v>
      </c>
      <c r="M130" s="48">
        <v>5</v>
      </c>
      <c r="N130" s="48">
        <v>5</v>
      </c>
      <c r="O130" s="48">
        <v>3</v>
      </c>
      <c r="P130" s="48">
        <v>4</v>
      </c>
      <c r="Q130" s="48">
        <v>5</v>
      </c>
      <c r="R130" s="48">
        <v>3</v>
      </c>
      <c r="S130" s="48">
        <v>4</v>
      </c>
      <c r="T130" s="48">
        <v>6</v>
      </c>
      <c r="U130" s="48">
        <v>2</v>
      </c>
      <c r="V130" s="48">
        <v>5</v>
      </c>
      <c r="W130" s="48">
        <v>2</v>
      </c>
      <c r="X130" s="48">
        <v>4</v>
      </c>
      <c r="Y130" s="48">
        <v>3</v>
      </c>
      <c r="Z130" s="48">
        <v>3</v>
      </c>
    </row>
    <row r="131" spans="1:26">
      <c r="A131" s="48">
        <v>5</v>
      </c>
      <c r="B131" s="48">
        <v>7</v>
      </c>
      <c r="C131" s="48">
        <v>3</v>
      </c>
      <c r="D131" s="48">
        <v>1</v>
      </c>
      <c r="E131" s="48">
        <v>4</v>
      </c>
      <c r="F131" s="48">
        <v>5</v>
      </c>
      <c r="G131" s="48">
        <v>5</v>
      </c>
      <c r="H131" s="48">
        <v>5</v>
      </c>
      <c r="I131" s="48">
        <v>3</v>
      </c>
      <c r="J131" s="48">
        <v>4</v>
      </c>
      <c r="K131" s="48">
        <v>5</v>
      </c>
      <c r="L131" s="48">
        <v>1</v>
      </c>
      <c r="M131" s="48">
        <v>6</v>
      </c>
      <c r="N131" s="48">
        <v>7</v>
      </c>
      <c r="O131" s="48">
        <v>4</v>
      </c>
      <c r="P131" s="48">
        <v>7</v>
      </c>
      <c r="Q131" s="48">
        <v>1</v>
      </c>
      <c r="R131" s="48">
        <v>4</v>
      </c>
      <c r="S131" s="48">
        <v>1</v>
      </c>
      <c r="T131" s="48">
        <v>7</v>
      </c>
      <c r="U131" s="48">
        <v>1</v>
      </c>
      <c r="V131" s="48">
        <v>5</v>
      </c>
      <c r="W131" s="48">
        <v>1</v>
      </c>
      <c r="X131" s="48">
        <v>3</v>
      </c>
      <c r="Y131" s="48">
        <v>2</v>
      </c>
      <c r="Z131" s="48">
        <v>3</v>
      </c>
    </row>
    <row r="132" spans="1:26">
      <c r="A132" s="48">
        <v>7</v>
      </c>
      <c r="B132" s="48">
        <v>7</v>
      </c>
      <c r="C132" s="48">
        <v>2</v>
      </c>
      <c r="D132" s="48">
        <v>1</v>
      </c>
      <c r="E132" s="48">
        <v>1</v>
      </c>
      <c r="F132" s="48">
        <v>4</v>
      </c>
      <c r="G132" s="48">
        <v>6</v>
      </c>
      <c r="H132" s="48">
        <v>4</v>
      </c>
      <c r="I132" s="48">
        <v>2</v>
      </c>
      <c r="J132" s="48">
        <v>2</v>
      </c>
      <c r="K132" s="48">
        <v>4</v>
      </c>
      <c r="L132" s="48">
        <v>1</v>
      </c>
      <c r="M132" s="48">
        <v>7</v>
      </c>
      <c r="N132" s="48">
        <v>7</v>
      </c>
      <c r="O132" s="48">
        <v>6</v>
      </c>
      <c r="P132" s="48">
        <v>7</v>
      </c>
      <c r="Q132" s="48">
        <v>1</v>
      </c>
      <c r="R132" s="48">
        <v>1</v>
      </c>
      <c r="S132" s="48">
        <v>1</v>
      </c>
      <c r="T132" s="48">
        <v>7</v>
      </c>
      <c r="U132" s="48">
        <v>1</v>
      </c>
      <c r="V132" s="48">
        <v>7</v>
      </c>
      <c r="W132" s="48">
        <v>1</v>
      </c>
      <c r="X132" s="48">
        <v>4</v>
      </c>
      <c r="Y132" s="48">
        <v>1</v>
      </c>
      <c r="Z132" s="48">
        <v>4</v>
      </c>
    </row>
    <row r="133" spans="1:26">
      <c r="A133" s="48">
        <v>6</v>
      </c>
      <c r="B133" s="48">
        <v>7</v>
      </c>
      <c r="C133" s="48">
        <v>5</v>
      </c>
      <c r="D133" s="48">
        <v>2</v>
      </c>
      <c r="E133" s="48">
        <v>3</v>
      </c>
      <c r="F133" s="48">
        <v>5</v>
      </c>
      <c r="G133" s="48">
        <v>4</v>
      </c>
      <c r="H133" s="48">
        <v>4</v>
      </c>
      <c r="I133" s="48">
        <v>2</v>
      </c>
      <c r="J133" s="48">
        <v>3</v>
      </c>
      <c r="K133" s="48">
        <v>4</v>
      </c>
      <c r="L133" s="48">
        <v>2</v>
      </c>
      <c r="M133" s="48">
        <v>6</v>
      </c>
      <c r="N133" s="48">
        <v>5</v>
      </c>
      <c r="O133" s="48">
        <v>6</v>
      </c>
      <c r="P133" s="48">
        <v>5</v>
      </c>
      <c r="Q133" s="48">
        <v>2</v>
      </c>
      <c r="R133" s="48">
        <v>4</v>
      </c>
      <c r="S133" s="48">
        <v>2</v>
      </c>
      <c r="T133" s="48">
        <v>7</v>
      </c>
      <c r="U133" s="48">
        <v>1</v>
      </c>
      <c r="V133" s="48">
        <v>7</v>
      </c>
      <c r="W133" s="48">
        <v>3</v>
      </c>
      <c r="X133" s="48">
        <v>4</v>
      </c>
      <c r="Y133" s="48">
        <v>4</v>
      </c>
      <c r="Z133" s="48">
        <v>4</v>
      </c>
    </row>
    <row r="134" spans="1:26">
      <c r="A134" s="48">
        <v>4</v>
      </c>
      <c r="B134" s="48">
        <v>4</v>
      </c>
      <c r="C134" s="48">
        <v>2</v>
      </c>
      <c r="D134" s="48">
        <v>3</v>
      </c>
      <c r="E134" s="48">
        <v>2</v>
      </c>
      <c r="F134" s="48">
        <v>4</v>
      </c>
      <c r="G134" s="48">
        <v>4</v>
      </c>
      <c r="H134" s="48">
        <v>5</v>
      </c>
      <c r="I134" s="48">
        <v>3</v>
      </c>
      <c r="J134" s="48">
        <v>2</v>
      </c>
      <c r="K134" s="48">
        <v>4</v>
      </c>
      <c r="L134" s="48">
        <v>3</v>
      </c>
      <c r="M134" s="48">
        <v>4</v>
      </c>
      <c r="N134" s="48">
        <v>5</v>
      </c>
      <c r="O134" s="48">
        <v>5</v>
      </c>
      <c r="P134" s="48">
        <v>5</v>
      </c>
      <c r="Q134" s="48">
        <v>3</v>
      </c>
      <c r="R134" s="48">
        <v>3</v>
      </c>
      <c r="S134" s="48">
        <v>2</v>
      </c>
      <c r="T134" s="48">
        <v>5</v>
      </c>
      <c r="U134" s="48">
        <v>3</v>
      </c>
      <c r="V134" s="48">
        <v>6</v>
      </c>
      <c r="W134" s="48">
        <v>2</v>
      </c>
      <c r="X134" s="48">
        <v>4</v>
      </c>
      <c r="Y134" s="48">
        <v>3</v>
      </c>
      <c r="Z134" s="48">
        <v>6</v>
      </c>
    </row>
    <row r="135" spans="1:26">
      <c r="A135" s="48">
        <v>7</v>
      </c>
      <c r="B135" s="48">
        <v>6</v>
      </c>
      <c r="C135" s="48">
        <v>3</v>
      </c>
      <c r="D135" s="48">
        <v>2</v>
      </c>
      <c r="E135" s="48">
        <v>2</v>
      </c>
      <c r="F135" s="48">
        <v>5</v>
      </c>
      <c r="G135" s="48">
        <v>6</v>
      </c>
      <c r="H135" s="48">
        <v>5</v>
      </c>
      <c r="I135" s="48">
        <v>3</v>
      </c>
      <c r="J135" s="48">
        <v>2</v>
      </c>
      <c r="K135" s="48">
        <v>5</v>
      </c>
      <c r="L135" s="48">
        <v>3</v>
      </c>
      <c r="M135" s="48">
        <v>4</v>
      </c>
      <c r="N135" s="48">
        <v>6</v>
      </c>
      <c r="O135" s="48">
        <v>5</v>
      </c>
      <c r="P135" s="48">
        <v>6</v>
      </c>
      <c r="Q135" s="48">
        <v>2</v>
      </c>
      <c r="R135" s="48">
        <v>3</v>
      </c>
      <c r="S135" s="48">
        <v>2</v>
      </c>
      <c r="T135" s="48">
        <v>6</v>
      </c>
      <c r="U135" s="48">
        <v>2</v>
      </c>
      <c r="V135" s="48">
        <v>6</v>
      </c>
      <c r="W135" s="48">
        <v>3</v>
      </c>
      <c r="X135" s="48">
        <v>3</v>
      </c>
      <c r="Y135" s="48">
        <v>3</v>
      </c>
      <c r="Z135" s="48">
        <v>5</v>
      </c>
    </row>
    <row r="136" spans="1:26">
      <c r="A136" s="48">
        <v>5</v>
      </c>
      <c r="B136" s="48">
        <v>5</v>
      </c>
      <c r="C136" s="48">
        <v>4</v>
      </c>
      <c r="D136" s="48">
        <v>2</v>
      </c>
      <c r="E136" s="48">
        <v>3</v>
      </c>
      <c r="F136" s="48">
        <v>5</v>
      </c>
      <c r="G136" s="48">
        <v>5</v>
      </c>
      <c r="H136" s="48">
        <v>5</v>
      </c>
      <c r="I136" s="48">
        <v>3</v>
      </c>
      <c r="J136" s="48">
        <v>5</v>
      </c>
      <c r="K136" s="48">
        <v>5</v>
      </c>
      <c r="L136" s="48">
        <v>3</v>
      </c>
      <c r="M136" s="48">
        <v>5</v>
      </c>
      <c r="N136" s="48">
        <v>5</v>
      </c>
      <c r="O136" s="48">
        <v>3</v>
      </c>
      <c r="P136" s="48">
        <v>5</v>
      </c>
      <c r="Q136" s="48">
        <v>3</v>
      </c>
      <c r="R136" s="48">
        <v>4</v>
      </c>
      <c r="S136" s="48">
        <v>2</v>
      </c>
      <c r="T136" s="48">
        <v>6</v>
      </c>
      <c r="U136" s="48">
        <v>2</v>
      </c>
      <c r="V136" s="48">
        <v>2</v>
      </c>
      <c r="W136" s="48">
        <v>2</v>
      </c>
      <c r="X136" s="48">
        <v>3</v>
      </c>
      <c r="Y136" s="48">
        <v>2</v>
      </c>
      <c r="Z136" s="48">
        <v>4</v>
      </c>
    </row>
    <row r="137" spans="1:26">
      <c r="A137" s="48">
        <v>7</v>
      </c>
      <c r="B137" s="48">
        <v>7</v>
      </c>
      <c r="C137" s="48">
        <v>2</v>
      </c>
      <c r="D137" s="48">
        <v>1</v>
      </c>
      <c r="E137" s="48">
        <v>4</v>
      </c>
      <c r="F137" s="48">
        <v>6</v>
      </c>
      <c r="G137" s="48">
        <v>7</v>
      </c>
      <c r="H137" s="48">
        <v>5</v>
      </c>
      <c r="I137" s="48">
        <v>4</v>
      </c>
      <c r="J137" s="48">
        <v>3</v>
      </c>
      <c r="K137" s="48">
        <v>4</v>
      </c>
      <c r="L137" s="48">
        <v>1</v>
      </c>
      <c r="M137" s="48">
        <v>7</v>
      </c>
      <c r="N137" s="48">
        <v>7</v>
      </c>
      <c r="O137" s="48">
        <v>4</v>
      </c>
      <c r="P137" s="48">
        <v>6</v>
      </c>
      <c r="Q137" s="48">
        <v>2</v>
      </c>
      <c r="R137" s="48">
        <v>4</v>
      </c>
      <c r="S137" s="48">
        <v>1</v>
      </c>
      <c r="T137" s="48">
        <v>7</v>
      </c>
      <c r="U137" s="48">
        <v>1</v>
      </c>
      <c r="V137" s="48">
        <v>7</v>
      </c>
      <c r="W137" s="48">
        <v>2</v>
      </c>
      <c r="X137" s="48">
        <v>2</v>
      </c>
      <c r="Y137" s="48">
        <v>1</v>
      </c>
      <c r="Z137" s="48">
        <v>5</v>
      </c>
    </row>
    <row r="138" spans="1:26">
      <c r="A138" s="48">
        <v>6</v>
      </c>
      <c r="B138" s="48">
        <v>7</v>
      </c>
      <c r="C138" s="48">
        <v>2</v>
      </c>
      <c r="D138" s="48">
        <v>1</v>
      </c>
      <c r="E138" s="48">
        <v>4</v>
      </c>
      <c r="F138" s="48">
        <v>6</v>
      </c>
      <c r="G138" s="48">
        <v>7</v>
      </c>
      <c r="H138" s="48">
        <v>7</v>
      </c>
      <c r="I138" s="48">
        <v>1</v>
      </c>
      <c r="J138" s="48">
        <v>3</v>
      </c>
      <c r="K138" s="48">
        <v>7</v>
      </c>
      <c r="L138" s="48">
        <v>1</v>
      </c>
      <c r="M138" s="48">
        <v>7</v>
      </c>
      <c r="N138" s="48">
        <v>5</v>
      </c>
      <c r="O138" s="48">
        <v>3</v>
      </c>
      <c r="P138" s="48">
        <v>7</v>
      </c>
      <c r="Q138" s="48">
        <v>1</v>
      </c>
      <c r="R138" s="48">
        <v>4</v>
      </c>
      <c r="S138" s="48">
        <v>2</v>
      </c>
      <c r="T138" s="48">
        <v>7</v>
      </c>
      <c r="U138" s="48">
        <v>1</v>
      </c>
      <c r="V138" s="48">
        <v>7</v>
      </c>
      <c r="W138" s="48">
        <v>4</v>
      </c>
      <c r="X138" s="48">
        <v>4</v>
      </c>
      <c r="Y138" s="48">
        <v>1</v>
      </c>
      <c r="Z138" s="48">
        <v>6</v>
      </c>
    </row>
    <row r="139" spans="1:26">
      <c r="A139" s="48">
        <v>4</v>
      </c>
      <c r="B139" s="48">
        <v>4</v>
      </c>
      <c r="C139" s="48">
        <v>3</v>
      </c>
      <c r="D139" s="48">
        <v>1</v>
      </c>
      <c r="E139" s="48">
        <v>2</v>
      </c>
      <c r="F139" s="48">
        <v>4</v>
      </c>
      <c r="G139" s="48">
        <v>4</v>
      </c>
      <c r="H139" s="48">
        <v>4</v>
      </c>
      <c r="I139" s="48">
        <v>1</v>
      </c>
      <c r="J139" s="48">
        <v>3</v>
      </c>
      <c r="K139" s="48">
        <v>5</v>
      </c>
      <c r="L139" s="48">
        <v>6</v>
      </c>
      <c r="M139" s="48">
        <v>7</v>
      </c>
      <c r="N139" s="48">
        <v>2</v>
      </c>
      <c r="O139" s="48">
        <v>6</v>
      </c>
      <c r="P139" s="48">
        <v>2</v>
      </c>
      <c r="Q139" s="48">
        <v>1</v>
      </c>
      <c r="R139" s="48">
        <v>4</v>
      </c>
      <c r="S139" s="48">
        <v>1</v>
      </c>
      <c r="T139" s="48">
        <v>6</v>
      </c>
      <c r="U139" s="48">
        <v>1</v>
      </c>
      <c r="V139" s="48">
        <v>7</v>
      </c>
      <c r="W139" s="48">
        <v>4</v>
      </c>
      <c r="X139" s="48">
        <v>4</v>
      </c>
      <c r="Y139" s="48">
        <v>2</v>
      </c>
      <c r="Z139" s="48">
        <v>6</v>
      </c>
    </row>
    <row r="140" spans="1:26">
      <c r="A140" s="48">
        <v>6</v>
      </c>
      <c r="B140" s="48">
        <v>7</v>
      </c>
      <c r="C140" s="48">
        <v>3</v>
      </c>
      <c r="D140" s="48">
        <v>2</v>
      </c>
      <c r="E140" s="48">
        <v>3</v>
      </c>
      <c r="F140" s="48">
        <v>6</v>
      </c>
      <c r="G140" s="48">
        <v>6</v>
      </c>
      <c r="H140" s="48">
        <v>4</v>
      </c>
      <c r="I140" s="48">
        <v>2</v>
      </c>
      <c r="J140" s="48">
        <v>3</v>
      </c>
      <c r="K140" s="48">
        <v>5</v>
      </c>
      <c r="L140" s="48">
        <v>2</v>
      </c>
      <c r="M140" s="48">
        <v>7</v>
      </c>
      <c r="N140" s="48">
        <v>6</v>
      </c>
      <c r="O140" s="48">
        <v>5</v>
      </c>
      <c r="P140" s="48">
        <v>5</v>
      </c>
      <c r="Q140" s="48">
        <v>2</v>
      </c>
      <c r="R140" s="48">
        <v>4</v>
      </c>
      <c r="S140" s="48">
        <v>3</v>
      </c>
      <c r="T140" s="48">
        <v>5</v>
      </c>
      <c r="U140" s="48">
        <v>2</v>
      </c>
      <c r="V140" s="48">
        <v>5</v>
      </c>
      <c r="W140" s="48">
        <v>2</v>
      </c>
      <c r="X140" s="48">
        <v>2</v>
      </c>
      <c r="Y140" s="48">
        <v>2</v>
      </c>
      <c r="Z140" s="48">
        <v>4</v>
      </c>
    </row>
    <row r="141" spans="1:26">
      <c r="A141" s="48">
        <v>2</v>
      </c>
      <c r="B141" s="48">
        <v>3</v>
      </c>
      <c r="C141" s="48">
        <v>6</v>
      </c>
      <c r="D141" s="48">
        <v>7</v>
      </c>
      <c r="E141" s="48">
        <v>4</v>
      </c>
      <c r="F141" s="48">
        <v>2</v>
      </c>
      <c r="G141" s="48">
        <v>2</v>
      </c>
      <c r="H141" s="48">
        <v>1</v>
      </c>
      <c r="I141" s="48">
        <v>3</v>
      </c>
      <c r="J141" s="48">
        <v>2</v>
      </c>
      <c r="K141" s="48">
        <v>2</v>
      </c>
      <c r="L141" s="48">
        <v>4</v>
      </c>
      <c r="M141" s="48">
        <v>1</v>
      </c>
      <c r="N141" s="48">
        <v>2</v>
      </c>
      <c r="O141" s="48">
        <v>4</v>
      </c>
      <c r="P141" s="48">
        <v>3</v>
      </c>
      <c r="Q141" s="48">
        <v>3</v>
      </c>
      <c r="R141" s="48">
        <v>4</v>
      </c>
      <c r="S141" s="48">
        <v>6</v>
      </c>
      <c r="T141" s="48">
        <v>6</v>
      </c>
      <c r="U141" s="48">
        <v>7</v>
      </c>
      <c r="V141" s="48">
        <v>5</v>
      </c>
      <c r="W141" s="48">
        <v>6</v>
      </c>
      <c r="X141" s="48">
        <v>6</v>
      </c>
      <c r="Y141" s="48">
        <v>6</v>
      </c>
      <c r="Z141" s="48">
        <v>6</v>
      </c>
    </row>
    <row r="142" spans="1:26">
      <c r="A142" s="48">
        <v>6</v>
      </c>
      <c r="B142" s="48">
        <v>6</v>
      </c>
      <c r="C142" s="48">
        <v>4</v>
      </c>
      <c r="D142" s="48">
        <v>6</v>
      </c>
      <c r="E142" s="48">
        <v>6</v>
      </c>
      <c r="F142" s="48">
        <v>5</v>
      </c>
      <c r="G142" s="48">
        <v>5</v>
      </c>
      <c r="H142" s="48">
        <v>6</v>
      </c>
      <c r="I142" s="48">
        <v>2</v>
      </c>
      <c r="J142" s="48">
        <v>4</v>
      </c>
      <c r="K142" s="48">
        <v>4</v>
      </c>
      <c r="L142" s="48">
        <v>2</v>
      </c>
      <c r="M142" s="48">
        <v>6</v>
      </c>
      <c r="N142" s="48">
        <v>6</v>
      </c>
      <c r="O142" s="48">
        <v>5</v>
      </c>
      <c r="P142" s="48">
        <v>6</v>
      </c>
      <c r="Q142" s="48">
        <v>6</v>
      </c>
      <c r="R142" s="48">
        <v>1</v>
      </c>
      <c r="S142" s="48">
        <v>3</v>
      </c>
      <c r="T142" s="48">
        <v>6</v>
      </c>
      <c r="U142" s="48">
        <v>1</v>
      </c>
      <c r="V142" s="48">
        <v>5</v>
      </c>
      <c r="W142" s="48">
        <v>3</v>
      </c>
      <c r="X142" s="48">
        <v>2</v>
      </c>
      <c r="Y142" s="48">
        <v>2</v>
      </c>
      <c r="Z142" s="48">
        <v>4</v>
      </c>
    </row>
    <row r="143" spans="1:26">
      <c r="A143" s="48">
        <v>3</v>
      </c>
      <c r="B143" s="48">
        <v>7</v>
      </c>
      <c r="C143" s="48">
        <v>4</v>
      </c>
      <c r="D143" s="48">
        <v>1</v>
      </c>
      <c r="E143" s="48">
        <v>3</v>
      </c>
      <c r="F143" s="48">
        <v>4</v>
      </c>
      <c r="G143" s="48">
        <v>4</v>
      </c>
      <c r="H143" s="48">
        <v>7</v>
      </c>
      <c r="I143" s="48">
        <v>4</v>
      </c>
      <c r="J143" s="48">
        <v>4</v>
      </c>
      <c r="K143" s="48">
        <v>4</v>
      </c>
      <c r="L143" s="48">
        <v>4</v>
      </c>
      <c r="M143" s="48">
        <v>7</v>
      </c>
      <c r="N143" s="48">
        <v>6</v>
      </c>
      <c r="O143" s="48">
        <v>4</v>
      </c>
      <c r="P143" s="48">
        <v>4</v>
      </c>
      <c r="Q143" s="48">
        <v>6</v>
      </c>
      <c r="R143" s="48">
        <v>7</v>
      </c>
      <c r="S143" s="48">
        <v>4</v>
      </c>
      <c r="T143" s="48">
        <v>5</v>
      </c>
      <c r="U143" s="48">
        <v>1</v>
      </c>
      <c r="V143" s="48">
        <v>6</v>
      </c>
      <c r="W143" s="48">
        <v>5</v>
      </c>
      <c r="X143" s="48">
        <v>4</v>
      </c>
      <c r="Y143" s="48">
        <v>4</v>
      </c>
      <c r="Z143" s="48">
        <v>3</v>
      </c>
    </row>
    <row r="144" spans="1:26">
      <c r="A144" s="48">
        <v>7</v>
      </c>
      <c r="B144" s="48">
        <v>7</v>
      </c>
      <c r="C144" s="48">
        <v>1</v>
      </c>
      <c r="D144" s="48">
        <v>2</v>
      </c>
      <c r="E144" s="48">
        <v>1</v>
      </c>
      <c r="F144" s="48">
        <v>6</v>
      </c>
      <c r="G144" s="48">
        <v>6</v>
      </c>
      <c r="H144" s="48">
        <v>4</v>
      </c>
      <c r="I144" s="48">
        <v>2</v>
      </c>
      <c r="J144" s="48">
        <v>2</v>
      </c>
      <c r="K144" s="48">
        <v>6</v>
      </c>
      <c r="L144" s="48">
        <v>2</v>
      </c>
      <c r="M144" s="48">
        <v>6</v>
      </c>
      <c r="N144" s="48">
        <v>6</v>
      </c>
      <c r="O144" s="48">
        <v>6</v>
      </c>
      <c r="P144" s="48">
        <v>6</v>
      </c>
      <c r="Q144" s="48">
        <v>1</v>
      </c>
      <c r="R144" s="48">
        <v>1</v>
      </c>
      <c r="S144" s="48">
        <v>2</v>
      </c>
      <c r="T144" s="48">
        <v>6</v>
      </c>
      <c r="U144" s="48">
        <v>2</v>
      </c>
      <c r="V144" s="48">
        <v>7</v>
      </c>
      <c r="W144" s="48">
        <v>1</v>
      </c>
      <c r="X144" s="48">
        <v>1</v>
      </c>
      <c r="Y144" s="48">
        <v>1</v>
      </c>
      <c r="Z144" s="48">
        <v>4</v>
      </c>
    </row>
    <row r="145" spans="1:26">
      <c r="A145" s="48">
        <v>7</v>
      </c>
      <c r="B145" s="48">
        <v>7</v>
      </c>
      <c r="C145" s="48">
        <v>1</v>
      </c>
      <c r="D145" s="48">
        <v>1</v>
      </c>
      <c r="E145" s="48">
        <v>1</v>
      </c>
      <c r="F145" s="48">
        <v>6</v>
      </c>
      <c r="G145" s="48">
        <v>6</v>
      </c>
      <c r="H145" s="48">
        <v>4</v>
      </c>
      <c r="I145" s="48">
        <v>1</v>
      </c>
      <c r="J145" s="48">
        <v>5</v>
      </c>
      <c r="K145" s="48">
        <v>6</v>
      </c>
      <c r="L145" s="48">
        <v>2</v>
      </c>
      <c r="M145" s="48">
        <v>6</v>
      </c>
      <c r="N145" s="48">
        <v>6</v>
      </c>
      <c r="O145" s="48">
        <v>5</v>
      </c>
      <c r="P145" s="48">
        <v>7</v>
      </c>
      <c r="Q145" s="48">
        <v>1</v>
      </c>
      <c r="R145" s="48">
        <v>2</v>
      </c>
      <c r="S145" s="48">
        <v>2</v>
      </c>
      <c r="T145" s="48">
        <v>6</v>
      </c>
      <c r="U145" s="48">
        <v>1</v>
      </c>
      <c r="V145" s="48">
        <v>6</v>
      </c>
      <c r="W145" s="48">
        <v>1</v>
      </c>
      <c r="X145" s="48">
        <v>1</v>
      </c>
      <c r="Y145" s="48">
        <v>1</v>
      </c>
      <c r="Z145" s="48">
        <v>3</v>
      </c>
    </row>
    <row r="146" spans="1:26">
      <c r="A146" s="48">
        <v>6</v>
      </c>
      <c r="B146" s="48">
        <v>6</v>
      </c>
      <c r="C146" s="48">
        <v>2</v>
      </c>
      <c r="D146" s="48">
        <v>1</v>
      </c>
      <c r="E146" s="48">
        <v>2</v>
      </c>
      <c r="F146" s="48">
        <v>5</v>
      </c>
      <c r="G146" s="48">
        <v>7</v>
      </c>
      <c r="H146" s="48">
        <v>3</v>
      </c>
      <c r="I146" s="48">
        <v>2</v>
      </c>
      <c r="J146" s="48">
        <v>2</v>
      </c>
      <c r="K146" s="48">
        <v>5</v>
      </c>
      <c r="L146" s="48">
        <v>2</v>
      </c>
      <c r="M146" s="48">
        <v>5</v>
      </c>
      <c r="N146" s="48">
        <v>6</v>
      </c>
      <c r="O146" s="48">
        <v>6</v>
      </c>
      <c r="P146" s="48">
        <v>5</v>
      </c>
      <c r="Q146" s="48">
        <v>2</v>
      </c>
      <c r="R146" s="48">
        <v>3</v>
      </c>
      <c r="S146" s="48">
        <v>1</v>
      </c>
      <c r="T146" s="48">
        <v>6</v>
      </c>
      <c r="U146" s="48">
        <v>3</v>
      </c>
      <c r="V146" s="48">
        <v>6</v>
      </c>
      <c r="W146" s="48">
        <v>2</v>
      </c>
      <c r="X146" s="48">
        <v>2</v>
      </c>
      <c r="Y146" s="48">
        <v>2</v>
      </c>
      <c r="Z146" s="48">
        <v>6</v>
      </c>
    </row>
    <row r="147" spans="1:26">
      <c r="A147" s="48">
        <v>5</v>
      </c>
      <c r="B147" s="48">
        <v>2</v>
      </c>
      <c r="C147" s="48">
        <v>3</v>
      </c>
      <c r="D147" s="48">
        <v>5</v>
      </c>
      <c r="E147" s="48">
        <v>5</v>
      </c>
      <c r="F147" s="48">
        <v>2</v>
      </c>
      <c r="G147" s="48">
        <v>2</v>
      </c>
      <c r="H147" s="48">
        <v>2</v>
      </c>
      <c r="I147" s="48">
        <v>4</v>
      </c>
      <c r="J147" s="48">
        <v>4</v>
      </c>
      <c r="K147" s="48">
        <v>3</v>
      </c>
      <c r="L147" s="48">
        <v>5</v>
      </c>
      <c r="M147" s="48">
        <v>3</v>
      </c>
      <c r="N147" s="48">
        <v>2</v>
      </c>
      <c r="O147" s="48">
        <v>2</v>
      </c>
      <c r="P147" s="48">
        <v>2</v>
      </c>
      <c r="Q147" s="48">
        <v>4</v>
      </c>
      <c r="R147" s="48">
        <v>2</v>
      </c>
      <c r="S147" s="48">
        <v>5</v>
      </c>
      <c r="T147" s="48">
        <v>2</v>
      </c>
      <c r="U147" s="48">
        <v>5</v>
      </c>
      <c r="V147" s="48">
        <v>2</v>
      </c>
      <c r="W147" s="48">
        <v>5</v>
      </c>
      <c r="X147" s="48">
        <v>5</v>
      </c>
      <c r="Y147" s="48">
        <v>5</v>
      </c>
      <c r="Z147" s="48">
        <v>4</v>
      </c>
    </row>
    <row r="148" spans="1:26">
      <c r="A148" s="48">
        <v>2</v>
      </c>
      <c r="B148" s="48">
        <v>4</v>
      </c>
      <c r="C148" s="48">
        <v>4</v>
      </c>
      <c r="D148" s="48">
        <v>5</v>
      </c>
      <c r="E148" s="48">
        <v>3</v>
      </c>
      <c r="F148" s="48">
        <v>4</v>
      </c>
      <c r="G148" s="48">
        <v>4</v>
      </c>
      <c r="H148" s="48">
        <v>3</v>
      </c>
      <c r="I148" s="48">
        <v>3</v>
      </c>
      <c r="J148" s="48">
        <v>3</v>
      </c>
      <c r="K148" s="48">
        <v>3</v>
      </c>
      <c r="L148" s="48">
        <v>4</v>
      </c>
      <c r="M148" s="48">
        <v>2</v>
      </c>
      <c r="N148" s="48">
        <v>3</v>
      </c>
      <c r="O148" s="48">
        <v>5</v>
      </c>
      <c r="P148" s="48">
        <v>3</v>
      </c>
      <c r="Q148" s="48">
        <v>3</v>
      </c>
      <c r="R148" s="48">
        <v>4</v>
      </c>
      <c r="S148" s="48">
        <v>5</v>
      </c>
      <c r="T148" s="48">
        <v>3</v>
      </c>
      <c r="U148" s="48">
        <v>5</v>
      </c>
      <c r="V148" s="48">
        <v>5</v>
      </c>
      <c r="W148" s="48">
        <v>6</v>
      </c>
      <c r="X148" s="48">
        <v>5</v>
      </c>
      <c r="Y148" s="48">
        <v>4</v>
      </c>
      <c r="Z148" s="48">
        <v>6</v>
      </c>
    </row>
    <row r="149" spans="1:26">
      <c r="A149" s="48">
        <v>5</v>
      </c>
      <c r="B149" s="48">
        <v>5</v>
      </c>
      <c r="C149" s="48">
        <v>4</v>
      </c>
      <c r="D149" s="48">
        <v>2</v>
      </c>
      <c r="E149" s="48">
        <v>2</v>
      </c>
      <c r="F149" s="48">
        <v>4</v>
      </c>
      <c r="G149" s="48">
        <v>5</v>
      </c>
      <c r="H149" s="48">
        <v>6</v>
      </c>
      <c r="I149" s="48">
        <v>2</v>
      </c>
      <c r="J149" s="48">
        <v>2</v>
      </c>
      <c r="K149" s="48">
        <v>5</v>
      </c>
      <c r="L149" s="48">
        <v>1</v>
      </c>
      <c r="M149" s="48">
        <v>6</v>
      </c>
      <c r="N149" s="48">
        <v>6</v>
      </c>
      <c r="O149" s="48">
        <v>6</v>
      </c>
      <c r="P149" s="48">
        <v>6</v>
      </c>
      <c r="Q149" s="48">
        <v>2</v>
      </c>
      <c r="R149" s="48">
        <v>2</v>
      </c>
      <c r="S149" s="48">
        <v>2</v>
      </c>
      <c r="T149" s="48">
        <v>6</v>
      </c>
      <c r="U149" s="48">
        <v>2</v>
      </c>
      <c r="V149" s="48">
        <v>5</v>
      </c>
      <c r="W149" s="48">
        <v>1</v>
      </c>
      <c r="X149" s="48">
        <v>2</v>
      </c>
      <c r="Y149" s="48">
        <v>1</v>
      </c>
      <c r="Z149" s="48">
        <v>5</v>
      </c>
    </row>
    <row r="150" spans="1:26">
      <c r="A150" s="48">
        <v>5</v>
      </c>
      <c r="B150" s="48">
        <v>7</v>
      </c>
      <c r="C150" s="48">
        <v>4</v>
      </c>
      <c r="D150" s="48">
        <v>1</v>
      </c>
      <c r="E150" s="48">
        <v>1</v>
      </c>
      <c r="F150" s="48">
        <v>5</v>
      </c>
      <c r="G150" s="48">
        <v>5</v>
      </c>
      <c r="H150" s="48">
        <v>6</v>
      </c>
      <c r="I150" s="48">
        <v>1</v>
      </c>
      <c r="J150" s="48">
        <v>3</v>
      </c>
      <c r="K150" s="48">
        <v>5</v>
      </c>
      <c r="L150" s="48">
        <v>1</v>
      </c>
      <c r="M150" s="48">
        <v>7</v>
      </c>
      <c r="N150" s="48">
        <v>7</v>
      </c>
      <c r="O150" s="48">
        <v>5</v>
      </c>
      <c r="P150" s="48">
        <v>7</v>
      </c>
      <c r="Q150" s="48">
        <v>1</v>
      </c>
      <c r="R150" s="48">
        <v>2</v>
      </c>
      <c r="S150" s="48">
        <v>1</v>
      </c>
      <c r="T150" s="48">
        <v>7</v>
      </c>
      <c r="U150" s="48">
        <v>1</v>
      </c>
      <c r="V150" s="48">
        <v>7</v>
      </c>
      <c r="W150" s="48">
        <v>1</v>
      </c>
      <c r="X150" s="48">
        <v>1</v>
      </c>
      <c r="Y150" s="48">
        <v>4</v>
      </c>
      <c r="Z150" s="48">
        <v>4</v>
      </c>
    </row>
    <row r="151" spans="1:26">
      <c r="A151" s="48">
        <v>5</v>
      </c>
      <c r="B151" s="48">
        <v>6</v>
      </c>
      <c r="C151" s="48">
        <v>3</v>
      </c>
      <c r="D151" s="48">
        <v>2</v>
      </c>
      <c r="E151" s="48">
        <v>2</v>
      </c>
      <c r="F151" s="48">
        <v>6</v>
      </c>
      <c r="G151" s="48">
        <v>6</v>
      </c>
      <c r="H151" s="48">
        <v>5</v>
      </c>
      <c r="I151" s="48">
        <v>3</v>
      </c>
      <c r="J151" s="48">
        <v>3</v>
      </c>
      <c r="K151" s="48">
        <v>2</v>
      </c>
      <c r="L151" s="48">
        <v>2</v>
      </c>
      <c r="M151" s="48">
        <v>5</v>
      </c>
      <c r="N151" s="48">
        <v>6</v>
      </c>
      <c r="O151" s="48">
        <v>5</v>
      </c>
      <c r="P151" s="48">
        <v>6</v>
      </c>
      <c r="Q151" s="48">
        <v>4</v>
      </c>
      <c r="R151" s="48">
        <v>4</v>
      </c>
      <c r="S151" s="48">
        <v>2</v>
      </c>
      <c r="T151" s="48">
        <v>5</v>
      </c>
      <c r="U151" s="48">
        <v>2</v>
      </c>
      <c r="V151" s="48">
        <v>6</v>
      </c>
      <c r="W151" s="48">
        <v>3</v>
      </c>
      <c r="X151" s="48">
        <v>2</v>
      </c>
      <c r="Y151" s="48">
        <v>2</v>
      </c>
      <c r="Z151" s="48">
        <v>4</v>
      </c>
    </row>
    <row r="152" spans="1:26">
      <c r="A152" s="48">
        <v>4</v>
      </c>
      <c r="B152" s="48">
        <v>7</v>
      </c>
      <c r="C152" s="48">
        <v>3</v>
      </c>
      <c r="D152" s="48">
        <v>1</v>
      </c>
      <c r="E152" s="48">
        <v>2</v>
      </c>
      <c r="F152" s="48">
        <v>4</v>
      </c>
      <c r="G152" s="48">
        <v>4</v>
      </c>
      <c r="H152" s="48">
        <v>4</v>
      </c>
      <c r="I152" s="48">
        <v>2</v>
      </c>
      <c r="J152" s="48">
        <v>4</v>
      </c>
      <c r="K152" s="48">
        <v>4</v>
      </c>
      <c r="L152" s="48">
        <v>2</v>
      </c>
      <c r="M152" s="48">
        <v>6</v>
      </c>
      <c r="N152" s="48">
        <v>5</v>
      </c>
      <c r="O152" s="48">
        <v>5</v>
      </c>
      <c r="P152" s="48">
        <v>6</v>
      </c>
      <c r="Q152" s="48">
        <v>1</v>
      </c>
      <c r="R152" s="48">
        <v>4</v>
      </c>
      <c r="S152" s="48">
        <v>2</v>
      </c>
      <c r="T152" s="48">
        <v>6</v>
      </c>
      <c r="U152" s="48">
        <v>2</v>
      </c>
      <c r="V152" s="48">
        <v>6</v>
      </c>
      <c r="W152" s="48">
        <v>2</v>
      </c>
      <c r="X152" s="48">
        <v>2</v>
      </c>
      <c r="Y152" s="48">
        <v>2</v>
      </c>
      <c r="Z152" s="48">
        <v>4</v>
      </c>
    </row>
    <row r="153" spans="1:26">
      <c r="A153" s="48">
        <v>6</v>
      </c>
      <c r="B153" s="48">
        <v>6</v>
      </c>
      <c r="C153" s="48">
        <v>2</v>
      </c>
      <c r="D153" s="48">
        <v>2</v>
      </c>
      <c r="E153" s="48">
        <v>1</v>
      </c>
      <c r="F153" s="48">
        <v>6</v>
      </c>
      <c r="G153" s="48">
        <v>5</v>
      </c>
      <c r="H153" s="48">
        <v>5</v>
      </c>
      <c r="I153" s="48">
        <v>2</v>
      </c>
      <c r="J153" s="48">
        <v>2</v>
      </c>
      <c r="K153" s="48">
        <v>6</v>
      </c>
      <c r="L153" s="48">
        <v>2</v>
      </c>
      <c r="M153" s="48">
        <v>5</v>
      </c>
      <c r="N153" s="48">
        <v>6</v>
      </c>
      <c r="O153" s="48">
        <v>6</v>
      </c>
      <c r="P153" s="48">
        <v>6</v>
      </c>
      <c r="Q153" s="48">
        <v>2</v>
      </c>
      <c r="R153" s="48">
        <v>2</v>
      </c>
      <c r="S153" s="48">
        <v>2</v>
      </c>
      <c r="T153" s="48">
        <v>6</v>
      </c>
      <c r="U153" s="48">
        <v>3</v>
      </c>
      <c r="V153" s="48">
        <v>6</v>
      </c>
      <c r="W153" s="48">
        <v>1</v>
      </c>
      <c r="X153" s="48">
        <v>2</v>
      </c>
      <c r="Y153" s="48">
        <v>2</v>
      </c>
      <c r="Z153" s="48">
        <v>6</v>
      </c>
    </row>
    <row r="154" spans="1:26">
      <c r="A154" s="48">
        <v>3</v>
      </c>
      <c r="B154" s="48">
        <v>5</v>
      </c>
      <c r="C154" s="48">
        <v>4</v>
      </c>
      <c r="D154" s="48">
        <v>5</v>
      </c>
      <c r="E154" s="48">
        <v>5</v>
      </c>
      <c r="F154" s="48">
        <v>3</v>
      </c>
      <c r="G154" s="48">
        <v>3</v>
      </c>
      <c r="H154" s="48">
        <v>3</v>
      </c>
      <c r="I154" s="48">
        <v>5</v>
      </c>
      <c r="J154" s="48">
        <v>5</v>
      </c>
      <c r="K154" s="48">
        <v>2</v>
      </c>
      <c r="L154" s="48">
        <v>2</v>
      </c>
      <c r="M154" s="48">
        <v>6</v>
      </c>
      <c r="N154" s="48">
        <v>5</v>
      </c>
      <c r="O154" s="48">
        <v>4</v>
      </c>
      <c r="P154" s="48">
        <v>5</v>
      </c>
      <c r="Q154" s="48">
        <v>3</v>
      </c>
      <c r="R154" s="48">
        <v>3</v>
      </c>
      <c r="S154" s="48">
        <v>2</v>
      </c>
      <c r="T154" s="48">
        <v>5</v>
      </c>
      <c r="U154" s="48">
        <v>2</v>
      </c>
      <c r="V154" s="48">
        <v>6</v>
      </c>
      <c r="W154" s="48">
        <v>4</v>
      </c>
      <c r="X154" s="48">
        <v>2</v>
      </c>
      <c r="Y154" s="48">
        <v>2</v>
      </c>
      <c r="Z154" s="48">
        <v>4</v>
      </c>
    </row>
    <row r="155" spans="1:26">
      <c r="A155" s="48">
        <v>5</v>
      </c>
      <c r="B155" s="48">
        <v>5</v>
      </c>
      <c r="C155" s="48">
        <v>2</v>
      </c>
      <c r="D155" s="48">
        <v>2</v>
      </c>
      <c r="E155" s="48">
        <v>3</v>
      </c>
      <c r="F155" s="48">
        <v>5</v>
      </c>
      <c r="G155" s="48">
        <v>5</v>
      </c>
      <c r="H155" s="48">
        <v>4</v>
      </c>
      <c r="I155" s="48">
        <v>2</v>
      </c>
      <c r="J155" s="48">
        <v>2</v>
      </c>
      <c r="K155" s="48">
        <v>6</v>
      </c>
      <c r="L155" s="48">
        <v>2</v>
      </c>
      <c r="M155" s="48">
        <v>6</v>
      </c>
      <c r="N155" s="48">
        <v>5</v>
      </c>
      <c r="O155" s="48">
        <v>6</v>
      </c>
      <c r="P155" s="48">
        <v>6</v>
      </c>
      <c r="Q155" s="48">
        <v>2</v>
      </c>
      <c r="R155" s="48">
        <v>4</v>
      </c>
      <c r="S155" s="48">
        <v>3</v>
      </c>
      <c r="T155" s="48">
        <v>6</v>
      </c>
      <c r="U155" s="48">
        <v>3</v>
      </c>
      <c r="V155" s="48">
        <v>6</v>
      </c>
      <c r="W155" s="48">
        <v>6</v>
      </c>
      <c r="X155" s="48">
        <v>4</v>
      </c>
      <c r="Y155" s="48">
        <v>4</v>
      </c>
      <c r="Z155" s="48">
        <v>6</v>
      </c>
    </row>
    <row r="156" spans="1:26">
      <c r="A156" s="48">
        <v>4</v>
      </c>
      <c r="B156" s="48">
        <v>5</v>
      </c>
      <c r="C156" s="48">
        <v>4</v>
      </c>
      <c r="D156" s="48">
        <v>4</v>
      </c>
      <c r="E156" s="48">
        <v>6</v>
      </c>
      <c r="F156" s="48">
        <v>5</v>
      </c>
      <c r="G156" s="48">
        <v>5</v>
      </c>
      <c r="H156" s="48">
        <v>4</v>
      </c>
      <c r="I156" s="48">
        <v>4</v>
      </c>
      <c r="J156" s="48">
        <v>3</v>
      </c>
      <c r="K156" s="48">
        <v>5</v>
      </c>
      <c r="L156" s="48">
        <v>3</v>
      </c>
      <c r="M156" s="48">
        <v>5</v>
      </c>
      <c r="N156" s="48">
        <v>4</v>
      </c>
      <c r="O156" s="48">
        <v>4</v>
      </c>
      <c r="P156" s="48">
        <v>5</v>
      </c>
      <c r="Q156" s="48">
        <v>4</v>
      </c>
      <c r="R156" s="48">
        <v>3</v>
      </c>
      <c r="S156" s="48">
        <v>4</v>
      </c>
      <c r="T156" s="48">
        <v>5</v>
      </c>
      <c r="U156" s="48">
        <v>3</v>
      </c>
      <c r="V156" s="48">
        <v>5</v>
      </c>
      <c r="W156" s="48">
        <v>3</v>
      </c>
      <c r="X156" s="48">
        <v>5</v>
      </c>
      <c r="Y156" s="48">
        <v>3</v>
      </c>
      <c r="Z156" s="48">
        <v>4</v>
      </c>
    </row>
    <row r="157" spans="1:26">
      <c r="A157" s="48">
        <v>2</v>
      </c>
      <c r="B157" s="48">
        <v>6</v>
      </c>
      <c r="C157" s="48">
        <v>3</v>
      </c>
      <c r="D157" s="48">
        <v>2</v>
      </c>
      <c r="E157" s="48">
        <v>2</v>
      </c>
      <c r="F157" s="48">
        <v>5</v>
      </c>
      <c r="G157" s="48">
        <v>6</v>
      </c>
      <c r="H157" s="48">
        <v>4</v>
      </c>
      <c r="I157" s="48">
        <v>3</v>
      </c>
      <c r="J157" s="48">
        <v>2</v>
      </c>
      <c r="K157" s="48">
        <v>5</v>
      </c>
      <c r="L157" s="48">
        <v>2</v>
      </c>
      <c r="M157" s="48">
        <v>6</v>
      </c>
      <c r="N157" s="48">
        <v>6</v>
      </c>
      <c r="O157" s="48">
        <v>6</v>
      </c>
      <c r="P157" s="48">
        <v>5</v>
      </c>
      <c r="Q157" s="48">
        <v>3</v>
      </c>
      <c r="R157" s="48">
        <v>3</v>
      </c>
      <c r="S157" s="48">
        <v>2</v>
      </c>
      <c r="T157" s="48">
        <v>6</v>
      </c>
      <c r="U157" s="48">
        <v>2</v>
      </c>
      <c r="V157" s="48">
        <v>6</v>
      </c>
      <c r="W157" s="48">
        <v>3</v>
      </c>
      <c r="X157" s="48">
        <v>3</v>
      </c>
      <c r="Y157" s="48">
        <v>4</v>
      </c>
      <c r="Z157" s="48">
        <v>6</v>
      </c>
    </row>
    <row r="158" spans="1:26">
      <c r="A158" s="48">
        <v>4</v>
      </c>
      <c r="B158" s="48">
        <v>5</v>
      </c>
      <c r="C158" s="48">
        <v>5</v>
      </c>
      <c r="D158" s="48">
        <v>3</v>
      </c>
      <c r="E158" s="48">
        <v>5</v>
      </c>
      <c r="F158" s="48">
        <v>3</v>
      </c>
      <c r="G158" s="48">
        <v>3</v>
      </c>
      <c r="H158" s="48">
        <v>7</v>
      </c>
      <c r="I158" s="48">
        <v>4</v>
      </c>
      <c r="J158" s="48">
        <v>5</v>
      </c>
      <c r="K158" s="48">
        <v>3</v>
      </c>
      <c r="L158" s="48">
        <v>5</v>
      </c>
      <c r="M158" s="48">
        <v>5</v>
      </c>
      <c r="N158" s="48">
        <v>3</v>
      </c>
      <c r="O158" s="48">
        <v>3</v>
      </c>
      <c r="P158" s="48">
        <v>3</v>
      </c>
      <c r="Q158" s="48">
        <v>3</v>
      </c>
      <c r="R158" s="48">
        <v>6</v>
      </c>
      <c r="S158" s="48">
        <v>4</v>
      </c>
      <c r="T158" s="48">
        <v>1</v>
      </c>
      <c r="U158" s="48">
        <v>4</v>
      </c>
      <c r="V158" s="48">
        <v>6</v>
      </c>
      <c r="W158" s="48">
        <v>6</v>
      </c>
      <c r="X158" s="48">
        <v>6</v>
      </c>
      <c r="Y158" s="48">
        <v>6</v>
      </c>
      <c r="Z158" s="48">
        <v>3</v>
      </c>
    </row>
    <row r="159" spans="1:26">
      <c r="A159" s="48">
        <v>3</v>
      </c>
      <c r="B159" s="48">
        <v>4</v>
      </c>
      <c r="C159" s="48">
        <v>5</v>
      </c>
      <c r="D159" s="48">
        <v>6</v>
      </c>
      <c r="E159" s="48">
        <v>5</v>
      </c>
      <c r="F159" s="48">
        <v>3</v>
      </c>
      <c r="G159" s="48">
        <v>2</v>
      </c>
      <c r="H159" s="48">
        <v>3</v>
      </c>
      <c r="I159" s="48">
        <v>5</v>
      </c>
      <c r="J159" s="48">
        <v>4</v>
      </c>
      <c r="K159" s="48">
        <v>3</v>
      </c>
      <c r="L159" s="48">
        <v>6</v>
      </c>
      <c r="M159" s="48">
        <v>3</v>
      </c>
      <c r="N159" s="48">
        <v>6</v>
      </c>
      <c r="O159" s="48">
        <v>5</v>
      </c>
      <c r="P159" s="48">
        <v>5</v>
      </c>
      <c r="Q159" s="48">
        <v>2</v>
      </c>
      <c r="R159" s="48">
        <v>2</v>
      </c>
      <c r="S159" s="48">
        <v>2</v>
      </c>
      <c r="T159" s="48">
        <v>5</v>
      </c>
      <c r="U159" s="48">
        <v>3</v>
      </c>
      <c r="V159" s="48">
        <v>6</v>
      </c>
      <c r="W159" s="48">
        <v>2</v>
      </c>
      <c r="X159" s="48">
        <v>2</v>
      </c>
      <c r="Y159" s="48">
        <v>3</v>
      </c>
      <c r="Z159" s="48">
        <v>4</v>
      </c>
    </row>
    <row r="160" spans="1:26">
      <c r="A160" s="48">
        <v>6</v>
      </c>
      <c r="B160" s="48">
        <v>6</v>
      </c>
      <c r="C160" s="48">
        <v>6</v>
      </c>
      <c r="D160" s="48">
        <v>1</v>
      </c>
      <c r="E160" s="48">
        <v>3</v>
      </c>
      <c r="F160" s="48">
        <v>6</v>
      </c>
      <c r="G160" s="48">
        <v>6</v>
      </c>
      <c r="H160" s="48">
        <v>4</v>
      </c>
      <c r="I160" s="48">
        <v>2</v>
      </c>
      <c r="J160" s="48">
        <v>2</v>
      </c>
      <c r="K160" s="48">
        <v>6</v>
      </c>
      <c r="L160" s="48">
        <v>2</v>
      </c>
      <c r="M160" s="48">
        <v>6</v>
      </c>
      <c r="N160" s="48">
        <v>6</v>
      </c>
      <c r="O160" s="48">
        <v>5</v>
      </c>
      <c r="P160" s="48">
        <v>6</v>
      </c>
      <c r="Q160" s="48">
        <v>2</v>
      </c>
      <c r="R160" s="48">
        <v>2</v>
      </c>
      <c r="S160" s="48">
        <v>2</v>
      </c>
      <c r="T160" s="48">
        <v>6</v>
      </c>
      <c r="U160" s="48">
        <v>3</v>
      </c>
      <c r="V160" s="48">
        <v>6</v>
      </c>
      <c r="W160" s="48">
        <v>2</v>
      </c>
      <c r="X160" s="48">
        <v>2</v>
      </c>
      <c r="Y160" s="48">
        <v>2</v>
      </c>
      <c r="Z160" s="48">
        <v>6</v>
      </c>
    </row>
    <row r="161" spans="1:26">
      <c r="A161" s="48">
        <v>6</v>
      </c>
      <c r="B161" s="48">
        <v>7</v>
      </c>
      <c r="C161" s="48">
        <v>4</v>
      </c>
      <c r="D161" s="48">
        <v>1</v>
      </c>
      <c r="E161" s="48">
        <v>2</v>
      </c>
      <c r="F161" s="48">
        <v>5</v>
      </c>
      <c r="G161" s="48">
        <v>5</v>
      </c>
      <c r="H161" s="48">
        <v>6</v>
      </c>
      <c r="I161" s="48">
        <v>1</v>
      </c>
      <c r="J161" s="48">
        <v>6</v>
      </c>
      <c r="K161" s="48">
        <v>7</v>
      </c>
      <c r="L161" s="48">
        <v>1</v>
      </c>
      <c r="M161" s="48">
        <v>7</v>
      </c>
      <c r="N161" s="48">
        <v>7</v>
      </c>
      <c r="O161" s="48">
        <v>6</v>
      </c>
      <c r="P161" s="48">
        <v>6</v>
      </c>
      <c r="Q161" s="48">
        <v>1</v>
      </c>
      <c r="R161" s="48">
        <v>4</v>
      </c>
      <c r="S161" s="48">
        <v>2</v>
      </c>
      <c r="T161" s="48">
        <v>6</v>
      </c>
      <c r="U161" s="48">
        <v>1</v>
      </c>
      <c r="V161" s="48">
        <v>6</v>
      </c>
      <c r="W161" s="48">
        <v>2</v>
      </c>
      <c r="X161" s="48">
        <v>3</v>
      </c>
      <c r="Y161" s="48">
        <v>2</v>
      </c>
      <c r="Z161" s="48">
        <v>4</v>
      </c>
    </row>
    <row r="162" spans="1:26">
      <c r="A162" s="48">
        <v>2</v>
      </c>
      <c r="B162" s="48">
        <v>4</v>
      </c>
      <c r="C162" s="48">
        <v>6</v>
      </c>
      <c r="D162" s="48">
        <v>5</v>
      </c>
      <c r="E162" s="48">
        <v>4</v>
      </c>
      <c r="F162" s="48">
        <v>2</v>
      </c>
      <c r="G162" s="48">
        <v>2</v>
      </c>
      <c r="H162" s="48">
        <v>6</v>
      </c>
      <c r="I162" s="48">
        <v>5</v>
      </c>
      <c r="J162" s="48">
        <v>4</v>
      </c>
      <c r="K162" s="48">
        <v>3</v>
      </c>
      <c r="L162" s="48">
        <v>5</v>
      </c>
      <c r="M162" s="48">
        <v>2</v>
      </c>
      <c r="N162" s="48">
        <v>2</v>
      </c>
      <c r="O162" s="48">
        <v>3</v>
      </c>
      <c r="P162" s="48">
        <v>4</v>
      </c>
      <c r="Q162" s="48">
        <v>4</v>
      </c>
      <c r="R162" s="48">
        <v>5</v>
      </c>
      <c r="S162" s="48">
        <v>6</v>
      </c>
      <c r="T162" s="48">
        <v>3</v>
      </c>
      <c r="U162" s="48">
        <v>6</v>
      </c>
      <c r="V162" s="48">
        <v>3</v>
      </c>
      <c r="W162" s="48">
        <v>7</v>
      </c>
      <c r="X162" s="48">
        <v>6</v>
      </c>
      <c r="Y162" s="48">
        <v>6</v>
      </c>
      <c r="Z162" s="48">
        <v>6</v>
      </c>
    </row>
    <row r="163" spans="1:26">
      <c r="A163" s="48">
        <v>7</v>
      </c>
      <c r="B163" s="48">
        <v>7</v>
      </c>
      <c r="C163" s="48">
        <v>1</v>
      </c>
      <c r="D163" s="48">
        <v>2</v>
      </c>
      <c r="E163" s="48">
        <v>1</v>
      </c>
      <c r="F163" s="48">
        <v>6</v>
      </c>
      <c r="G163" s="48">
        <v>7</v>
      </c>
      <c r="H163" s="48">
        <v>6</v>
      </c>
      <c r="I163" s="48">
        <v>2</v>
      </c>
      <c r="J163" s="48">
        <v>6</v>
      </c>
      <c r="K163" s="48">
        <v>6</v>
      </c>
      <c r="L163" s="48">
        <v>1</v>
      </c>
      <c r="M163" s="48">
        <v>6</v>
      </c>
      <c r="N163" s="48">
        <v>6</v>
      </c>
      <c r="O163" s="48">
        <v>3</v>
      </c>
      <c r="P163" s="48">
        <v>6</v>
      </c>
      <c r="Q163" s="48">
        <v>1</v>
      </c>
      <c r="R163" s="48">
        <v>2</v>
      </c>
      <c r="S163" s="48">
        <v>2</v>
      </c>
      <c r="T163" s="48">
        <v>7</v>
      </c>
      <c r="U163" s="48">
        <v>1</v>
      </c>
      <c r="V163" s="48">
        <v>6</v>
      </c>
      <c r="W163" s="48">
        <v>1</v>
      </c>
      <c r="X163" s="48">
        <v>1</v>
      </c>
      <c r="Y163" s="48">
        <v>1</v>
      </c>
      <c r="Z163" s="48">
        <v>4</v>
      </c>
    </row>
    <row r="164" spans="1:26">
      <c r="A164" s="48">
        <v>6</v>
      </c>
      <c r="B164" s="48">
        <v>6</v>
      </c>
      <c r="C164" s="48">
        <v>6</v>
      </c>
      <c r="D164" s="48">
        <v>4</v>
      </c>
      <c r="E164" s="48">
        <v>3</v>
      </c>
      <c r="F164" s="48">
        <v>6</v>
      </c>
      <c r="G164" s="48">
        <v>6</v>
      </c>
      <c r="H164" s="48">
        <v>4</v>
      </c>
      <c r="I164" s="48">
        <v>4</v>
      </c>
      <c r="J164" s="48">
        <v>4</v>
      </c>
      <c r="K164" s="48">
        <v>4</v>
      </c>
      <c r="L164" s="48">
        <v>2</v>
      </c>
      <c r="M164" s="48">
        <v>6</v>
      </c>
      <c r="N164" s="48">
        <v>6</v>
      </c>
      <c r="O164" s="48">
        <v>5</v>
      </c>
      <c r="P164" s="48">
        <v>6</v>
      </c>
      <c r="Q164" s="48">
        <v>3</v>
      </c>
      <c r="R164" s="48">
        <v>3</v>
      </c>
      <c r="S164" s="48">
        <v>2</v>
      </c>
      <c r="T164" s="48">
        <v>5</v>
      </c>
      <c r="U164" s="48">
        <v>3</v>
      </c>
      <c r="V164" s="48">
        <v>5</v>
      </c>
      <c r="W164" s="48">
        <v>3</v>
      </c>
      <c r="X164" s="48">
        <v>2</v>
      </c>
      <c r="Y164" s="48">
        <v>2</v>
      </c>
      <c r="Z164" s="48">
        <v>3</v>
      </c>
    </row>
    <row r="165" spans="1:26">
      <c r="A165" s="48">
        <v>7</v>
      </c>
      <c r="B165" s="48">
        <v>6</v>
      </c>
      <c r="C165" s="48">
        <v>1</v>
      </c>
      <c r="D165" s="48">
        <v>2</v>
      </c>
      <c r="E165" s="48">
        <v>1</v>
      </c>
      <c r="F165" s="48">
        <v>7</v>
      </c>
      <c r="G165" s="48">
        <v>7</v>
      </c>
      <c r="H165" s="48">
        <v>4</v>
      </c>
      <c r="I165" s="48">
        <v>2</v>
      </c>
      <c r="J165" s="48">
        <v>1</v>
      </c>
      <c r="K165" s="48">
        <v>7</v>
      </c>
      <c r="L165" s="48">
        <v>1</v>
      </c>
      <c r="M165" s="48">
        <v>6</v>
      </c>
      <c r="N165" s="48">
        <v>7</v>
      </c>
      <c r="O165" s="48">
        <v>6</v>
      </c>
      <c r="P165" s="48">
        <v>7</v>
      </c>
      <c r="Q165" s="48">
        <v>3</v>
      </c>
      <c r="R165" s="48">
        <v>4</v>
      </c>
      <c r="S165" s="48">
        <v>1</v>
      </c>
      <c r="T165" s="48">
        <v>7</v>
      </c>
      <c r="U165" s="48">
        <v>1</v>
      </c>
      <c r="V165" s="48">
        <v>7</v>
      </c>
      <c r="W165" s="48">
        <v>1</v>
      </c>
      <c r="X165" s="48">
        <v>1</v>
      </c>
      <c r="Y165" s="48">
        <v>1</v>
      </c>
      <c r="Z165" s="48">
        <v>7</v>
      </c>
    </row>
    <row r="166" spans="1:26">
      <c r="A166" s="48">
        <v>6</v>
      </c>
      <c r="B166" s="48">
        <v>5</v>
      </c>
      <c r="C166" s="48">
        <v>4</v>
      </c>
      <c r="D166" s="48">
        <v>4</v>
      </c>
      <c r="E166" s="48">
        <v>4</v>
      </c>
      <c r="F166" s="48">
        <v>4</v>
      </c>
      <c r="G166" s="48">
        <v>5</v>
      </c>
      <c r="H166" s="48">
        <v>6</v>
      </c>
      <c r="I166" s="48">
        <v>3</v>
      </c>
      <c r="J166" s="48">
        <v>6</v>
      </c>
      <c r="K166" s="48">
        <v>5</v>
      </c>
      <c r="L166" s="48">
        <v>2</v>
      </c>
      <c r="M166" s="48">
        <v>7</v>
      </c>
      <c r="N166" s="48">
        <v>7</v>
      </c>
      <c r="O166" s="48">
        <v>4</v>
      </c>
      <c r="P166" s="48">
        <v>1</v>
      </c>
      <c r="Q166" s="48">
        <v>4</v>
      </c>
      <c r="R166" s="48">
        <v>4</v>
      </c>
      <c r="S166" s="48">
        <v>4</v>
      </c>
      <c r="T166" s="48">
        <v>3</v>
      </c>
      <c r="U166" s="48">
        <v>4</v>
      </c>
      <c r="V166" s="48">
        <v>4</v>
      </c>
      <c r="W166" s="48">
        <v>4</v>
      </c>
      <c r="X166" s="48">
        <v>1</v>
      </c>
      <c r="Y166" s="48">
        <v>1</v>
      </c>
      <c r="Z166" s="48">
        <v>4</v>
      </c>
    </row>
    <row r="167" spans="1:26">
      <c r="A167" s="48">
        <v>6</v>
      </c>
      <c r="B167" s="48">
        <v>2</v>
      </c>
      <c r="C167" s="48">
        <v>5</v>
      </c>
      <c r="D167" s="48">
        <v>6</v>
      </c>
      <c r="E167" s="48">
        <v>6</v>
      </c>
      <c r="F167" s="48">
        <v>3</v>
      </c>
      <c r="G167" s="48">
        <v>3</v>
      </c>
      <c r="H167" s="48">
        <v>3</v>
      </c>
      <c r="I167" s="48">
        <v>6</v>
      </c>
      <c r="J167" s="48">
        <v>6</v>
      </c>
      <c r="K167" s="48">
        <v>2</v>
      </c>
      <c r="L167" s="48">
        <v>6</v>
      </c>
      <c r="M167" s="48">
        <v>2</v>
      </c>
      <c r="N167" s="48">
        <v>2</v>
      </c>
      <c r="O167" s="48">
        <v>2</v>
      </c>
      <c r="P167" s="48">
        <v>2</v>
      </c>
      <c r="Q167" s="48">
        <v>6</v>
      </c>
      <c r="R167" s="48">
        <v>5</v>
      </c>
      <c r="S167" s="48">
        <v>5</v>
      </c>
      <c r="T167" s="48">
        <v>2</v>
      </c>
      <c r="U167" s="48">
        <v>6</v>
      </c>
      <c r="V167" s="48">
        <v>2</v>
      </c>
      <c r="W167" s="48">
        <v>6</v>
      </c>
      <c r="X167" s="48">
        <v>6</v>
      </c>
      <c r="Y167" s="48">
        <v>6</v>
      </c>
      <c r="Z167" s="48">
        <v>3</v>
      </c>
    </row>
    <row r="168" spans="1:26">
      <c r="A168" s="48">
        <v>5</v>
      </c>
      <c r="B168" s="48">
        <v>4</v>
      </c>
      <c r="C168" s="48">
        <v>4</v>
      </c>
      <c r="D168" s="48">
        <v>5</v>
      </c>
      <c r="E168" s="48">
        <v>4</v>
      </c>
      <c r="F168" s="48">
        <v>5</v>
      </c>
      <c r="G168" s="48">
        <v>5</v>
      </c>
      <c r="H168" s="48">
        <v>4</v>
      </c>
      <c r="I168" s="48">
        <v>2</v>
      </c>
      <c r="J168" s="48">
        <v>2</v>
      </c>
      <c r="K168" s="48">
        <v>4</v>
      </c>
      <c r="L168" s="48">
        <v>4</v>
      </c>
      <c r="M168" s="48">
        <v>5</v>
      </c>
      <c r="N168" s="48">
        <v>5</v>
      </c>
      <c r="O168" s="48">
        <v>4</v>
      </c>
      <c r="P168" s="48">
        <v>4</v>
      </c>
      <c r="Q168" s="48">
        <v>3</v>
      </c>
      <c r="R168" s="48">
        <v>4</v>
      </c>
      <c r="S168" s="48">
        <v>2</v>
      </c>
      <c r="T168" s="48">
        <v>6</v>
      </c>
      <c r="U168" s="48">
        <v>3</v>
      </c>
      <c r="V168" s="48">
        <v>6</v>
      </c>
      <c r="W168" s="48">
        <v>4</v>
      </c>
      <c r="X168" s="48">
        <v>3</v>
      </c>
      <c r="Y168" s="48">
        <v>3</v>
      </c>
      <c r="Z168" s="48">
        <v>4</v>
      </c>
    </row>
    <row r="169" spans="1:26">
      <c r="A169" s="48">
        <v>7</v>
      </c>
      <c r="B169" s="48">
        <v>7</v>
      </c>
      <c r="C169" s="48">
        <v>1</v>
      </c>
      <c r="D169" s="48">
        <v>3</v>
      </c>
      <c r="E169" s="48">
        <v>3</v>
      </c>
      <c r="F169" s="48">
        <v>7</v>
      </c>
      <c r="G169" s="48">
        <v>7</v>
      </c>
      <c r="H169" s="48">
        <v>5</v>
      </c>
      <c r="I169" s="48">
        <v>3</v>
      </c>
      <c r="J169" s="48">
        <v>4</v>
      </c>
      <c r="K169" s="48">
        <v>4</v>
      </c>
      <c r="L169" s="48">
        <v>3</v>
      </c>
      <c r="M169" s="48">
        <v>6</v>
      </c>
      <c r="N169" s="48">
        <v>5</v>
      </c>
      <c r="O169" s="48">
        <v>4</v>
      </c>
      <c r="P169" s="48">
        <v>7</v>
      </c>
      <c r="Q169" s="48">
        <v>1</v>
      </c>
      <c r="R169" s="48">
        <v>2</v>
      </c>
      <c r="S169" s="48">
        <v>2</v>
      </c>
      <c r="T169" s="48">
        <v>6</v>
      </c>
      <c r="U169" s="48">
        <v>3</v>
      </c>
      <c r="V169" s="48">
        <v>6</v>
      </c>
      <c r="W169" s="48">
        <v>3</v>
      </c>
      <c r="X169" s="48">
        <v>3</v>
      </c>
      <c r="Y169" s="48">
        <v>2</v>
      </c>
      <c r="Z169" s="48">
        <v>5</v>
      </c>
    </row>
    <row r="170" spans="1:26">
      <c r="A170" s="48">
        <v>1</v>
      </c>
      <c r="B170" s="48">
        <v>1</v>
      </c>
      <c r="C170" s="48">
        <v>1</v>
      </c>
      <c r="D170" s="48">
        <v>1</v>
      </c>
      <c r="E170" s="48">
        <v>1</v>
      </c>
      <c r="F170" s="48">
        <v>6</v>
      </c>
      <c r="G170" s="48">
        <v>7</v>
      </c>
      <c r="H170" s="48">
        <v>3</v>
      </c>
      <c r="I170" s="48">
        <v>1</v>
      </c>
      <c r="J170" s="48">
        <v>1</v>
      </c>
      <c r="K170" s="48">
        <v>7</v>
      </c>
      <c r="L170" s="48">
        <v>1</v>
      </c>
      <c r="M170" s="48">
        <v>5</v>
      </c>
      <c r="N170" s="48">
        <v>7</v>
      </c>
      <c r="O170" s="48">
        <v>7</v>
      </c>
      <c r="P170" s="48">
        <v>7</v>
      </c>
      <c r="Q170" s="48">
        <v>1</v>
      </c>
      <c r="R170" s="48">
        <v>2</v>
      </c>
      <c r="S170" s="48">
        <v>1</v>
      </c>
      <c r="T170" s="48">
        <v>7</v>
      </c>
      <c r="U170" s="48">
        <v>1</v>
      </c>
      <c r="V170" s="48">
        <v>7</v>
      </c>
      <c r="W170" s="48">
        <v>1</v>
      </c>
      <c r="X170" s="48">
        <v>1</v>
      </c>
      <c r="Y170" s="48">
        <v>1</v>
      </c>
      <c r="Z170" s="48">
        <v>6</v>
      </c>
    </row>
    <row r="171" spans="1:26">
      <c r="A171" s="48">
        <v>3</v>
      </c>
      <c r="B171" s="48">
        <v>7</v>
      </c>
      <c r="C171" s="48">
        <v>5</v>
      </c>
      <c r="D171" s="48">
        <v>1</v>
      </c>
      <c r="E171" s="48">
        <v>3</v>
      </c>
      <c r="F171" s="48">
        <v>4</v>
      </c>
      <c r="G171" s="48">
        <v>4</v>
      </c>
      <c r="H171" s="48">
        <v>4</v>
      </c>
      <c r="I171" s="48">
        <v>6</v>
      </c>
      <c r="J171" s="48">
        <v>4</v>
      </c>
      <c r="K171" s="48">
        <v>4</v>
      </c>
      <c r="L171" s="48">
        <v>3</v>
      </c>
      <c r="M171" s="48">
        <v>3</v>
      </c>
      <c r="N171" s="48">
        <v>4</v>
      </c>
      <c r="O171" s="48">
        <v>1</v>
      </c>
      <c r="P171" s="48">
        <v>7</v>
      </c>
      <c r="Q171" s="48">
        <v>4</v>
      </c>
      <c r="R171" s="48">
        <v>3</v>
      </c>
      <c r="S171" s="48">
        <v>5</v>
      </c>
      <c r="T171" s="48">
        <v>5</v>
      </c>
      <c r="U171" s="48">
        <v>4</v>
      </c>
      <c r="V171" s="48">
        <v>5</v>
      </c>
      <c r="W171" s="48">
        <v>3</v>
      </c>
      <c r="X171" s="48">
        <v>3</v>
      </c>
      <c r="Y171" s="48">
        <v>4</v>
      </c>
      <c r="Z171" s="48">
        <v>4</v>
      </c>
    </row>
    <row r="172" spans="1:26">
      <c r="A172" s="48">
        <v>5</v>
      </c>
      <c r="B172" s="48">
        <v>5</v>
      </c>
      <c r="C172" s="48">
        <v>3</v>
      </c>
      <c r="D172" s="48">
        <v>3</v>
      </c>
      <c r="E172" s="48">
        <v>3</v>
      </c>
      <c r="F172" s="48">
        <v>5</v>
      </c>
      <c r="G172" s="48">
        <v>5</v>
      </c>
      <c r="H172" s="48">
        <v>4</v>
      </c>
      <c r="I172" s="48">
        <v>3</v>
      </c>
      <c r="J172" s="48">
        <v>3</v>
      </c>
      <c r="K172" s="48">
        <v>5</v>
      </c>
      <c r="L172" s="48">
        <v>4</v>
      </c>
      <c r="M172" s="48">
        <v>5</v>
      </c>
      <c r="N172" s="48">
        <v>5</v>
      </c>
      <c r="O172" s="48">
        <v>5</v>
      </c>
      <c r="P172" s="48">
        <v>5</v>
      </c>
      <c r="Q172" s="48">
        <v>4</v>
      </c>
      <c r="R172" s="48">
        <v>4</v>
      </c>
      <c r="S172" s="48">
        <v>2</v>
      </c>
      <c r="T172" s="48">
        <v>5</v>
      </c>
      <c r="U172" s="48">
        <v>3</v>
      </c>
      <c r="V172" s="48">
        <v>5</v>
      </c>
      <c r="W172" s="48">
        <v>3</v>
      </c>
      <c r="X172" s="48">
        <v>4</v>
      </c>
      <c r="Y172" s="48">
        <v>4</v>
      </c>
      <c r="Z172" s="48">
        <v>5</v>
      </c>
    </row>
    <row r="173" spans="1:26">
      <c r="A173" s="48">
        <v>6</v>
      </c>
      <c r="B173" s="48">
        <v>6</v>
      </c>
      <c r="C173" s="48">
        <v>3</v>
      </c>
      <c r="D173" s="48">
        <v>2</v>
      </c>
      <c r="E173" s="48">
        <v>2</v>
      </c>
      <c r="F173" s="48">
        <v>4</v>
      </c>
      <c r="G173" s="48">
        <v>6</v>
      </c>
      <c r="H173" s="48">
        <v>3</v>
      </c>
      <c r="I173" s="48">
        <v>1</v>
      </c>
      <c r="J173" s="48">
        <v>3</v>
      </c>
      <c r="K173" s="48">
        <v>6</v>
      </c>
      <c r="L173" s="48">
        <v>1</v>
      </c>
      <c r="M173" s="48">
        <v>6</v>
      </c>
      <c r="N173" s="48">
        <v>5</v>
      </c>
      <c r="O173" s="48">
        <v>4</v>
      </c>
      <c r="P173" s="48">
        <v>6</v>
      </c>
      <c r="Q173" s="48">
        <v>1</v>
      </c>
      <c r="R173" s="48">
        <v>4</v>
      </c>
      <c r="S173" s="48">
        <v>1</v>
      </c>
      <c r="T173" s="48">
        <v>7</v>
      </c>
      <c r="U173" s="48">
        <v>1</v>
      </c>
      <c r="V173" s="48">
        <v>6</v>
      </c>
      <c r="W173" s="48">
        <v>1</v>
      </c>
      <c r="X173" s="48">
        <v>3</v>
      </c>
      <c r="Y173" s="48">
        <v>2</v>
      </c>
      <c r="Z173" s="48">
        <v>5</v>
      </c>
    </row>
    <row r="174" spans="1:26">
      <c r="A174" s="48">
        <v>5</v>
      </c>
      <c r="B174" s="48">
        <v>7</v>
      </c>
      <c r="C174" s="48">
        <v>4</v>
      </c>
      <c r="D174" s="48">
        <v>2</v>
      </c>
      <c r="E174" s="48">
        <v>4</v>
      </c>
      <c r="F174" s="48">
        <v>3</v>
      </c>
      <c r="G174" s="48">
        <v>3</v>
      </c>
      <c r="H174" s="48">
        <v>6</v>
      </c>
      <c r="I174" s="48">
        <v>4</v>
      </c>
      <c r="J174" s="48">
        <v>6</v>
      </c>
      <c r="K174" s="48">
        <v>4</v>
      </c>
      <c r="L174" s="48">
        <v>4</v>
      </c>
      <c r="M174" s="48">
        <v>6</v>
      </c>
      <c r="N174" s="48">
        <v>6</v>
      </c>
      <c r="O174" s="48">
        <v>4</v>
      </c>
      <c r="P174" s="48">
        <v>5</v>
      </c>
      <c r="Q174" s="48">
        <v>2</v>
      </c>
      <c r="R174" s="48">
        <v>4</v>
      </c>
      <c r="S174" s="48">
        <v>3</v>
      </c>
      <c r="T174" s="48">
        <v>4</v>
      </c>
      <c r="U174" s="48">
        <v>2</v>
      </c>
      <c r="V174" s="48">
        <v>6</v>
      </c>
      <c r="W174" s="48">
        <v>6</v>
      </c>
      <c r="X174" s="48">
        <v>4</v>
      </c>
      <c r="Y174" s="48">
        <v>4</v>
      </c>
      <c r="Z174" s="48">
        <v>4</v>
      </c>
    </row>
    <row r="175" spans="1:26">
      <c r="A175" s="48">
        <v>6</v>
      </c>
      <c r="B175" s="48">
        <v>7</v>
      </c>
      <c r="C175" s="48">
        <v>2</v>
      </c>
      <c r="D175" s="48">
        <v>2</v>
      </c>
      <c r="E175" s="48">
        <v>2</v>
      </c>
      <c r="F175" s="48">
        <v>4</v>
      </c>
      <c r="G175" s="48">
        <v>5</v>
      </c>
      <c r="H175" s="48">
        <v>4</v>
      </c>
      <c r="I175" s="48">
        <v>2</v>
      </c>
      <c r="J175" s="48">
        <v>2</v>
      </c>
      <c r="K175" s="48">
        <v>5</v>
      </c>
      <c r="L175" s="48">
        <v>3</v>
      </c>
      <c r="M175" s="48">
        <v>6</v>
      </c>
      <c r="N175" s="48">
        <v>5</v>
      </c>
      <c r="O175" s="48">
        <v>6</v>
      </c>
      <c r="P175" s="48">
        <v>5</v>
      </c>
      <c r="Q175" s="48">
        <v>3</v>
      </c>
      <c r="R175" s="48">
        <v>4</v>
      </c>
      <c r="S175" s="48">
        <v>1</v>
      </c>
      <c r="T175" s="48">
        <v>7</v>
      </c>
      <c r="U175" s="48">
        <v>2</v>
      </c>
      <c r="V175" s="48">
        <v>6</v>
      </c>
      <c r="W175" s="48">
        <v>3</v>
      </c>
      <c r="X175" s="48">
        <v>3</v>
      </c>
      <c r="Y175" s="48">
        <v>3</v>
      </c>
      <c r="Z175" s="48">
        <v>6</v>
      </c>
    </row>
    <row r="176" spans="1:26">
      <c r="A176" s="48">
        <v>4</v>
      </c>
      <c r="B176" s="48">
        <v>4</v>
      </c>
      <c r="C176" s="48">
        <v>4</v>
      </c>
      <c r="D176" s="48">
        <v>2</v>
      </c>
      <c r="E176" s="48">
        <v>3</v>
      </c>
      <c r="F176" s="48">
        <v>4</v>
      </c>
      <c r="G176" s="48">
        <v>4</v>
      </c>
      <c r="H176" s="48">
        <v>4</v>
      </c>
      <c r="I176" s="48">
        <v>3</v>
      </c>
      <c r="J176" s="48">
        <v>3</v>
      </c>
      <c r="K176" s="48">
        <v>4</v>
      </c>
      <c r="L176" s="48">
        <v>4</v>
      </c>
      <c r="M176" s="48">
        <v>5</v>
      </c>
      <c r="N176" s="48">
        <v>4</v>
      </c>
      <c r="O176" s="48">
        <v>5</v>
      </c>
      <c r="P176" s="48">
        <v>5</v>
      </c>
      <c r="Q176" s="48">
        <v>4</v>
      </c>
      <c r="R176" s="48">
        <v>4</v>
      </c>
      <c r="S176" s="48">
        <v>2</v>
      </c>
      <c r="T176" s="48">
        <v>5</v>
      </c>
      <c r="U176" s="48">
        <v>3</v>
      </c>
      <c r="V176" s="48">
        <v>5</v>
      </c>
      <c r="W176" s="48">
        <v>4</v>
      </c>
      <c r="X176" s="48">
        <v>5</v>
      </c>
      <c r="Y176" s="48">
        <v>3</v>
      </c>
      <c r="Z176" s="48">
        <v>5</v>
      </c>
    </row>
    <row r="177" spans="1:26">
      <c r="A177" s="48">
        <v>2</v>
      </c>
      <c r="B177" s="48">
        <v>2</v>
      </c>
      <c r="C177" s="48">
        <v>7</v>
      </c>
      <c r="D177" s="48">
        <v>5</v>
      </c>
      <c r="E177" s="48">
        <v>5</v>
      </c>
      <c r="F177" s="48">
        <v>2</v>
      </c>
      <c r="G177" s="48">
        <v>2</v>
      </c>
      <c r="H177" s="48">
        <v>4</v>
      </c>
      <c r="I177" s="48">
        <v>3</v>
      </c>
      <c r="J177" s="48">
        <v>6</v>
      </c>
      <c r="K177" s="48">
        <v>2</v>
      </c>
      <c r="L177" s="48">
        <v>6</v>
      </c>
      <c r="M177" s="48">
        <v>4</v>
      </c>
      <c r="N177" s="48">
        <v>1</v>
      </c>
      <c r="O177" s="48">
        <v>2</v>
      </c>
      <c r="P177" s="48">
        <v>2</v>
      </c>
      <c r="Q177" s="48">
        <v>4</v>
      </c>
      <c r="R177" s="48">
        <v>6</v>
      </c>
      <c r="S177" s="48">
        <v>6</v>
      </c>
      <c r="T177" s="48">
        <v>2</v>
      </c>
      <c r="U177" s="48">
        <v>6</v>
      </c>
      <c r="V177" s="48">
        <v>3</v>
      </c>
      <c r="W177" s="48">
        <v>3</v>
      </c>
      <c r="X177" s="48">
        <v>5</v>
      </c>
      <c r="Y177" s="48">
        <v>5</v>
      </c>
      <c r="Z177" s="48">
        <v>2</v>
      </c>
    </row>
    <row r="178" spans="1:26">
      <c r="A178" s="48">
        <v>6</v>
      </c>
      <c r="B178" s="48">
        <v>6</v>
      </c>
      <c r="C178" s="48">
        <v>3</v>
      </c>
      <c r="D178" s="48">
        <v>2</v>
      </c>
      <c r="E178" s="48">
        <v>3</v>
      </c>
      <c r="F178" s="48">
        <v>5</v>
      </c>
      <c r="G178" s="48">
        <v>6</v>
      </c>
      <c r="H178" s="48">
        <v>4</v>
      </c>
      <c r="I178" s="48">
        <v>3</v>
      </c>
      <c r="J178" s="48">
        <v>3</v>
      </c>
      <c r="K178" s="48">
        <v>5</v>
      </c>
      <c r="L178" s="48">
        <v>3</v>
      </c>
      <c r="M178" s="48">
        <v>6</v>
      </c>
      <c r="N178" s="48">
        <v>5</v>
      </c>
      <c r="O178" s="48">
        <v>5</v>
      </c>
      <c r="P178" s="48">
        <v>5</v>
      </c>
      <c r="Q178" s="48">
        <v>3</v>
      </c>
      <c r="R178" s="48">
        <v>4</v>
      </c>
      <c r="S178" s="48">
        <v>2</v>
      </c>
      <c r="T178" s="48">
        <v>4</v>
      </c>
      <c r="U178" s="48">
        <v>2</v>
      </c>
      <c r="V178" s="48">
        <v>5</v>
      </c>
      <c r="W178" s="48">
        <v>3</v>
      </c>
      <c r="X178" s="48">
        <v>2</v>
      </c>
      <c r="Y178" s="48">
        <v>1</v>
      </c>
      <c r="Z178" s="48">
        <v>5</v>
      </c>
    </row>
    <row r="179" spans="1:26">
      <c r="A179" s="48">
        <v>6</v>
      </c>
      <c r="B179" s="48">
        <v>5</v>
      </c>
      <c r="C179" s="48">
        <v>5</v>
      </c>
      <c r="D179" s="48">
        <v>2</v>
      </c>
      <c r="E179" s="48">
        <v>2</v>
      </c>
      <c r="F179" s="48">
        <v>6</v>
      </c>
      <c r="G179" s="48">
        <v>6</v>
      </c>
      <c r="H179" s="48">
        <v>3</v>
      </c>
      <c r="I179" s="48">
        <v>2</v>
      </c>
      <c r="J179" s="48">
        <v>2</v>
      </c>
      <c r="K179" s="48">
        <v>5</v>
      </c>
      <c r="L179" s="48">
        <v>2</v>
      </c>
      <c r="M179" s="48">
        <v>6</v>
      </c>
      <c r="N179" s="48">
        <v>6</v>
      </c>
      <c r="O179" s="48">
        <v>6</v>
      </c>
      <c r="P179" s="48">
        <v>6</v>
      </c>
      <c r="Q179" s="48">
        <v>3</v>
      </c>
      <c r="R179" s="48">
        <v>3</v>
      </c>
      <c r="S179" s="48">
        <v>2</v>
      </c>
      <c r="T179" s="48">
        <v>6</v>
      </c>
      <c r="U179" s="48">
        <v>2</v>
      </c>
      <c r="V179" s="48">
        <v>6</v>
      </c>
      <c r="W179" s="48">
        <v>3</v>
      </c>
      <c r="X179" s="48">
        <v>3</v>
      </c>
      <c r="Y179" s="48">
        <v>2</v>
      </c>
      <c r="Z179" s="48">
        <v>6</v>
      </c>
    </row>
    <row r="180" spans="1:26">
      <c r="A180" s="48">
        <v>6</v>
      </c>
      <c r="B180" s="48">
        <v>7</v>
      </c>
      <c r="C180" s="48">
        <v>3</v>
      </c>
      <c r="D180" s="48">
        <v>1</v>
      </c>
      <c r="E180" s="48">
        <v>1</v>
      </c>
      <c r="F180" s="48">
        <v>5</v>
      </c>
      <c r="G180" s="48">
        <v>5</v>
      </c>
      <c r="H180" s="48">
        <v>4</v>
      </c>
      <c r="I180" s="48">
        <v>4</v>
      </c>
      <c r="J180" s="48">
        <v>3</v>
      </c>
      <c r="K180" s="48">
        <v>4</v>
      </c>
      <c r="L180" s="48">
        <v>4</v>
      </c>
      <c r="M180" s="48">
        <v>7</v>
      </c>
      <c r="N180" s="48">
        <v>5</v>
      </c>
      <c r="O180" s="48">
        <v>5</v>
      </c>
      <c r="P180" s="48">
        <v>6</v>
      </c>
      <c r="Q180" s="48">
        <v>4</v>
      </c>
      <c r="R180" s="48">
        <v>4</v>
      </c>
      <c r="S180" s="48">
        <v>2</v>
      </c>
      <c r="T180" s="48">
        <v>5</v>
      </c>
      <c r="U180" s="48">
        <v>1</v>
      </c>
      <c r="V180" s="48">
        <v>6</v>
      </c>
      <c r="W180" s="48">
        <v>4</v>
      </c>
      <c r="X180" s="48">
        <v>4</v>
      </c>
      <c r="Y180" s="48">
        <v>3</v>
      </c>
      <c r="Z180" s="48">
        <v>5</v>
      </c>
    </row>
    <row r="181" spans="1:26">
      <c r="A181" s="48">
        <v>6</v>
      </c>
      <c r="B181" s="48">
        <v>7</v>
      </c>
      <c r="C181" s="48">
        <v>2</v>
      </c>
      <c r="D181" s="48">
        <v>1</v>
      </c>
      <c r="E181" s="48">
        <v>2</v>
      </c>
      <c r="F181" s="48">
        <v>5</v>
      </c>
      <c r="G181" s="48">
        <v>5</v>
      </c>
      <c r="H181" s="48">
        <v>5</v>
      </c>
      <c r="I181" s="48">
        <v>5</v>
      </c>
      <c r="J181" s="48">
        <v>4</v>
      </c>
      <c r="K181" s="48">
        <v>4</v>
      </c>
      <c r="L181" s="48">
        <v>2</v>
      </c>
      <c r="M181" s="48">
        <v>4</v>
      </c>
      <c r="N181" s="48">
        <v>4</v>
      </c>
      <c r="O181" s="48">
        <v>5</v>
      </c>
      <c r="P181" s="48">
        <v>2</v>
      </c>
      <c r="Q181" s="48">
        <v>3</v>
      </c>
      <c r="R181" s="48">
        <v>4</v>
      </c>
      <c r="S181" s="48">
        <v>2</v>
      </c>
      <c r="T181" s="48">
        <v>6</v>
      </c>
      <c r="U181" s="48">
        <v>4</v>
      </c>
      <c r="V181" s="48">
        <v>6</v>
      </c>
      <c r="W181" s="48">
        <v>5</v>
      </c>
      <c r="X181" s="48">
        <v>4</v>
      </c>
      <c r="Y181" s="48">
        <v>4</v>
      </c>
      <c r="Z181" s="48">
        <v>5</v>
      </c>
    </row>
    <row r="182" spans="1:26">
      <c r="A182" s="48">
        <v>7</v>
      </c>
      <c r="B182" s="48">
        <v>7</v>
      </c>
      <c r="C182" s="48">
        <v>4</v>
      </c>
      <c r="D182" s="48">
        <v>1</v>
      </c>
      <c r="E182" s="48">
        <v>1</v>
      </c>
      <c r="F182" s="48">
        <v>5</v>
      </c>
      <c r="G182" s="48">
        <v>6</v>
      </c>
      <c r="H182" s="48">
        <v>6</v>
      </c>
      <c r="I182" s="48">
        <v>1</v>
      </c>
      <c r="J182" s="48">
        <v>3</v>
      </c>
      <c r="K182" s="48">
        <v>6</v>
      </c>
      <c r="L182" s="48">
        <v>1</v>
      </c>
      <c r="M182" s="48">
        <v>7</v>
      </c>
      <c r="N182" s="48">
        <v>7</v>
      </c>
      <c r="O182" s="48">
        <v>5</v>
      </c>
      <c r="P182" s="48">
        <v>6</v>
      </c>
      <c r="Q182" s="48">
        <v>1</v>
      </c>
      <c r="R182" s="48">
        <v>2</v>
      </c>
      <c r="S182" s="48">
        <v>1</v>
      </c>
      <c r="T182" s="48">
        <v>7</v>
      </c>
      <c r="U182" s="48">
        <v>1</v>
      </c>
      <c r="V182" s="48">
        <v>7</v>
      </c>
      <c r="W182" s="48">
        <v>1</v>
      </c>
      <c r="X182" s="48">
        <v>3</v>
      </c>
      <c r="Y182" s="48">
        <v>3</v>
      </c>
      <c r="Z182" s="48">
        <v>4</v>
      </c>
    </row>
    <row r="183" spans="1:26">
      <c r="A183" s="48">
        <v>6</v>
      </c>
      <c r="B183" s="48">
        <v>5</v>
      </c>
      <c r="C183" s="48">
        <v>3</v>
      </c>
      <c r="D183" s="48">
        <v>3</v>
      </c>
      <c r="E183" s="48">
        <v>2</v>
      </c>
      <c r="F183" s="48">
        <v>4</v>
      </c>
      <c r="G183" s="48">
        <v>5</v>
      </c>
      <c r="H183" s="48">
        <v>6</v>
      </c>
      <c r="I183" s="48">
        <v>2</v>
      </c>
      <c r="J183" s="48">
        <v>3</v>
      </c>
      <c r="K183" s="48">
        <v>4</v>
      </c>
      <c r="L183" s="48">
        <v>3</v>
      </c>
      <c r="M183" s="48">
        <v>4</v>
      </c>
      <c r="N183" s="48">
        <v>5</v>
      </c>
      <c r="O183" s="48">
        <v>2</v>
      </c>
      <c r="P183" s="48">
        <v>5</v>
      </c>
      <c r="Q183" s="48">
        <v>4</v>
      </c>
      <c r="R183" s="48">
        <v>4</v>
      </c>
      <c r="S183" s="48">
        <v>3</v>
      </c>
      <c r="T183" s="48">
        <v>5</v>
      </c>
      <c r="U183" s="48">
        <v>3</v>
      </c>
      <c r="V183" s="48">
        <v>6</v>
      </c>
      <c r="W183" s="48">
        <v>5</v>
      </c>
      <c r="X183" s="48">
        <v>5</v>
      </c>
      <c r="Y183" s="48">
        <v>5</v>
      </c>
      <c r="Z183" s="48">
        <v>4</v>
      </c>
    </row>
    <row r="184" spans="1:26">
      <c r="A184" s="48">
        <v>5</v>
      </c>
      <c r="B184" s="48">
        <v>6</v>
      </c>
      <c r="C184" s="48">
        <v>4</v>
      </c>
      <c r="D184" s="48">
        <v>1</v>
      </c>
      <c r="E184" s="48">
        <v>2</v>
      </c>
      <c r="F184" s="48">
        <v>4</v>
      </c>
      <c r="G184" s="48">
        <v>4</v>
      </c>
      <c r="H184" s="48">
        <v>6</v>
      </c>
      <c r="I184" s="48">
        <v>3</v>
      </c>
      <c r="J184" s="48">
        <v>4</v>
      </c>
      <c r="K184" s="48">
        <v>5</v>
      </c>
      <c r="L184" s="48">
        <v>2</v>
      </c>
      <c r="M184" s="48">
        <v>7</v>
      </c>
      <c r="N184" s="48">
        <v>6</v>
      </c>
      <c r="O184" s="48">
        <v>4</v>
      </c>
      <c r="P184" s="48">
        <v>6</v>
      </c>
      <c r="Q184" s="48">
        <v>1</v>
      </c>
      <c r="R184" s="48">
        <v>4</v>
      </c>
      <c r="S184" s="48">
        <v>2</v>
      </c>
      <c r="T184" s="48">
        <v>5</v>
      </c>
      <c r="U184" s="48">
        <v>3</v>
      </c>
      <c r="V184" s="48">
        <v>6</v>
      </c>
      <c r="W184" s="48">
        <v>2</v>
      </c>
      <c r="X184" s="48">
        <v>4</v>
      </c>
      <c r="Y184" s="48">
        <v>3</v>
      </c>
      <c r="Z184" s="48">
        <v>4</v>
      </c>
    </row>
    <row r="185" spans="1:26">
      <c r="A185" s="48">
        <v>7</v>
      </c>
      <c r="B185" s="48">
        <v>7</v>
      </c>
      <c r="C185" s="48">
        <v>1</v>
      </c>
      <c r="D185" s="48">
        <v>1</v>
      </c>
      <c r="E185" s="48">
        <v>1</v>
      </c>
      <c r="F185" s="48">
        <v>6</v>
      </c>
      <c r="G185" s="48">
        <v>6</v>
      </c>
      <c r="H185" s="48">
        <v>6</v>
      </c>
      <c r="I185" s="48">
        <v>2</v>
      </c>
      <c r="J185" s="48">
        <v>2</v>
      </c>
      <c r="K185" s="48">
        <v>6</v>
      </c>
      <c r="L185" s="48">
        <v>1</v>
      </c>
      <c r="M185" s="48">
        <v>7</v>
      </c>
      <c r="N185" s="48">
        <v>7</v>
      </c>
      <c r="O185" s="48">
        <v>6</v>
      </c>
      <c r="P185" s="48">
        <v>7</v>
      </c>
      <c r="Q185" s="48">
        <v>1</v>
      </c>
      <c r="R185" s="48">
        <v>2</v>
      </c>
      <c r="S185" s="48">
        <v>2</v>
      </c>
      <c r="T185" s="48">
        <v>6</v>
      </c>
      <c r="U185" s="48">
        <v>2</v>
      </c>
      <c r="V185" s="48">
        <v>6</v>
      </c>
      <c r="W185" s="48">
        <v>2</v>
      </c>
      <c r="X185" s="48">
        <v>2</v>
      </c>
      <c r="Y185" s="48">
        <v>2</v>
      </c>
      <c r="Z185" s="48">
        <v>5</v>
      </c>
    </row>
    <row r="186" spans="1:26">
      <c r="A186" s="48">
        <v>7</v>
      </c>
      <c r="B186" s="48">
        <v>7</v>
      </c>
      <c r="C186" s="48">
        <v>1</v>
      </c>
      <c r="D186" s="48">
        <v>3</v>
      </c>
      <c r="E186" s="48">
        <v>4</v>
      </c>
      <c r="F186" s="48">
        <v>5</v>
      </c>
      <c r="G186" s="48">
        <v>4</v>
      </c>
      <c r="H186" s="48">
        <v>7</v>
      </c>
      <c r="I186" s="48">
        <v>5</v>
      </c>
      <c r="J186" s="48">
        <v>4</v>
      </c>
      <c r="K186" s="48">
        <v>5</v>
      </c>
      <c r="L186" s="48">
        <v>1</v>
      </c>
      <c r="M186" s="48">
        <v>5</v>
      </c>
      <c r="N186" s="48">
        <v>4</v>
      </c>
      <c r="O186" s="48">
        <v>4</v>
      </c>
      <c r="P186" s="48">
        <v>4</v>
      </c>
      <c r="Q186" s="48">
        <v>5</v>
      </c>
      <c r="R186" s="48">
        <v>3</v>
      </c>
      <c r="S186" s="48">
        <v>3</v>
      </c>
      <c r="T186" s="48">
        <v>4</v>
      </c>
      <c r="U186" s="48">
        <v>4</v>
      </c>
      <c r="V186" s="48">
        <v>4</v>
      </c>
      <c r="W186" s="48">
        <v>4</v>
      </c>
      <c r="X186" s="48">
        <v>1</v>
      </c>
      <c r="Y186" s="48">
        <v>1</v>
      </c>
      <c r="Z186" s="48">
        <v>1</v>
      </c>
    </row>
    <row r="187" spans="1:26">
      <c r="A187" s="48">
        <v>6</v>
      </c>
      <c r="B187" s="48">
        <v>6</v>
      </c>
      <c r="C187" s="48">
        <v>3</v>
      </c>
      <c r="D187" s="48">
        <v>1</v>
      </c>
      <c r="E187" s="48">
        <v>1</v>
      </c>
      <c r="F187" s="48">
        <v>5</v>
      </c>
      <c r="G187" s="48">
        <v>6</v>
      </c>
      <c r="H187" s="48">
        <v>7</v>
      </c>
      <c r="I187" s="48">
        <v>2</v>
      </c>
      <c r="J187" s="48">
        <v>7</v>
      </c>
      <c r="K187" s="48">
        <v>4</v>
      </c>
      <c r="L187" s="48">
        <v>3</v>
      </c>
      <c r="M187" s="48">
        <v>5</v>
      </c>
      <c r="N187" s="48">
        <v>5</v>
      </c>
      <c r="O187" s="48">
        <v>2</v>
      </c>
      <c r="P187" s="48">
        <v>5</v>
      </c>
      <c r="Q187" s="48">
        <v>1</v>
      </c>
      <c r="R187" s="48">
        <v>3</v>
      </c>
      <c r="S187" s="48">
        <v>2</v>
      </c>
      <c r="T187" s="48">
        <v>6</v>
      </c>
      <c r="U187" s="48">
        <v>1</v>
      </c>
      <c r="V187" s="48">
        <v>7</v>
      </c>
      <c r="W187" s="48">
        <v>1</v>
      </c>
      <c r="X187" s="48">
        <v>3</v>
      </c>
      <c r="Y187" s="48">
        <v>4</v>
      </c>
      <c r="Z187" s="48">
        <v>5</v>
      </c>
    </row>
    <row r="188" spans="1:26">
      <c r="A188" s="48">
        <v>7</v>
      </c>
      <c r="B188" s="48">
        <v>7</v>
      </c>
      <c r="C188" s="48">
        <v>2</v>
      </c>
      <c r="D188" s="48">
        <v>2</v>
      </c>
      <c r="E188" s="48">
        <v>2</v>
      </c>
      <c r="F188" s="48">
        <v>6</v>
      </c>
      <c r="G188" s="48">
        <v>6</v>
      </c>
      <c r="H188" s="48">
        <v>6</v>
      </c>
      <c r="I188" s="48">
        <v>2</v>
      </c>
      <c r="J188" s="48">
        <v>2</v>
      </c>
      <c r="K188" s="48">
        <v>6</v>
      </c>
      <c r="L188" s="48">
        <v>2</v>
      </c>
      <c r="M188" s="48">
        <v>6</v>
      </c>
      <c r="N188" s="48">
        <v>6</v>
      </c>
      <c r="O188" s="48">
        <v>6</v>
      </c>
      <c r="P188" s="48">
        <v>6</v>
      </c>
      <c r="Q188" s="48">
        <v>1</v>
      </c>
      <c r="R188" s="48">
        <v>2</v>
      </c>
      <c r="S188" s="48">
        <v>2</v>
      </c>
      <c r="T188" s="48">
        <v>6</v>
      </c>
      <c r="U188" s="48">
        <v>2</v>
      </c>
      <c r="V188" s="48">
        <v>6</v>
      </c>
      <c r="W188" s="48">
        <v>1</v>
      </c>
      <c r="X188" s="48">
        <v>2</v>
      </c>
      <c r="Y188" s="48">
        <v>2</v>
      </c>
      <c r="Z188" s="48">
        <v>6</v>
      </c>
    </row>
    <row r="189" spans="1:26">
      <c r="A189" s="48">
        <v>6</v>
      </c>
      <c r="B189" s="48">
        <v>6</v>
      </c>
      <c r="C189" s="48">
        <v>2</v>
      </c>
      <c r="D189" s="48">
        <v>2</v>
      </c>
      <c r="E189" s="48">
        <v>2</v>
      </c>
      <c r="F189" s="48">
        <v>6</v>
      </c>
      <c r="G189" s="48">
        <v>6</v>
      </c>
      <c r="H189" s="48">
        <v>3</v>
      </c>
      <c r="I189" s="48">
        <v>1</v>
      </c>
      <c r="J189" s="48">
        <v>1</v>
      </c>
      <c r="K189" s="48">
        <v>6</v>
      </c>
      <c r="L189" s="48">
        <v>2</v>
      </c>
      <c r="M189" s="48">
        <v>6</v>
      </c>
      <c r="N189" s="48">
        <v>6</v>
      </c>
      <c r="O189" s="48">
        <v>6</v>
      </c>
      <c r="P189" s="48">
        <v>6</v>
      </c>
      <c r="Q189" s="48">
        <v>2</v>
      </c>
      <c r="R189" s="48">
        <v>2</v>
      </c>
      <c r="S189" s="48">
        <v>2</v>
      </c>
      <c r="T189" s="48">
        <v>6</v>
      </c>
      <c r="U189" s="48">
        <v>2</v>
      </c>
      <c r="V189" s="48">
        <v>6</v>
      </c>
      <c r="W189" s="48">
        <v>2</v>
      </c>
      <c r="X189" s="48">
        <v>2</v>
      </c>
      <c r="Y189" s="48">
        <v>2</v>
      </c>
      <c r="Z189" s="48">
        <v>6</v>
      </c>
    </row>
    <row r="190" spans="1:26">
      <c r="A190" s="48">
        <v>6</v>
      </c>
      <c r="B190" s="48">
        <v>5</v>
      </c>
      <c r="C190" s="48">
        <v>3</v>
      </c>
      <c r="D190" s="48">
        <v>3</v>
      </c>
      <c r="E190" s="48">
        <v>2</v>
      </c>
      <c r="F190" s="48">
        <v>6</v>
      </c>
      <c r="G190" s="48">
        <v>6</v>
      </c>
      <c r="H190" s="48">
        <v>3</v>
      </c>
      <c r="I190" s="48">
        <v>2</v>
      </c>
      <c r="J190" s="48">
        <v>4</v>
      </c>
      <c r="K190" s="48">
        <v>5</v>
      </c>
      <c r="L190" s="48">
        <v>2</v>
      </c>
      <c r="M190" s="48">
        <v>6</v>
      </c>
      <c r="N190" s="48">
        <v>6</v>
      </c>
      <c r="O190" s="48">
        <v>6</v>
      </c>
      <c r="P190" s="48">
        <v>6</v>
      </c>
      <c r="Q190" s="48">
        <v>2</v>
      </c>
      <c r="R190" s="48">
        <v>4</v>
      </c>
      <c r="S190" s="48">
        <v>1</v>
      </c>
      <c r="T190" s="48">
        <v>6</v>
      </c>
      <c r="U190" s="48">
        <v>2</v>
      </c>
      <c r="V190" s="48">
        <v>6</v>
      </c>
      <c r="W190" s="48">
        <v>2</v>
      </c>
      <c r="X190" s="48">
        <v>2</v>
      </c>
      <c r="Y190" s="48">
        <v>2</v>
      </c>
      <c r="Z190" s="48">
        <v>6</v>
      </c>
    </row>
    <row r="191" spans="1:26">
      <c r="A191" s="48">
        <v>5</v>
      </c>
      <c r="B191" s="48">
        <v>6</v>
      </c>
      <c r="C191" s="48">
        <v>6</v>
      </c>
      <c r="D191" s="48">
        <v>3</v>
      </c>
      <c r="E191" s="48">
        <v>2</v>
      </c>
      <c r="F191" s="48">
        <v>3</v>
      </c>
      <c r="G191" s="48">
        <v>4</v>
      </c>
      <c r="H191" s="48">
        <v>6</v>
      </c>
      <c r="I191" s="48">
        <v>2</v>
      </c>
      <c r="J191" s="48">
        <v>3</v>
      </c>
      <c r="K191" s="48">
        <v>4</v>
      </c>
      <c r="L191" s="48">
        <v>3</v>
      </c>
      <c r="M191" s="48">
        <v>6</v>
      </c>
      <c r="N191" s="48">
        <v>5</v>
      </c>
      <c r="O191" s="48">
        <v>5</v>
      </c>
      <c r="P191" s="48">
        <v>6</v>
      </c>
      <c r="Q191" s="48">
        <v>2</v>
      </c>
      <c r="R191" s="48">
        <v>3</v>
      </c>
      <c r="S191" s="48">
        <v>3</v>
      </c>
      <c r="T191" s="48">
        <v>7</v>
      </c>
      <c r="U191" s="48">
        <v>2</v>
      </c>
      <c r="V191" s="48">
        <v>7</v>
      </c>
      <c r="W191" s="48">
        <v>5</v>
      </c>
      <c r="X191" s="48">
        <v>5</v>
      </c>
      <c r="Y191" s="48">
        <v>3</v>
      </c>
      <c r="Z191" s="48">
        <v>6</v>
      </c>
    </row>
    <row r="192" spans="1:26">
      <c r="A192" s="48">
        <v>6</v>
      </c>
      <c r="B192" s="48">
        <v>5</v>
      </c>
      <c r="C192" s="48">
        <v>3</v>
      </c>
      <c r="D192" s="48">
        <v>2</v>
      </c>
      <c r="E192" s="48">
        <v>1</v>
      </c>
      <c r="F192" s="48">
        <v>5</v>
      </c>
      <c r="G192" s="48">
        <v>5</v>
      </c>
      <c r="H192" s="48">
        <v>5</v>
      </c>
      <c r="I192" s="48">
        <v>1</v>
      </c>
      <c r="J192" s="48">
        <v>2</v>
      </c>
      <c r="K192" s="48">
        <v>6</v>
      </c>
      <c r="L192" s="48">
        <v>2</v>
      </c>
      <c r="M192" s="48">
        <v>6</v>
      </c>
      <c r="N192" s="48">
        <v>5</v>
      </c>
      <c r="O192" s="48">
        <v>6</v>
      </c>
      <c r="P192" s="48">
        <v>6</v>
      </c>
      <c r="Q192" s="48">
        <v>1</v>
      </c>
      <c r="R192" s="48">
        <v>3</v>
      </c>
      <c r="S192" s="48">
        <v>1</v>
      </c>
      <c r="T192" s="48">
        <v>3</v>
      </c>
      <c r="U192" s="48">
        <v>2</v>
      </c>
      <c r="V192" s="48">
        <v>6</v>
      </c>
      <c r="W192" s="48">
        <v>3</v>
      </c>
      <c r="X192" s="48">
        <v>3</v>
      </c>
      <c r="Y192" s="48">
        <v>1</v>
      </c>
      <c r="Z192" s="48">
        <v>5</v>
      </c>
    </row>
    <row r="193" spans="1:26">
      <c r="A193" s="48">
        <v>5</v>
      </c>
      <c r="B193" s="48">
        <v>5</v>
      </c>
      <c r="C193" s="48">
        <v>4</v>
      </c>
      <c r="D193" s="48">
        <v>2</v>
      </c>
      <c r="E193" s="48">
        <v>2</v>
      </c>
      <c r="F193" s="48">
        <v>5</v>
      </c>
      <c r="G193" s="48">
        <v>5</v>
      </c>
      <c r="H193" s="48">
        <v>3</v>
      </c>
      <c r="I193" s="48">
        <v>3</v>
      </c>
      <c r="J193" s="48">
        <v>3</v>
      </c>
      <c r="K193" s="48">
        <v>4</v>
      </c>
      <c r="L193" s="48">
        <v>4</v>
      </c>
      <c r="M193" s="48">
        <v>5</v>
      </c>
      <c r="N193" s="48">
        <v>5</v>
      </c>
      <c r="O193" s="48">
        <v>6</v>
      </c>
      <c r="P193" s="48">
        <v>4</v>
      </c>
      <c r="Q193" s="48">
        <v>3</v>
      </c>
      <c r="R193" s="48">
        <v>4</v>
      </c>
      <c r="S193" s="48">
        <v>2</v>
      </c>
      <c r="T193" s="48">
        <v>5</v>
      </c>
      <c r="U193" s="48">
        <v>2</v>
      </c>
      <c r="V193" s="48">
        <v>6</v>
      </c>
      <c r="W193" s="48">
        <v>3</v>
      </c>
      <c r="X193" s="48">
        <v>3</v>
      </c>
      <c r="Y193" s="48">
        <v>3</v>
      </c>
      <c r="Z193" s="48">
        <v>5</v>
      </c>
    </row>
    <row r="194" spans="1:26">
      <c r="A194" s="48">
        <v>6</v>
      </c>
      <c r="B194" s="48">
        <v>5</v>
      </c>
      <c r="C194" s="48">
        <v>3</v>
      </c>
      <c r="D194" s="48">
        <v>4</v>
      </c>
      <c r="E194" s="48">
        <v>2</v>
      </c>
      <c r="F194" s="48">
        <v>6</v>
      </c>
      <c r="G194" s="48">
        <v>6</v>
      </c>
      <c r="H194" s="48">
        <v>4</v>
      </c>
      <c r="I194" s="48">
        <v>2</v>
      </c>
      <c r="J194" s="48">
        <v>2</v>
      </c>
      <c r="K194" s="48">
        <v>3</v>
      </c>
      <c r="L194" s="48">
        <v>4</v>
      </c>
      <c r="M194" s="48">
        <v>3</v>
      </c>
      <c r="N194" s="48">
        <v>5</v>
      </c>
      <c r="O194" s="48">
        <v>5</v>
      </c>
      <c r="P194" s="48">
        <v>6</v>
      </c>
      <c r="Q194" s="48">
        <v>3</v>
      </c>
      <c r="R194" s="48">
        <v>4</v>
      </c>
      <c r="S194" s="48">
        <v>2</v>
      </c>
      <c r="T194" s="48">
        <v>5</v>
      </c>
      <c r="U194" s="48">
        <v>3</v>
      </c>
      <c r="V194" s="48">
        <v>7</v>
      </c>
      <c r="W194" s="48">
        <v>3</v>
      </c>
      <c r="X194" s="48">
        <v>4</v>
      </c>
      <c r="Y194" s="48">
        <v>3</v>
      </c>
      <c r="Z194" s="48">
        <v>6</v>
      </c>
    </row>
    <row r="195" spans="1:26">
      <c r="A195" s="48">
        <v>7</v>
      </c>
      <c r="B195" s="48">
        <v>7</v>
      </c>
      <c r="C195" s="48">
        <v>1</v>
      </c>
      <c r="D195" s="48">
        <v>1</v>
      </c>
      <c r="E195" s="48">
        <v>1</v>
      </c>
      <c r="F195" s="48">
        <v>7</v>
      </c>
      <c r="G195" s="48">
        <v>7</v>
      </c>
      <c r="H195" s="48">
        <v>1</v>
      </c>
      <c r="I195" s="48">
        <v>1</v>
      </c>
      <c r="J195" s="48">
        <v>1</v>
      </c>
      <c r="K195" s="48">
        <v>7</v>
      </c>
      <c r="L195" s="48">
        <v>1</v>
      </c>
      <c r="M195" s="48">
        <v>7</v>
      </c>
      <c r="N195" s="48">
        <v>7</v>
      </c>
      <c r="O195" s="48">
        <v>7</v>
      </c>
      <c r="P195" s="48">
        <v>7</v>
      </c>
      <c r="Q195" s="48">
        <v>1</v>
      </c>
      <c r="R195" s="48">
        <v>1</v>
      </c>
      <c r="S195" s="48">
        <v>1</v>
      </c>
      <c r="T195" s="48">
        <v>7</v>
      </c>
      <c r="U195" s="48">
        <v>1</v>
      </c>
      <c r="V195" s="48">
        <v>7</v>
      </c>
      <c r="W195" s="48">
        <v>1</v>
      </c>
      <c r="X195" s="48">
        <v>1</v>
      </c>
      <c r="Y195" s="48">
        <v>1</v>
      </c>
      <c r="Z195" s="48">
        <v>7</v>
      </c>
    </row>
    <row r="196" spans="1:26">
      <c r="A196" s="48">
        <v>6</v>
      </c>
      <c r="B196" s="48">
        <v>5</v>
      </c>
      <c r="C196" s="48">
        <v>3</v>
      </c>
      <c r="D196" s="48">
        <v>2</v>
      </c>
      <c r="E196" s="48">
        <v>3</v>
      </c>
      <c r="F196" s="48">
        <v>5</v>
      </c>
      <c r="G196" s="48">
        <v>5</v>
      </c>
      <c r="H196" s="48">
        <v>6</v>
      </c>
      <c r="I196" s="48">
        <v>3</v>
      </c>
      <c r="J196" s="48">
        <v>5</v>
      </c>
      <c r="K196" s="48">
        <v>6</v>
      </c>
      <c r="L196" s="48">
        <v>2</v>
      </c>
      <c r="M196" s="48">
        <v>6</v>
      </c>
      <c r="N196" s="48">
        <v>6</v>
      </c>
      <c r="O196" s="48">
        <v>2</v>
      </c>
      <c r="P196" s="48">
        <v>6</v>
      </c>
      <c r="Q196" s="48">
        <v>2</v>
      </c>
      <c r="R196" s="48">
        <v>4</v>
      </c>
      <c r="S196" s="48">
        <v>2</v>
      </c>
      <c r="T196" s="48">
        <v>5</v>
      </c>
      <c r="U196" s="48">
        <v>3</v>
      </c>
      <c r="V196" s="48">
        <v>6</v>
      </c>
      <c r="W196" s="48">
        <v>2</v>
      </c>
      <c r="X196" s="48">
        <v>2</v>
      </c>
      <c r="Y196" s="48">
        <v>3</v>
      </c>
      <c r="Z196" s="48">
        <v>4</v>
      </c>
    </row>
    <row r="197" spans="1:26">
      <c r="A197" s="48">
        <v>6</v>
      </c>
      <c r="B197" s="48">
        <v>5</v>
      </c>
      <c r="C197" s="48">
        <v>4</v>
      </c>
      <c r="D197" s="48">
        <v>2</v>
      </c>
      <c r="E197" s="48">
        <v>1</v>
      </c>
      <c r="F197" s="48">
        <v>6</v>
      </c>
      <c r="G197" s="48">
        <v>7</v>
      </c>
      <c r="H197" s="48">
        <v>2</v>
      </c>
      <c r="I197" s="48">
        <v>1</v>
      </c>
      <c r="J197" s="48">
        <v>1</v>
      </c>
      <c r="K197" s="48">
        <v>4</v>
      </c>
      <c r="L197" s="48">
        <v>5</v>
      </c>
      <c r="M197" s="48">
        <v>6</v>
      </c>
      <c r="N197" s="48">
        <v>4</v>
      </c>
      <c r="O197" s="48">
        <v>6</v>
      </c>
      <c r="P197" s="48">
        <v>6</v>
      </c>
      <c r="Q197" s="48">
        <v>2</v>
      </c>
      <c r="R197" s="48">
        <v>4</v>
      </c>
      <c r="S197" s="48">
        <v>1</v>
      </c>
      <c r="T197" s="48">
        <v>7</v>
      </c>
      <c r="U197" s="48">
        <v>1</v>
      </c>
      <c r="V197" s="48">
        <v>7</v>
      </c>
      <c r="W197" s="48">
        <v>5</v>
      </c>
      <c r="X197" s="48">
        <v>3</v>
      </c>
      <c r="Y197" s="48">
        <v>4</v>
      </c>
      <c r="Z197" s="48">
        <v>6</v>
      </c>
    </row>
    <row r="198" spans="1:26">
      <c r="A198" s="48">
        <v>7</v>
      </c>
      <c r="B198" s="48">
        <v>7</v>
      </c>
      <c r="C198" s="48">
        <v>2</v>
      </c>
      <c r="D198" s="48">
        <v>1</v>
      </c>
      <c r="E198" s="48">
        <v>1</v>
      </c>
      <c r="F198" s="48">
        <v>6</v>
      </c>
      <c r="G198" s="48">
        <v>6</v>
      </c>
      <c r="H198" s="48">
        <v>4</v>
      </c>
      <c r="I198" s="48">
        <v>2</v>
      </c>
      <c r="J198" s="48">
        <v>1</v>
      </c>
      <c r="K198" s="48">
        <v>6</v>
      </c>
      <c r="L198" s="48">
        <v>1</v>
      </c>
      <c r="M198" s="48">
        <v>7</v>
      </c>
      <c r="N198" s="48">
        <v>7</v>
      </c>
      <c r="O198" s="48">
        <v>5</v>
      </c>
      <c r="P198" s="48">
        <v>7</v>
      </c>
      <c r="Q198" s="48">
        <v>1</v>
      </c>
      <c r="R198" s="48">
        <v>2</v>
      </c>
      <c r="S198" s="48">
        <v>1</v>
      </c>
      <c r="T198" s="48">
        <v>7</v>
      </c>
      <c r="U198" s="48">
        <v>1</v>
      </c>
      <c r="V198" s="48">
        <v>7</v>
      </c>
      <c r="W198" s="48">
        <v>1</v>
      </c>
      <c r="X198" s="48">
        <v>3</v>
      </c>
      <c r="Y198" s="48">
        <v>1</v>
      </c>
      <c r="Z198" s="48">
        <v>7</v>
      </c>
    </row>
    <row r="199" spans="1:26">
      <c r="A199" s="48">
        <v>6</v>
      </c>
      <c r="B199" s="48">
        <v>5</v>
      </c>
      <c r="C199" s="48">
        <v>3</v>
      </c>
      <c r="D199" s="48">
        <v>2</v>
      </c>
      <c r="E199" s="48">
        <v>2</v>
      </c>
      <c r="F199" s="48">
        <v>6</v>
      </c>
      <c r="G199" s="48">
        <v>5</v>
      </c>
      <c r="H199" s="48">
        <v>4</v>
      </c>
      <c r="I199" s="48">
        <v>2</v>
      </c>
      <c r="J199" s="48">
        <v>5</v>
      </c>
      <c r="K199" s="48">
        <v>6</v>
      </c>
      <c r="L199" s="48">
        <v>3</v>
      </c>
      <c r="M199" s="48">
        <v>6</v>
      </c>
      <c r="N199" s="48">
        <v>5</v>
      </c>
      <c r="O199" s="48">
        <v>6</v>
      </c>
      <c r="P199" s="48">
        <v>6</v>
      </c>
      <c r="Q199" s="48">
        <v>2</v>
      </c>
      <c r="R199" s="48">
        <v>3</v>
      </c>
      <c r="S199" s="48">
        <v>2</v>
      </c>
      <c r="T199" s="48">
        <v>6</v>
      </c>
      <c r="U199" s="48">
        <v>2</v>
      </c>
      <c r="V199" s="48">
        <v>5</v>
      </c>
      <c r="W199" s="48">
        <v>2</v>
      </c>
      <c r="X199" s="48">
        <v>3</v>
      </c>
      <c r="Y199" s="48">
        <v>4</v>
      </c>
      <c r="Z199" s="48">
        <v>6</v>
      </c>
    </row>
    <row r="200" spans="1:26">
      <c r="A200" s="48">
        <v>5</v>
      </c>
      <c r="B200" s="48">
        <v>6</v>
      </c>
      <c r="C200" s="48">
        <v>5</v>
      </c>
      <c r="D200" s="48">
        <v>3</v>
      </c>
      <c r="E200" s="48">
        <v>2</v>
      </c>
      <c r="F200" s="48">
        <v>4</v>
      </c>
      <c r="G200" s="48">
        <v>4</v>
      </c>
      <c r="H200" s="48">
        <v>5</v>
      </c>
      <c r="I200" s="48">
        <v>5</v>
      </c>
      <c r="J200" s="48">
        <v>5</v>
      </c>
      <c r="K200" s="48">
        <v>3</v>
      </c>
      <c r="L200" s="48">
        <v>4</v>
      </c>
      <c r="M200" s="48">
        <v>5</v>
      </c>
      <c r="N200" s="48">
        <v>3</v>
      </c>
      <c r="O200" s="48">
        <v>4</v>
      </c>
      <c r="P200" s="48">
        <v>4</v>
      </c>
      <c r="Q200" s="48">
        <v>3</v>
      </c>
      <c r="R200" s="48">
        <v>4</v>
      </c>
      <c r="S200" s="48">
        <v>2</v>
      </c>
      <c r="T200" s="48">
        <v>5</v>
      </c>
      <c r="U200" s="48">
        <v>3</v>
      </c>
      <c r="V200" s="48">
        <v>6</v>
      </c>
      <c r="W200" s="48">
        <v>3</v>
      </c>
      <c r="X200" s="48">
        <v>3</v>
      </c>
      <c r="Y200" s="48">
        <v>4</v>
      </c>
      <c r="Z200" s="48">
        <v>4</v>
      </c>
    </row>
    <row r="201" spans="1:26">
      <c r="A201" s="48">
        <v>6</v>
      </c>
      <c r="B201" s="48">
        <v>7</v>
      </c>
      <c r="C201" s="48">
        <v>4</v>
      </c>
      <c r="D201" s="48">
        <v>6</v>
      </c>
      <c r="E201" s="48">
        <v>4</v>
      </c>
      <c r="F201" s="48">
        <v>4</v>
      </c>
      <c r="G201" s="48">
        <v>4</v>
      </c>
      <c r="H201" s="48">
        <v>4</v>
      </c>
      <c r="I201" s="48">
        <v>4</v>
      </c>
      <c r="J201" s="48">
        <v>5</v>
      </c>
      <c r="K201" s="48">
        <v>4</v>
      </c>
      <c r="L201" s="48">
        <v>1</v>
      </c>
      <c r="M201" s="48">
        <v>7</v>
      </c>
      <c r="N201" s="48">
        <v>7</v>
      </c>
      <c r="O201" s="48">
        <v>6</v>
      </c>
      <c r="P201" s="48">
        <v>7</v>
      </c>
      <c r="Q201" s="48">
        <v>1</v>
      </c>
      <c r="R201" s="48">
        <v>4</v>
      </c>
      <c r="S201" s="48">
        <v>1</v>
      </c>
      <c r="T201" s="48">
        <v>6</v>
      </c>
      <c r="U201" s="48">
        <v>7</v>
      </c>
      <c r="V201" s="48">
        <v>7</v>
      </c>
      <c r="W201" s="48">
        <v>6</v>
      </c>
      <c r="X201" s="48">
        <v>5</v>
      </c>
      <c r="Y201" s="48">
        <v>4</v>
      </c>
      <c r="Z201" s="48">
        <v>4</v>
      </c>
    </row>
    <row r="202" spans="1:26">
      <c r="A202" s="48">
        <v>5</v>
      </c>
      <c r="B202" s="48">
        <v>6</v>
      </c>
      <c r="C202" s="48">
        <v>3</v>
      </c>
      <c r="D202" s="48">
        <v>1</v>
      </c>
      <c r="E202" s="48">
        <v>3</v>
      </c>
      <c r="F202" s="48">
        <v>6</v>
      </c>
      <c r="G202" s="48">
        <v>5</v>
      </c>
      <c r="H202" s="48">
        <v>6</v>
      </c>
      <c r="I202" s="48">
        <v>3</v>
      </c>
      <c r="J202" s="48">
        <v>4</v>
      </c>
      <c r="K202" s="48">
        <v>5</v>
      </c>
      <c r="L202" s="48">
        <v>2</v>
      </c>
      <c r="M202" s="48">
        <v>6</v>
      </c>
      <c r="N202" s="48">
        <v>6</v>
      </c>
      <c r="O202" s="48">
        <v>5</v>
      </c>
      <c r="P202" s="48">
        <v>6</v>
      </c>
      <c r="Q202" s="48">
        <v>3</v>
      </c>
      <c r="R202" s="48">
        <v>3</v>
      </c>
      <c r="S202" s="48">
        <v>2</v>
      </c>
      <c r="T202" s="48">
        <v>6</v>
      </c>
      <c r="U202" s="48">
        <v>2</v>
      </c>
      <c r="V202" s="48">
        <v>6</v>
      </c>
      <c r="W202" s="48">
        <v>4</v>
      </c>
      <c r="X202" s="48">
        <v>3</v>
      </c>
      <c r="Y202" s="48">
        <v>2</v>
      </c>
      <c r="Z202" s="48">
        <v>3</v>
      </c>
    </row>
    <row r="203" spans="1:26">
      <c r="A203" s="48">
        <v>6</v>
      </c>
      <c r="B203" s="48">
        <v>6</v>
      </c>
      <c r="C203" s="48">
        <v>4</v>
      </c>
      <c r="D203" s="48">
        <v>5</v>
      </c>
      <c r="E203" s="48">
        <v>6</v>
      </c>
      <c r="F203" s="48">
        <v>6</v>
      </c>
      <c r="G203" s="48">
        <v>6</v>
      </c>
      <c r="H203" s="48">
        <v>6</v>
      </c>
      <c r="I203" s="48">
        <v>3</v>
      </c>
      <c r="J203" s="48">
        <v>3</v>
      </c>
      <c r="K203" s="48">
        <v>5</v>
      </c>
      <c r="L203" s="48">
        <v>2</v>
      </c>
      <c r="M203" s="48">
        <v>4</v>
      </c>
      <c r="N203" s="48">
        <v>5</v>
      </c>
      <c r="O203" s="48">
        <v>6</v>
      </c>
      <c r="P203" s="48">
        <v>5</v>
      </c>
      <c r="Q203" s="48">
        <v>3</v>
      </c>
      <c r="R203" s="48">
        <v>4</v>
      </c>
      <c r="S203" s="48">
        <v>6</v>
      </c>
      <c r="T203" s="48">
        <v>6</v>
      </c>
      <c r="U203" s="48">
        <v>3</v>
      </c>
      <c r="V203" s="48">
        <v>6</v>
      </c>
      <c r="W203" s="48">
        <v>6</v>
      </c>
      <c r="X203" s="48">
        <v>3</v>
      </c>
      <c r="Y203" s="48">
        <v>4</v>
      </c>
      <c r="Z203" s="48">
        <v>6</v>
      </c>
    </row>
    <row r="204" spans="1:26">
      <c r="A204" s="48">
        <v>5</v>
      </c>
      <c r="B204" s="48">
        <v>6</v>
      </c>
      <c r="C204" s="48">
        <v>4</v>
      </c>
      <c r="D204" s="48">
        <v>2</v>
      </c>
      <c r="E204" s="48">
        <v>2</v>
      </c>
      <c r="F204" s="48">
        <v>4</v>
      </c>
      <c r="G204" s="48">
        <v>5</v>
      </c>
      <c r="H204" s="48">
        <v>6</v>
      </c>
      <c r="I204" s="48">
        <v>2</v>
      </c>
      <c r="J204" s="48">
        <v>4</v>
      </c>
      <c r="K204" s="48">
        <v>5</v>
      </c>
      <c r="L204" s="48">
        <v>2</v>
      </c>
      <c r="M204" s="48">
        <v>6</v>
      </c>
      <c r="N204" s="48">
        <v>6</v>
      </c>
      <c r="O204" s="48">
        <v>4</v>
      </c>
      <c r="P204" s="48">
        <v>6</v>
      </c>
      <c r="Q204" s="48">
        <v>2</v>
      </c>
      <c r="R204" s="48">
        <v>3</v>
      </c>
      <c r="S204" s="48">
        <v>2</v>
      </c>
      <c r="T204" s="48">
        <v>6</v>
      </c>
      <c r="U204" s="48">
        <v>3</v>
      </c>
      <c r="V204" s="48">
        <v>6</v>
      </c>
      <c r="W204" s="48">
        <v>2</v>
      </c>
      <c r="X204" s="48">
        <v>4</v>
      </c>
      <c r="Y204" s="48">
        <v>3</v>
      </c>
      <c r="Z204" s="48">
        <v>2</v>
      </c>
    </row>
    <row r="205" spans="1:26">
      <c r="A205" s="48">
        <v>2</v>
      </c>
      <c r="B205" s="48">
        <v>2</v>
      </c>
      <c r="C205" s="48">
        <v>5</v>
      </c>
      <c r="D205" s="48">
        <v>5</v>
      </c>
      <c r="E205" s="48">
        <v>6</v>
      </c>
      <c r="F205" s="48">
        <v>3</v>
      </c>
      <c r="G205" s="48">
        <v>3</v>
      </c>
      <c r="H205" s="48">
        <v>3</v>
      </c>
      <c r="I205" s="48">
        <v>5</v>
      </c>
      <c r="J205" s="48">
        <v>5</v>
      </c>
      <c r="K205" s="48">
        <v>3</v>
      </c>
      <c r="L205" s="48">
        <v>5</v>
      </c>
      <c r="M205" s="48">
        <v>2</v>
      </c>
      <c r="N205" s="48">
        <v>2</v>
      </c>
      <c r="O205" s="48">
        <v>3</v>
      </c>
      <c r="P205" s="48">
        <v>2</v>
      </c>
      <c r="Q205" s="48">
        <v>5</v>
      </c>
      <c r="R205" s="48">
        <v>1</v>
      </c>
      <c r="S205" s="48">
        <v>5</v>
      </c>
      <c r="T205" s="48">
        <v>2</v>
      </c>
      <c r="U205" s="48">
        <v>2</v>
      </c>
      <c r="V205" s="48">
        <v>2</v>
      </c>
      <c r="W205" s="48">
        <v>5</v>
      </c>
      <c r="X205" s="48">
        <v>4</v>
      </c>
      <c r="Y205" s="48">
        <v>3</v>
      </c>
      <c r="Z205" s="48">
        <v>3</v>
      </c>
    </row>
    <row r="206" spans="1:26">
      <c r="A206" s="48">
        <v>3</v>
      </c>
      <c r="B206" s="48">
        <v>5</v>
      </c>
      <c r="C206" s="48">
        <v>2</v>
      </c>
      <c r="D206" s="48">
        <v>2</v>
      </c>
      <c r="E206" s="48">
        <v>2</v>
      </c>
      <c r="F206" s="48">
        <v>5</v>
      </c>
      <c r="G206" s="48">
        <v>3</v>
      </c>
      <c r="H206" s="48">
        <v>5</v>
      </c>
      <c r="I206" s="48">
        <v>2</v>
      </c>
      <c r="J206" s="48">
        <v>4</v>
      </c>
      <c r="K206" s="48">
        <v>4</v>
      </c>
      <c r="L206" s="48">
        <v>3</v>
      </c>
      <c r="M206" s="48">
        <v>5</v>
      </c>
      <c r="N206" s="48">
        <v>5</v>
      </c>
      <c r="O206" s="48">
        <v>5</v>
      </c>
      <c r="P206" s="48">
        <v>5</v>
      </c>
      <c r="Q206" s="48">
        <v>2</v>
      </c>
      <c r="R206" s="48">
        <v>4</v>
      </c>
      <c r="S206" s="48">
        <v>2</v>
      </c>
      <c r="T206" s="48">
        <v>5</v>
      </c>
      <c r="U206" s="48">
        <v>5</v>
      </c>
      <c r="V206" s="48">
        <v>5</v>
      </c>
      <c r="W206" s="48">
        <v>3</v>
      </c>
      <c r="X206" s="48">
        <v>3</v>
      </c>
      <c r="Y206" s="48">
        <v>3</v>
      </c>
      <c r="Z206" s="48">
        <v>5</v>
      </c>
    </row>
    <row r="207" spans="1:26">
      <c r="A207" s="48">
        <v>6</v>
      </c>
      <c r="B207" s="48">
        <v>6</v>
      </c>
      <c r="C207" s="48">
        <v>4</v>
      </c>
      <c r="D207" s="48">
        <v>2</v>
      </c>
      <c r="E207" s="48">
        <v>1</v>
      </c>
      <c r="F207" s="48">
        <v>4</v>
      </c>
      <c r="G207" s="48">
        <v>4</v>
      </c>
      <c r="H207" s="48">
        <v>6</v>
      </c>
      <c r="I207" s="48">
        <v>2</v>
      </c>
      <c r="J207" s="48">
        <v>3</v>
      </c>
      <c r="K207" s="48">
        <v>4</v>
      </c>
      <c r="L207" s="48">
        <v>1</v>
      </c>
      <c r="M207" s="48">
        <v>6</v>
      </c>
      <c r="N207" s="48">
        <v>6</v>
      </c>
      <c r="O207" s="48">
        <v>5</v>
      </c>
      <c r="P207" s="48">
        <v>6</v>
      </c>
      <c r="Q207" s="48">
        <v>2</v>
      </c>
      <c r="R207" s="48">
        <v>4</v>
      </c>
      <c r="S207" s="48">
        <v>1</v>
      </c>
      <c r="T207" s="48">
        <v>7</v>
      </c>
      <c r="U207" s="48">
        <v>2</v>
      </c>
      <c r="V207" s="48">
        <v>7</v>
      </c>
      <c r="W207" s="48">
        <v>3</v>
      </c>
      <c r="X207" s="48">
        <v>4</v>
      </c>
      <c r="Y207" s="48">
        <v>2</v>
      </c>
      <c r="Z207" s="48">
        <v>5</v>
      </c>
    </row>
    <row r="208" spans="1:26">
      <c r="A208" s="48">
        <v>6</v>
      </c>
      <c r="B208" s="48">
        <v>6</v>
      </c>
      <c r="C208" s="48">
        <v>3</v>
      </c>
      <c r="D208" s="48">
        <v>2</v>
      </c>
      <c r="E208" s="48">
        <v>2</v>
      </c>
      <c r="F208" s="48">
        <v>4</v>
      </c>
      <c r="G208" s="48">
        <v>4</v>
      </c>
      <c r="H208" s="48">
        <v>6</v>
      </c>
      <c r="I208" s="48">
        <v>3</v>
      </c>
      <c r="J208" s="48">
        <v>4</v>
      </c>
      <c r="K208" s="48">
        <v>5</v>
      </c>
      <c r="L208" s="48">
        <v>2</v>
      </c>
      <c r="M208" s="48">
        <v>6</v>
      </c>
      <c r="N208" s="48">
        <v>6</v>
      </c>
      <c r="O208" s="48">
        <v>5</v>
      </c>
      <c r="P208" s="48">
        <v>4</v>
      </c>
      <c r="Q208" s="48">
        <v>3</v>
      </c>
      <c r="R208" s="48">
        <v>3</v>
      </c>
      <c r="S208" s="48">
        <v>2</v>
      </c>
      <c r="T208" s="48">
        <v>5</v>
      </c>
      <c r="U208" s="48">
        <v>3</v>
      </c>
      <c r="V208" s="48">
        <v>6</v>
      </c>
      <c r="W208" s="48">
        <v>5</v>
      </c>
      <c r="X208" s="48">
        <v>2</v>
      </c>
      <c r="Y208" s="48">
        <v>2</v>
      </c>
      <c r="Z208" s="48">
        <v>4</v>
      </c>
    </row>
    <row r="209" spans="1:26">
      <c r="A209" s="48">
        <v>4</v>
      </c>
      <c r="B209" s="48">
        <v>6</v>
      </c>
      <c r="C209" s="48">
        <v>5</v>
      </c>
      <c r="D209" s="48">
        <v>6</v>
      </c>
      <c r="E209" s="48">
        <v>5</v>
      </c>
      <c r="F209" s="48">
        <v>4</v>
      </c>
      <c r="G209" s="48">
        <v>5</v>
      </c>
      <c r="H209" s="48">
        <v>5</v>
      </c>
      <c r="I209" s="48">
        <v>5</v>
      </c>
      <c r="J209" s="48">
        <v>4</v>
      </c>
      <c r="K209" s="48">
        <v>5</v>
      </c>
      <c r="L209" s="48">
        <v>2</v>
      </c>
      <c r="M209" s="48">
        <v>6</v>
      </c>
      <c r="N209" s="48">
        <v>5</v>
      </c>
      <c r="O209" s="48">
        <v>5</v>
      </c>
      <c r="P209" s="48">
        <v>5</v>
      </c>
      <c r="Q209" s="48">
        <v>2</v>
      </c>
      <c r="R209" s="48">
        <v>4</v>
      </c>
      <c r="S209" s="48">
        <v>2</v>
      </c>
      <c r="T209" s="48">
        <v>5</v>
      </c>
      <c r="U209" s="48">
        <v>2</v>
      </c>
      <c r="V209" s="48">
        <v>5</v>
      </c>
      <c r="W209" s="48">
        <v>2</v>
      </c>
      <c r="X209" s="48">
        <v>3</v>
      </c>
      <c r="Y209" s="48">
        <v>2</v>
      </c>
      <c r="Z209" s="48">
        <v>4</v>
      </c>
    </row>
    <row r="210" spans="1:26">
      <c r="A210" s="48">
        <v>6</v>
      </c>
      <c r="B210" s="48">
        <v>6</v>
      </c>
      <c r="C210" s="48">
        <v>3</v>
      </c>
      <c r="D210" s="48">
        <v>2</v>
      </c>
      <c r="E210" s="48">
        <v>1</v>
      </c>
      <c r="F210" s="48">
        <v>5</v>
      </c>
      <c r="G210" s="48">
        <v>5</v>
      </c>
      <c r="H210" s="48">
        <v>4</v>
      </c>
      <c r="I210" s="48">
        <v>2</v>
      </c>
      <c r="J210" s="48">
        <v>2</v>
      </c>
      <c r="K210" s="48">
        <v>7</v>
      </c>
      <c r="L210" s="48">
        <v>5</v>
      </c>
      <c r="M210" s="48">
        <v>6</v>
      </c>
      <c r="N210" s="48">
        <v>5</v>
      </c>
      <c r="O210" s="48">
        <v>6</v>
      </c>
      <c r="P210" s="48">
        <v>6</v>
      </c>
      <c r="Q210" s="48">
        <v>6</v>
      </c>
      <c r="R210" s="48">
        <v>5</v>
      </c>
      <c r="S210" s="48">
        <v>2</v>
      </c>
      <c r="T210" s="48">
        <v>7</v>
      </c>
      <c r="U210" s="48">
        <v>6</v>
      </c>
      <c r="V210" s="48">
        <v>5</v>
      </c>
      <c r="W210" s="48">
        <v>2</v>
      </c>
      <c r="X210" s="48">
        <v>3</v>
      </c>
      <c r="Y210" s="48">
        <v>2</v>
      </c>
      <c r="Z210" s="48">
        <v>6</v>
      </c>
    </row>
    <row r="211" spans="1:26">
      <c r="A211" s="48">
        <v>5</v>
      </c>
      <c r="B211" s="48">
        <v>3</v>
      </c>
      <c r="C211" s="48">
        <v>5</v>
      </c>
      <c r="D211" s="48">
        <v>3</v>
      </c>
      <c r="E211" s="48">
        <v>4</v>
      </c>
      <c r="F211" s="48">
        <v>4</v>
      </c>
      <c r="G211" s="48">
        <v>4</v>
      </c>
      <c r="H211" s="48">
        <v>3</v>
      </c>
      <c r="I211" s="48">
        <v>5</v>
      </c>
      <c r="J211" s="48">
        <v>5</v>
      </c>
      <c r="K211" s="48">
        <v>3</v>
      </c>
      <c r="L211" s="48">
        <v>4</v>
      </c>
      <c r="M211" s="48">
        <v>5</v>
      </c>
      <c r="N211" s="48">
        <v>5</v>
      </c>
      <c r="O211" s="48">
        <v>3</v>
      </c>
      <c r="P211" s="48">
        <v>4</v>
      </c>
      <c r="Q211" s="48">
        <v>5</v>
      </c>
      <c r="R211" s="48">
        <v>5</v>
      </c>
      <c r="S211" s="48">
        <v>5</v>
      </c>
      <c r="T211" s="48">
        <v>3</v>
      </c>
      <c r="U211" s="48">
        <v>5</v>
      </c>
      <c r="V211" s="48">
        <v>4</v>
      </c>
      <c r="W211" s="48">
        <v>7</v>
      </c>
      <c r="X211" s="48">
        <v>5</v>
      </c>
      <c r="Y211" s="48">
        <v>6</v>
      </c>
      <c r="Z211" s="48">
        <v>3</v>
      </c>
    </row>
    <row r="212" spans="1:26">
      <c r="A212" s="48">
        <v>5</v>
      </c>
      <c r="B212" s="48">
        <v>5</v>
      </c>
      <c r="C212" s="48">
        <v>6</v>
      </c>
      <c r="D212" s="48">
        <v>5</v>
      </c>
      <c r="E212" s="48">
        <v>5</v>
      </c>
      <c r="F212" s="48">
        <v>4</v>
      </c>
      <c r="G212" s="48">
        <v>4</v>
      </c>
      <c r="H212" s="48">
        <v>4</v>
      </c>
      <c r="I212" s="48">
        <v>5</v>
      </c>
      <c r="J212" s="48">
        <v>5</v>
      </c>
      <c r="K212" s="48">
        <v>4</v>
      </c>
      <c r="L212" s="48">
        <v>4</v>
      </c>
      <c r="M212" s="48">
        <v>4</v>
      </c>
      <c r="N212" s="48">
        <v>4</v>
      </c>
      <c r="O212" s="48">
        <v>4</v>
      </c>
      <c r="P212" s="48">
        <v>3</v>
      </c>
      <c r="Q212" s="48">
        <v>6</v>
      </c>
      <c r="R212" s="48">
        <v>4</v>
      </c>
      <c r="S212" s="48">
        <v>4</v>
      </c>
      <c r="T212" s="48">
        <v>4</v>
      </c>
      <c r="U212" s="48">
        <v>3</v>
      </c>
      <c r="V212" s="48">
        <v>5</v>
      </c>
      <c r="W212" s="48">
        <v>5</v>
      </c>
      <c r="X212" s="48">
        <v>4</v>
      </c>
      <c r="Y212" s="48">
        <v>4</v>
      </c>
      <c r="Z212" s="48">
        <v>5</v>
      </c>
    </row>
    <row r="213" spans="1:26">
      <c r="A213" s="48">
        <v>6</v>
      </c>
      <c r="B213" s="48">
        <v>6</v>
      </c>
      <c r="C213" s="48">
        <v>1</v>
      </c>
      <c r="D213" s="48">
        <v>1</v>
      </c>
      <c r="E213" s="48">
        <v>1</v>
      </c>
      <c r="F213" s="48">
        <v>7</v>
      </c>
      <c r="G213" s="48">
        <v>6</v>
      </c>
      <c r="H213" s="48">
        <v>3</v>
      </c>
      <c r="I213" s="48">
        <v>2</v>
      </c>
      <c r="J213" s="48">
        <v>1</v>
      </c>
      <c r="K213" s="48">
        <v>6</v>
      </c>
      <c r="L213" s="48">
        <v>1</v>
      </c>
      <c r="M213" s="48">
        <v>6</v>
      </c>
      <c r="N213" s="48">
        <v>6</v>
      </c>
      <c r="O213" s="48">
        <v>6</v>
      </c>
      <c r="P213" s="48">
        <v>6</v>
      </c>
      <c r="Q213" s="48">
        <v>2</v>
      </c>
      <c r="R213" s="48">
        <v>1</v>
      </c>
      <c r="S213" s="48">
        <v>1</v>
      </c>
      <c r="T213" s="48">
        <v>6</v>
      </c>
      <c r="U213" s="48">
        <v>1</v>
      </c>
      <c r="V213" s="48">
        <v>6</v>
      </c>
      <c r="W213" s="48">
        <v>1</v>
      </c>
      <c r="X213" s="48">
        <v>1</v>
      </c>
      <c r="Y213" s="48">
        <v>1</v>
      </c>
      <c r="Z213" s="48">
        <v>7</v>
      </c>
    </row>
    <row r="214" spans="1:26">
      <c r="A214" s="48">
        <v>6</v>
      </c>
      <c r="B214" s="48">
        <v>6</v>
      </c>
      <c r="C214" s="48">
        <v>4</v>
      </c>
      <c r="D214" s="48">
        <v>2</v>
      </c>
      <c r="E214" s="48">
        <v>3</v>
      </c>
      <c r="F214" s="48">
        <v>5</v>
      </c>
      <c r="G214" s="48">
        <v>5</v>
      </c>
      <c r="H214" s="48">
        <v>4</v>
      </c>
      <c r="I214" s="48">
        <v>2</v>
      </c>
      <c r="J214" s="48">
        <v>3</v>
      </c>
      <c r="K214" s="48">
        <v>5</v>
      </c>
      <c r="L214" s="48">
        <v>2</v>
      </c>
      <c r="M214" s="48">
        <v>6</v>
      </c>
      <c r="N214" s="48">
        <v>6</v>
      </c>
      <c r="O214" s="48">
        <v>5</v>
      </c>
      <c r="P214" s="48">
        <v>5</v>
      </c>
      <c r="Q214" s="48">
        <v>3</v>
      </c>
      <c r="R214" s="48">
        <v>3</v>
      </c>
      <c r="S214" s="48">
        <v>3</v>
      </c>
      <c r="T214" s="48">
        <v>6</v>
      </c>
      <c r="U214" s="48">
        <v>3</v>
      </c>
      <c r="V214" s="48">
        <v>6</v>
      </c>
      <c r="W214" s="48">
        <v>2</v>
      </c>
      <c r="X214" s="48">
        <v>3</v>
      </c>
      <c r="Y214" s="48">
        <v>3</v>
      </c>
      <c r="Z214" s="48">
        <v>6</v>
      </c>
    </row>
    <row r="215" spans="1:26">
      <c r="A215" s="48">
        <v>3</v>
      </c>
      <c r="B215" s="48">
        <v>6</v>
      </c>
      <c r="C215" s="48">
        <v>3</v>
      </c>
      <c r="D215" s="48">
        <v>3</v>
      </c>
      <c r="E215" s="48">
        <v>3</v>
      </c>
      <c r="F215" s="48">
        <v>4</v>
      </c>
      <c r="G215" s="48">
        <v>5</v>
      </c>
      <c r="H215" s="48">
        <v>5</v>
      </c>
      <c r="I215" s="48">
        <v>3</v>
      </c>
      <c r="J215" s="48">
        <v>3</v>
      </c>
      <c r="K215" s="48">
        <v>6</v>
      </c>
      <c r="L215" s="48">
        <v>2</v>
      </c>
      <c r="M215" s="48">
        <v>3</v>
      </c>
      <c r="N215" s="48">
        <v>5</v>
      </c>
      <c r="O215" s="48">
        <v>4</v>
      </c>
      <c r="P215" s="48">
        <v>5</v>
      </c>
      <c r="Q215" s="48">
        <v>3</v>
      </c>
      <c r="R215" s="48">
        <v>4</v>
      </c>
      <c r="S215" s="48">
        <v>3</v>
      </c>
      <c r="T215" s="48">
        <v>3</v>
      </c>
      <c r="U215" s="48">
        <v>4</v>
      </c>
      <c r="V215" s="48">
        <v>3</v>
      </c>
      <c r="W215" s="48">
        <v>3</v>
      </c>
      <c r="X215" s="48">
        <v>3</v>
      </c>
      <c r="Y215" s="48">
        <v>2</v>
      </c>
      <c r="Z215" s="48">
        <v>2</v>
      </c>
    </row>
    <row r="216" spans="1:26">
      <c r="A216" s="48">
        <v>6</v>
      </c>
      <c r="B216" s="48">
        <v>7</v>
      </c>
      <c r="C216" s="48">
        <v>2</v>
      </c>
      <c r="D216" s="48">
        <v>1</v>
      </c>
      <c r="E216" s="48">
        <v>1</v>
      </c>
      <c r="F216" s="48">
        <v>6</v>
      </c>
      <c r="G216" s="48">
        <v>6</v>
      </c>
      <c r="H216" s="48">
        <v>4</v>
      </c>
      <c r="I216" s="48">
        <v>1</v>
      </c>
      <c r="J216" s="48">
        <v>2</v>
      </c>
      <c r="K216" s="48">
        <v>6</v>
      </c>
      <c r="L216" s="48">
        <v>2</v>
      </c>
      <c r="M216" s="48">
        <v>6</v>
      </c>
      <c r="N216" s="48">
        <v>6</v>
      </c>
      <c r="O216" s="48">
        <v>6</v>
      </c>
      <c r="P216" s="48">
        <v>6</v>
      </c>
      <c r="Q216" s="48">
        <v>2</v>
      </c>
      <c r="R216" s="48">
        <v>3</v>
      </c>
      <c r="S216" s="48">
        <v>2</v>
      </c>
      <c r="T216" s="48">
        <v>6</v>
      </c>
      <c r="U216" s="48">
        <v>2</v>
      </c>
      <c r="V216" s="48">
        <v>6</v>
      </c>
      <c r="W216" s="48">
        <v>2</v>
      </c>
      <c r="X216" s="48">
        <v>1</v>
      </c>
      <c r="Y216" s="48">
        <v>2</v>
      </c>
      <c r="Z216" s="48">
        <v>6</v>
      </c>
    </row>
    <row r="217" spans="1:26">
      <c r="A217" s="48">
        <v>6</v>
      </c>
      <c r="B217" s="48">
        <v>6</v>
      </c>
      <c r="C217" s="48">
        <v>2</v>
      </c>
      <c r="D217" s="48">
        <v>2</v>
      </c>
      <c r="E217" s="48">
        <v>2</v>
      </c>
      <c r="F217" s="48">
        <v>6</v>
      </c>
      <c r="G217" s="48">
        <v>6</v>
      </c>
      <c r="H217" s="48">
        <v>2</v>
      </c>
      <c r="I217" s="48">
        <v>2</v>
      </c>
      <c r="J217" s="48">
        <v>2</v>
      </c>
      <c r="K217" s="48">
        <v>6</v>
      </c>
      <c r="L217" s="48">
        <v>2</v>
      </c>
      <c r="M217" s="48">
        <v>6</v>
      </c>
      <c r="N217" s="48">
        <v>6</v>
      </c>
      <c r="O217" s="48">
        <v>6</v>
      </c>
      <c r="P217" s="48">
        <v>6</v>
      </c>
      <c r="Q217" s="48">
        <v>2</v>
      </c>
      <c r="R217" s="48">
        <v>2</v>
      </c>
      <c r="S217" s="48">
        <v>2</v>
      </c>
      <c r="T217" s="48">
        <v>6</v>
      </c>
      <c r="U217" s="48">
        <v>3</v>
      </c>
      <c r="V217" s="48">
        <v>6</v>
      </c>
      <c r="W217" s="48">
        <v>2</v>
      </c>
      <c r="X217" s="48">
        <v>2</v>
      </c>
      <c r="Y217" s="48">
        <v>2</v>
      </c>
      <c r="Z217" s="48">
        <v>4</v>
      </c>
    </row>
    <row r="218" spans="1:26">
      <c r="A218" s="48">
        <v>6</v>
      </c>
      <c r="B218" s="48">
        <v>7</v>
      </c>
      <c r="C218" s="48">
        <v>2</v>
      </c>
      <c r="D218" s="48">
        <v>2</v>
      </c>
      <c r="E218" s="48">
        <v>2</v>
      </c>
      <c r="F218" s="48">
        <v>6</v>
      </c>
      <c r="G218" s="48">
        <v>6</v>
      </c>
      <c r="H218" s="48">
        <v>4</v>
      </c>
      <c r="I218" s="48">
        <v>2</v>
      </c>
      <c r="J218" s="48">
        <v>2</v>
      </c>
      <c r="K218" s="48">
        <v>6</v>
      </c>
      <c r="L218" s="48">
        <v>1</v>
      </c>
      <c r="M218" s="48">
        <v>6</v>
      </c>
      <c r="N218" s="48">
        <v>6</v>
      </c>
      <c r="O218" s="48">
        <v>6</v>
      </c>
      <c r="P218" s="48">
        <v>6</v>
      </c>
      <c r="Q218" s="48">
        <v>2</v>
      </c>
      <c r="R218" s="48">
        <v>2</v>
      </c>
      <c r="S218" s="48">
        <v>2</v>
      </c>
      <c r="T218" s="48">
        <v>6</v>
      </c>
      <c r="U218" s="48">
        <v>2</v>
      </c>
      <c r="V218" s="48">
        <v>6</v>
      </c>
      <c r="W218" s="48">
        <v>4</v>
      </c>
      <c r="X218" s="48">
        <v>2</v>
      </c>
      <c r="Y218" s="48">
        <v>2</v>
      </c>
      <c r="Z218" s="48">
        <v>6</v>
      </c>
    </row>
    <row r="219" spans="1:26">
      <c r="A219" s="48">
        <v>5</v>
      </c>
      <c r="B219" s="48">
        <v>6</v>
      </c>
      <c r="C219" s="48">
        <v>2</v>
      </c>
      <c r="D219" s="48">
        <v>2</v>
      </c>
      <c r="E219" s="48">
        <v>2</v>
      </c>
      <c r="F219" s="48">
        <v>5</v>
      </c>
      <c r="G219" s="48">
        <v>6</v>
      </c>
      <c r="H219" s="48">
        <v>3</v>
      </c>
      <c r="I219" s="48">
        <v>3</v>
      </c>
      <c r="J219" s="48">
        <v>2</v>
      </c>
      <c r="K219" s="48">
        <v>4</v>
      </c>
      <c r="L219" s="48">
        <v>3</v>
      </c>
      <c r="M219" s="48">
        <v>2</v>
      </c>
      <c r="N219" s="48">
        <v>5</v>
      </c>
      <c r="O219" s="48">
        <v>7</v>
      </c>
      <c r="P219" s="48">
        <v>5</v>
      </c>
      <c r="Q219" s="48">
        <v>3</v>
      </c>
      <c r="R219" s="48">
        <v>2</v>
      </c>
      <c r="S219" s="48">
        <v>2</v>
      </c>
      <c r="T219" s="48">
        <v>6</v>
      </c>
      <c r="U219" s="48">
        <v>2</v>
      </c>
      <c r="V219" s="48">
        <v>6</v>
      </c>
      <c r="W219" s="48">
        <v>3</v>
      </c>
      <c r="X219" s="48">
        <v>3</v>
      </c>
      <c r="Y219" s="48">
        <v>3</v>
      </c>
      <c r="Z219" s="48">
        <v>7</v>
      </c>
    </row>
    <row r="220" spans="1:26">
      <c r="A220" s="48">
        <v>7</v>
      </c>
      <c r="B220" s="48">
        <v>6</v>
      </c>
      <c r="C220" s="48">
        <v>2</v>
      </c>
      <c r="D220" s="48">
        <v>2</v>
      </c>
      <c r="E220" s="48">
        <v>2</v>
      </c>
      <c r="F220" s="48">
        <v>6</v>
      </c>
      <c r="G220" s="48">
        <v>6</v>
      </c>
      <c r="H220" s="48">
        <v>3</v>
      </c>
      <c r="I220" s="48">
        <v>2</v>
      </c>
      <c r="J220" s="48">
        <v>2</v>
      </c>
      <c r="K220" s="48">
        <v>5</v>
      </c>
      <c r="L220" s="48">
        <v>2</v>
      </c>
      <c r="M220" s="48">
        <v>5</v>
      </c>
      <c r="N220" s="48">
        <v>6</v>
      </c>
      <c r="O220" s="48">
        <v>6</v>
      </c>
      <c r="P220" s="48">
        <v>6</v>
      </c>
      <c r="Q220" s="48">
        <v>1</v>
      </c>
      <c r="R220" s="48">
        <v>3</v>
      </c>
      <c r="S220" s="48">
        <v>2</v>
      </c>
      <c r="T220" s="48">
        <v>6</v>
      </c>
      <c r="U220" s="48">
        <v>2</v>
      </c>
      <c r="V220" s="48">
        <v>6</v>
      </c>
      <c r="W220" s="48">
        <v>1</v>
      </c>
      <c r="X220" s="48">
        <v>3</v>
      </c>
      <c r="Y220" s="48">
        <v>2</v>
      </c>
      <c r="Z220" s="48">
        <v>6</v>
      </c>
    </row>
    <row r="221" spans="1:26">
      <c r="A221" s="48">
        <v>5</v>
      </c>
      <c r="B221" s="48">
        <v>7</v>
      </c>
      <c r="C221" s="48">
        <v>4</v>
      </c>
      <c r="D221" s="48">
        <v>1</v>
      </c>
      <c r="E221" s="48">
        <v>2</v>
      </c>
      <c r="F221" s="48">
        <v>3</v>
      </c>
      <c r="G221" s="48">
        <v>5</v>
      </c>
      <c r="H221" s="48">
        <v>6</v>
      </c>
      <c r="I221" s="48">
        <v>1</v>
      </c>
      <c r="J221" s="48">
        <v>4</v>
      </c>
      <c r="K221" s="48">
        <v>6</v>
      </c>
      <c r="L221" s="48">
        <v>1</v>
      </c>
      <c r="M221" s="48">
        <v>6</v>
      </c>
      <c r="N221" s="48">
        <v>6</v>
      </c>
      <c r="O221" s="48">
        <v>1</v>
      </c>
      <c r="P221" s="48">
        <v>6</v>
      </c>
      <c r="Q221" s="48">
        <v>2</v>
      </c>
      <c r="R221" s="48">
        <v>3</v>
      </c>
      <c r="S221" s="48">
        <v>1</v>
      </c>
      <c r="T221" s="48">
        <v>7</v>
      </c>
      <c r="U221" s="48">
        <v>2</v>
      </c>
      <c r="V221" s="48">
        <v>7</v>
      </c>
      <c r="W221" s="48">
        <v>3</v>
      </c>
      <c r="X221" s="48">
        <v>5</v>
      </c>
      <c r="Y221" s="48">
        <v>3</v>
      </c>
      <c r="Z221" s="48">
        <v>4</v>
      </c>
    </row>
    <row r="222" spans="1:26">
      <c r="A222" s="48">
        <v>7</v>
      </c>
      <c r="B222" s="48">
        <v>7</v>
      </c>
      <c r="C222" s="48">
        <v>4</v>
      </c>
      <c r="D222" s="48">
        <v>3</v>
      </c>
      <c r="E222" s="48">
        <v>1</v>
      </c>
      <c r="F222" s="48">
        <v>6</v>
      </c>
      <c r="G222" s="48">
        <v>6</v>
      </c>
      <c r="H222" s="48">
        <v>6</v>
      </c>
      <c r="I222" s="48">
        <v>2</v>
      </c>
      <c r="J222" s="48">
        <v>2</v>
      </c>
      <c r="K222" s="48">
        <v>7</v>
      </c>
      <c r="L222" s="48">
        <v>1</v>
      </c>
      <c r="M222" s="48">
        <v>6</v>
      </c>
      <c r="N222" s="48">
        <v>7</v>
      </c>
      <c r="O222" s="48">
        <v>6</v>
      </c>
      <c r="P222" s="48">
        <v>7</v>
      </c>
      <c r="Q222" s="48">
        <v>1</v>
      </c>
      <c r="R222" s="48">
        <v>2</v>
      </c>
      <c r="S222" s="48">
        <v>1</v>
      </c>
      <c r="T222" s="48">
        <v>7</v>
      </c>
      <c r="U222" s="48">
        <v>1</v>
      </c>
      <c r="V222" s="48">
        <v>7</v>
      </c>
      <c r="W222" s="48">
        <v>2</v>
      </c>
      <c r="X222" s="48">
        <v>2</v>
      </c>
      <c r="Y222" s="48">
        <v>1</v>
      </c>
      <c r="Z222" s="48">
        <v>5</v>
      </c>
    </row>
    <row r="223" spans="1:26">
      <c r="A223" s="48">
        <v>7</v>
      </c>
      <c r="B223" s="48">
        <v>1</v>
      </c>
      <c r="C223" s="48">
        <v>5</v>
      </c>
      <c r="D223" s="48">
        <v>5</v>
      </c>
      <c r="E223" s="48">
        <v>6</v>
      </c>
      <c r="F223" s="48">
        <v>2</v>
      </c>
      <c r="G223" s="48">
        <v>2</v>
      </c>
      <c r="H223" s="48">
        <v>4</v>
      </c>
      <c r="I223" s="48">
        <v>5</v>
      </c>
      <c r="J223" s="48">
        <v>5</v>
      </c>
      <c r="K223" s="48">
        <v>3</v>
      </c>
      <c r="L223" s="48">
        <v>5</v>
      </c>
      <c r="M223" s="48">
        <v>2</v>
      </c>
      <c r="N223" s="48">
        <v>2</v>
      </c>
      <c r="O223" s="48">
        <v>6</v>
      </c>
      <c r="P223" s="48">
        <v>2</v>
      </c>
      <c r="Q223" s="48">
        <v>5</v>
      </c>
      <c r="R223" s="48">
        <v>4</v>
      </c>
      <c r="S223" s="48">
        <v>6</v>
      </c>
      <c r="T223" s="48">
        <v>2</v>
      </c>
      <c r="U223" s="48">
        <v>5</v>
      </c>
      <c r="V223" s="48">
        <v>4</v>
      </c>
      <c r="W223" s="48">
        <v>5</v>
      </c>
      <c r="X223" s="48">
        <v>3</v>
      </c>
      <c r="Y223" s="48">
        <v>4</v>
      </c>
      <c r="Z223" s="48">
        <v>2</v>
      </c>
    </row>
    <row r="224" spans="1:26">
      <c r="A224" s="48">
        <v>7</v>
      </c>
      <c r="B224" s="48">
        <v>7</v>
      </c>
      <c r="C224" s="48">
        <v>1</v>
      </c>
      <c r="D224" s="48">
        <v>1</v>
      </c>
      <c r="E224" s="48">
        <v>1</v>
      </c>
      <c r="F224" s="48">
        <v>7</v>
      </c>
      <c r="G224" s="48">
        <v>7</v>
      </c>
      <c r="H224" s="48">
        <v>7</v>
      </c>
      <c r="I224" s="48">
        <v>1</v>
      </c>
      <c r="J224" s="48">
        <v>4</v>
      </c>
      <c r="K224" s="48">
        <v>4</v>
      </c>
      <c r="L224" s="48">
        <v>1</v>
      </c>
      <c r="M224" s="48">
        <v>7</v>
      </c>
      <c r="N224" s="48">
        <v>7</v>
      </c>
      <c r="O224" s="48">
        <v>1</v>
      </c>
      <c r="P224" s="48">
        <v>7</v>
      </c>
      <c r="Q224" s="48">
        <v>1</v>
      </c>
      <c r="R224" s="48">
        <v>2</v>
      </c>
      <c r="S224" s="48">
        <v>2</v>
      </c>
      <c r="T224" s="48">
        <v>6</v>
      </c>
      <c r="U224" s="48">
        <v>1</v>
      </c>
      <c r="V224" s="48">
        <v>7</v>
      </c>
      <c r="W224" s="48">
        <v>1</v>
      </c>
      <c r="X224" s="48">
        <v>1</v>
      </c>
      <c r="Y224" s="48">
        <v>1</v>
      </c>
      <c r="Z224" s="48">
        <v>1</v>
      </c>
    </row>
    <row r="225" spans="1:26">
      <c r="A225" s="48">
        <v>5</v>
      </c>
      <c r="B225" s="48">
        <v>5</v>
      </c>
      <c r="C225" s="48">
        <v>3</v>
      </c>
      <c r="D225" s="48">
        <v>2</v>
      </c>
      <c r="E225" s="48">
        <v>1</v>
      </c>
      <c r="F225" s="48">
        <v>5</v>
      </c>
      <c r="G225" s="48">
        <v>5</v>
      </c>
      <c r="H225" s="48">
        <v>6</v>
      </c>
      <c r="I225" s="48">
        <v>3</v>
      </c>
      <c r="J225" s="48">
        <v>4</v>
      </c>
      <c r="K225" s="48">
        <v>6</v>
      </c>
      <c r="L225" s="48">
        <v>2</v>
      </c>
      <c r="M225" s="48">
        <v>5</v>
      </c>
      <c r="N225" s="48">
        <v>6</v>
      </c>
      <c r="O225" s="48">
        <v>6</v>
      </c>
      <c r="P225" s="48">
        <v>6</v>
      </c>
      <c r="Q225" s="48">
        <v>2</v>
      </c>
      <c r="R225" s="48">
        <v>3</v>
      </c>
      <c r="S225" s="48">
        <v>3</v>
      </c>
      <c r="T225" s="48">
        <v>5</v>
      </c>
      <c r="U225" s="48">
        <v>3</v>
      </c>
      <c r="V225" s="48">
        <v>6</v>
      </c>
      <c r="W225" s="48">
        <v>2</v>
      </c>
      <c r="X225" s="48">
        <v>2</v>
      </c>
      <c r="Y225" s="48">
        <v>2</v>
      </c>
      <c r="Z225" s="48">
        <v>6</v>
      </c>
    </row>
    <row r="226" spans="1:26">
      <c r="A226" s="48">
        <v>6</v>
      </c>
      <c r="B226" s="48">
        <v>7</v>
      </c>
      <c r="C226" s="48">
        <v>4</v>
      </c>
      <c r="D226" s="48">
        <v>2</v>
      </c>
      <c r="E226" s="48">
        <v>2</v>
      </c>
      <c r="F226" s="48">
        <v>4</v>
      </c>
      <c r="G226" s="48">
        <v>6</v>
      </c>
      <c r="H226" s="48">
        <v>6</v>
      </c>
      <c r="I226" s="48">
        <v>1</v>
      </c>
      <c r="J226" s="48">
        <v>6</v>
      </c>
      <c r="K226" s="48">
        <v>4</v>
      </c>
      <c r="L226" s="48">
        <v>3</v>
      </c>
      <c r="M226" s="48">
        <v>6</v>
      </c>
      <c r="N226" s="48">
        <v>6</v>
      </c>
      <c r="O226" s="48">
        <v>6</v>
      </c>
      <c r="P226" s="48">
        <v>4</v>
      </c>
      <c r="Q226" s="48">
        <v>3</v>
      </c>
      <c r="R226" s="48">
        <v>4</v>
      </c>
      <c r="S226" s="48">
        <v>1</v>
      </c>
      <c r="T226" s="48">
        <v>7</v>
      </c>
      <c r="U226" s="48">
        <v>2</v>
      </c>
      <c r="V226" s="48">
        <v>6</v>
      </c>
      <c r="W226" s="48">
        <v>2</v>
      </c>
      <c r="X226" s="48">
        <v>2</v>
      </c>
      <c r="Y226" s="48">
        <v>4</v>
      </c>
      <c r="Z226" s="48">
        <v>4</v>
      </c>
    </row>
    <row r="227" spans="1:26">
      <c r="A227" s="48">
        <v>3</v>
      </c>
      <c r="B227" s="48">
        <v>2</v>
      </c>
      <c r="C227" s="48">
        <v>6</v>
      </c>
      <c r="D227" s="48">
        <v>3</v>
      </c>
      <c r="E227" s="48">
        <v>6</v>
      </c>
      <c r="F227" s="48">
        <v>1</v>
      </c>
      <c r="G227" s="48">
        <v>1</v>
      </c>
      <c r="H227" s="48">
        <v>2</v>
      </c>
      <c r="I227" s="48">
        <v>2</v>
      </c>
      <c r="J227" s="48">
        <v>5</v>
      </c>
      <c r="K227" s="48">
        <v>4</v>
      </c>
      <c r="L227" s="48">
        <v>4</v>
      </c>
      <c r="M227" s="48">
        <v>4</v>
      </c>
      <c r="N227" s="48">
        <v>1</v>
      </c>
      <c r="O227" s="48">
        <v>2</v>
      </c>
      <c r="P227" s="48">
        <v>2</v>
      </c>
      <c r="Q227" s="48">
        <v>1</v>
      </c>
      <c r="R227" s="48">
        <v>6</v>
      </c>
      <c r="S227" s="48">
        <v>6</v>
      </c>
      <c r="T227" s="48">
        <v>3</v>
      </c>
      <c r="U227" s="48">
        <v>6</v>
      </c>
      <c r="V227" s="48">
        <v>2</v>
      </c>
      <c r="W227" s="48">
        <v>6</v>
      </c>
      <c r="X227" s="48">
        <v>6</v>
      </c>
      <c r="Y227" s="48">
        <v>6</v>
      </c>
      <c r="Z227" s="48">
        <v>4</v>
      </c>
    </row>
    <row r="228" spans="1:26">
      <c r="A228" s="48">
        <v>7</v>
      </c>
      <c r="B228" s="48">
        <v>7</v>
      </c>
      <c r="C228" s="48">
        <v>1</v>
      </c>
      <c r="D228" s="48">
        <v>1</v>
      </c>
      <c r="E228" s="48">
        <v>1</v>
      </c>
      <c r="F228" s="48">
        <v>7</v>
      </c>
      <c r="G228" s="48">
        <v>7</v>
      </c>
      <c r="H228" s="48">
        <v>4</v>
      </c>
      <c r="I228" s="48">
        <v>2</v>
      </c>
      <c r="J228" s="48">
        <v>2</v>
      </c>
      <c r="K228" s="48">
        <v>1</v>
      </c>
      <c r="L228" s="48">
        <v>1</v>
      </c>
      <c r="M228" s="48">
        <v>7</v>
      </c>
      <c r="N228" s="48">
        <v>7</v>
      </c>
      <c r="O228" s="48">
        <v>7</v>
      </c>
      <c r="P228" s="48">
        <v>7</v>
      </c>
      <c r="Q228" s="48">
        <v>1</v>
      </c>
      <c r="R228" s="48">
        <v>1</v>
      </c>
      <c r="S228" s="48">
        <v>1</v>
      </c>
      <c r="T228" s="48">
        <v>7</v>
      </c>
      <c r="U228" s="48">
        <v>1</v>
      </c>
      <c r="V228" s="48">
        <v>6</v>
      </c>
      <c r="W228" s="48">
        <v>2</v>
      </c>
      <c r="X228" s="48">
        <v>1</v>
      </c>
      <c r="Y228" s="48">
        <v>1</v>
      </c>
      <c r="Z228" s="48">
        <v>1</v>
      </c>
    </row>
    <row r="229" spans="1:26">
      <c r="A229" s="48">
        <v>6</v>
      </c>
      <c r="B229" s="48">
        <v>7</v>
      </c>
      <c r="C229" s="48">
        <v>3</v>
      </c>
      <c r="D229" s="48">
        <v>1</v>
      </c>
      <c r="E229" s="48">
        <v>1</v>
      </c>
      <c r="F229" s="48">
        <v>6</v>
      </c>
      <c r="G229" s="48">
        <v>6</v>
      </c>
      <c r="H229" s="48">
        <v>4</v>
      </c>
      <c r="I229" s="48">
        <v>3</v>
      </c>
      <c r="J229" s="48">
        <v>3</v>
      </c>
      <c r="K229" s="48">
        <v>5</v>
      </c>
      <c r="L229" s="48">
        <v>2</v>
      </c>
      <c r="M229" s="48">
        <v>7</v>
      </c>
      <c r="N229" s="48">
        <v>5</v>
      </c>
      <c r="O229" s="48">
        <v>5</v>
      </c>
      <c r="P229" s="48">
        <v>6</v>
      </c>
      <c r="Q229" s="48">
        <v>2</v>
      </c>
      <c r="R229" s="48">
        <v>3</v>
      </c>
      <c r="S229" s="48">
        <v>3</v>
      </c>
      <c r="T229" s="48">
        <v>5</v>
      </c>
      <c r="U229" s="48">
        <v>3</v>
      </c>
      <c r="V229" s="48">
        <v>5</v>
      </c>
      <c r="W229" s="48">
        <v>3</v>
      </c>
      <c r="X229" s="48">
        <v>3</v>
      </c>
      <c r="Y229" s="48">
        <v>3</v>
      </c>
      <c r="Z229" s="48">
        <v>5</v>
      </c>
    </row>
    <row r="230" spans="1:26">
      <c r="A230" s="48">
        <v>7</v>
      </c>
      <c r="B230" s="48">
        <v>7</v>
      </c>
      <c r="C230" s="48">
        <v>1</v>
      </c>
      <c r="D230" s="48">
        <v>1</v>
      </c>
      <c r="E230" s="48">
        <v>1</v>
      </c>
      <c r="F230" s="48">
        <v>4</v>
      </c>
      <c r="G230" s="48">
        <v>7</v>
      </c>
      <c r="H230" s="48">
        <v>4</v>
      </c>
      <c r="I230" s="48">
        <v>4</v>
      </c>
      <c r="J230" s="48">
        <v>2</v>
      </c>
      <c r="K230" s="48">
        <v>6</v>
      </c>
      <c r="L230" s="48">
        <v>1</v>
      </c>
      <c r="M230" s="48">
        <v>7</v>
      </c>
      <c r="N230" s="48">
        <v>7</v>
      </c>
      <c r="O230" s="48">
        <v>6</v>
      </c>
      <c r="P230" s="48">
        <v>7</v>
      </c>
      <c r="Q230" s="48">
        <v>1</v>
      </c>
      <c r="R230" s="48">
        <v>4</v>
      </c>
      <c r="S230" s="48">
        <v>1</v>
      </c>
      <c r="T230" s="48">
        <v>6</v>
      </c>
      <c r="U230" s="48">
        <v>1</v>
      </c>
      <c r="V230" s="48">
        <v>7</v>
      </c>
      <c r="W230" s="48">
        <v>1</v>
      </c>
      <c r="X230" s="48">
        <v>1</v>
      </c>
      <c r="Y230" s="48">
        <v>1</v>
      </c>
      <c r="Z230" s="48">
        <v>7</v>
      </c>
    </row>
    <row r="231" spans="1:26">
      <c r="A231" s="48">
        <v>7</v>
      </c>
      <c r="B231" s="48">
        <v>7</v>
      </c>
      <c r="C231" s="48">
        <v>1</v>
      </c>
      <c r="D231" s="48">
        <v>1</v>
      </c>
      <c r="E231" s="48">
        <v>1</v>
      </c>
      <c r="F231" s="48">
        <v>5</v>
      </c>
      <c r="G231" s="48">
        <v>7</v>
      </c>
      <c r="H231" s="48">
        <v>7</v>
      </c>
      <c r="I231" s="48">
        <v>1</v>
      </c>
      <c r="J231" s="48">
        <v>1</v>
      </c>
      <c r="K231" s="48">
        <v>7</v>
      </c>
      <c r="L231" s="48">
        <v>1</v>
      </c>
      <c r="M231" s="48">
        <v>7</v>
      </c>
      <c r="N231" s="48">
        <v>7</v>
      </c>
      <c r="O231" s="48">
        <v>7</v>
      </c>
      <c r="P231" s="48">
        <v>7</v>
      </c>
      <c r="Q231" s="48">
        <v>1</v>
      </c>
      <c r="R231" s="48">
        <v>3</v>
      </c>
      <c r="S231" s="48">
        <v>1</v>
      </c>
      <c r="T231" s="48">
        <v>7</v>
      </c>
      <c r="U231" s="48">
        <v>1</v>
      </c>
      <c r="V231" s="48">
        <v>7</v>
      </c>
      <c r="W231" s="48">
        <v>1</v>
      </c>
      <c r="X231" s="48">
        <v>2</v>
      </c>
      <c r="Y231" s="48">
        <v>1</v>
      </c>
      <c r="Z231" s="48">
        <v>6</v>
      </c>
    </row>
    <row r="232" spans="1:26">
      <c r="A232" s="48">
        <v>5</v>
      </c>
      <c r="B232" s="48">
        <v>4</v>
      </c>
      <c r="C232" s="48">
        <v>5</v>
      </c>
      <c r="D232" s="48">
        <v>5</v>
      </c>
      <c r="E232" s="48">
        <v>5</v>
      </c>
      <c r="F232" s="48">
        <v>4</v>
      </c>
      <c r="G232" s="48">
        <v>4</v>
      </c>
      <c r="H232" s="48">
        <v>5</v>
      </c>
      <c r="I232" s="48">
        <v>5</v>
      </c>
      <c r="J232" s="48">
        <v>4</v>
      </c>
      <c r="K232" s="48">
        <v>4</v>
      </c>
      <c r="L232" s="48">
        <v>5</v>
      </c>
      <c r="M232" s="48">
        <v>5</v>
      </c>
      <c r="N232" s="48">
        <v>5</v>
      </c>
      <c r="O232" s="48">
        <v>5</v>
      </c>
      <c r="P232" s="48">
        <v>5</v>
      </c>
      <c r="Q232" s="48">
        <v>4</v>
      </c>
      <c r="R232" s="48">
        <v>4</v>
      </c>
      <c r="S232" s="48">
        <v>3</v>
      </c>
      <c r="T232" s="48">
        <v>2</v>
      </c>
      <c r="U232" s="48">
        <v>3</v>
      </c>
      <c r="V232" s="48">
        <v>4</v>
      </c>
      <c r="W232" s="48">
        <v>4</v>
      </c>
      <c r="X232" s="48">
        <v>5</v>
      </c>
      <c r="Y232" s="48">
        <v>5</v>
      </c>
      <c r="Z232" s="48">
        <v>5</v>
      </c>
    </row>
    <row r="233" spans="1:26">
      <c r="A233" s="48">
        <v>7</v>
      </c>
      <c r="B233" s="48">
        <v>7</v>
      </c>
      <c r="C233" s="48">
        <v>3</v>
      </c>
      <c r="D233" s="48">
        <v>1</v>
      </c>
      <c r="E233" s="48">
        <v>2</v>
      </c>
      <c r="F233" s="48">
        <v>5</v>
      </c>
      <c r="G233" s="48">
        <v>6</v>
      </c>
      <c r="H233" s="48">
        <v>5</v>
      </c>
      <c r="I233" s="48">
        <v>3</v>
      </c>
      <c r="J233" s="48">
        <v>4</v>
      </c>
      <c r="K233" s="48">
        <v>6</v>
      </c>
      <c r="L233" s="48">
        <v>1</v>
      </c>
      <c r="M233" s="48">
        <v>6</v>
      </c>
      <c r="N233" s="48">
        <v>6</v>
      </c>
      <c r="O233" s="48">
        <v>6</v>
      </c>
      <c r="P233" s="48">
        <v>6</v>
      </c>
      <c r="Q233" s="48">
        <v>2</v>
      </c>
      <c r="R233" s="48">
        <v>3</v>
      </c>
      <c r="S233" s="48">
        <v>1</v>
      </c>
      <c r="T233" s="48">
        <v>7</v>
      </c>
      <c r="U233" s="48">
        <v>2</v>
      </c>
      <c r="V233" s="48">
        <v>6</v>
      </c>
      <c r="W233" s="48">
        <v>3</v>
      </c>
      <c r="X233" s="48">
        <v>4</v>
      </c>
      <c r="Y233" s="48">
        <v>2</v>
      </c>
      <c r="Z233" s="48">
        <v>6</v>
      </c>
    </row>
    <row r="234" spans="1:26">
      <c r="A234" s="48">
        <v>5</v>
      </c>
      <c r="B234" s="48">
        <v>6</v>
      </c>
      <c r="C234" s="48">
        <v>4</v>
      </c>
      <c r="D234" s="48">
        <v>5</v>
      </c>
      <c r="E234" s="48">
        <v>6</v>
      </c>
      <c r="F234" s="48">
        <v>5</v>
      </c>
      <c r="G234" s="48">
        <v>5</v>
      </c>
      <c r="H234" s="48">
        <v>3</v>
      </c>
      <c r="I234" s="48">
        <v>3</v>
      </c>
      <c r="J234" s="48">
        <v>5</v>
      </c>
      <c r="K234" s="48">
        <v>5</v>
      </c>
      <c r="L234" s="48">
        <v>5</v>
      </c>
      <c r="M234" s="48">
        <v>3</v>
      </c>
      <c r="N234" s="48">
        <v>5</v>
      </c>
      <c r="O234" s="48">
        <v>4</v>
      </c>
      <c r="P234" s="48">
        <v>3</v>
      </c>
      <c r="Q234" s="48">
        <v>3</v>
      </c>
      <c r="R234" s="48">
        <v>5</v>
      </c>
      <c r="S234" s="48">
        <v>3</v>
      </c>
      <c r="T234" s="48">
        <v>6</v>
      </c>
      <c r="U234" s="48">
        <v>2</v>
      </c>
      <c r="V234" s="48">
        <v>6</v>
      </c>
      <c r="W234" s="48">
        <v>2</v>
      </c>
      <c r="X234" s="48">
        <v>4</v>
      </c>
      <c r="Y234" s="48">
        <v>2</v>
      </c>
      <c r="Z234" s="48">
        <v>5</v>
      </c>
    </row>
    <row r="235" spans="1:26">
      <c r="A235" s="48">
        <v>6</v>
      </c>
      <c r="B235" s="48">
        <v>6</v>
      </c>
      <c r="C235" s="48">
        <v>7</v>
      </c>
      <c r="D235" s="48">
        <v>5</v>
      </c>
      <c r="E235" s="48">
        <v>5</v>
      </c>
      <c r="F235" s="48">
        <v>5</v>
      </c>
      <c r="G235" s="48">
        <v>6</v>
      </c>
      <c r="H235" s="48">
        <v>4</v>
      </c>
      <c r="I235" s="48">
        <v>5</v>
      </c>
      <c r="J235" s="48">
        <v>5</v>
      </c>
      <c r="K235" s="48">
        <v>5</v>
      </c>
      <c r="L235" s="48">
        <v>6</v>
      </c>
      <c r="M235" s="48">
        <v>5</v>
      </c>
      <c r="N235" s="48">
        <v>5</v>
      </c>
      <c r="O235" s="48">
        <v>6</v>
      </c>
      <c r="P235" s="48">
        <v>5</v>
      </c>
      <c r="Q235" s="48">
        <v>5</v>
      </c>
      <c r="R235" s="48">
        <v>6</v>
      </c>
      <c r="S235" s="48">
        <v>5</v>
      </c>
      <c r="T235" s="48">
        <v>5</v>
      </c>
      <c r="U235" s="48">
        <v>5</v>
      </c>
      <c r="V235" s="48">
        <v>6</v>
      </c>
      <c r="W235" s="48">
        <v>5</v>
      </c>
      <c r="X235" s="48">
        <v>5</v>
      </c>
      <c r="Y235" s="48">
        <v>6</v>
      </c>
      <c r="Z235" s="48">
        <v>6</v>
      </c>
    </row>
    <row r="236" spans="1:26">
      <c r="A236" s="48">
        <v>2</v>
      </c>
      <c r="B236" s="48">
        <v>7</v>
      </c>
      <c r="C236" s="48">
        <v>4</v>
      </c>
      <c r="D236" s="48">
        <v>1</v>
      </c>
      <c r="E236" s="48">
        <v>1</v>
      </c>
      <c r="F236" s="48">
        <v>4</v>
      </c>
      <c r="G236" s="48">
        <v>4</v>
      </c>
      <c r="H236" s="48">
        <v>7</v>
      </c>
      <c r="I236" s="48">
        <v>1</v>
      </c>
      <c r="J236" s="48">
        <v>5</v>
      </c>
      <c r="K236" s="48">
        <v>4</v>
      </c>
      <c r="L236" s="48">
        <v>2</v>
      </c>
      <c r="M236" s="48">
        <v>7</v>
      </c>
      <c r="N236" s="48">
        <v>5</v>
      </c>
      <c r="O236" s="48">
        <v>2</v>
      </c>
      <c r="P236" s="48">
        <v>5</v>
      </c>
      <c r="Q236" s="48">
        <v>2</v>
      </c>
      <c r="R236" s="48">
        <v>4</v>
      </c>
      <c r="S236" s="48">
        <v>2</v>
      </c>
      <c r="T236" s="48">
        <v>7</v>
      </c>
      <c r="U236" s="48">
        <v>2</v>
      </c>
      <c r="V236" s="48">
        <v>7</v>
      </c>
      <c r="W236" s="48">
        <v>2</v>
      </c>
      <c r="X236" s="48">
        <v>4</v>
      </c>
      <c r="Y236" s="48">
        <v>4</v>
      </c>
      <c r="Z236" s="48">
        <v>5</v>
      </c>
    </row>
    <row r="237" spans="1:26">
      <c r="A237" s="48">
        <v>6</v>
      </c>
      <c r="B237" s="48">
        <v>6</v>
      </c>
      <c r="C237" s="48">
        <v>2</v>
      </c>
      <c r="D237" s="48">
        <v>2</v>
      </c>
      <c r="E237" s="48">
        <v>2</v>
      </c>
      <c r="F237" s="48">
        <v>5</v>
      </c>
      <c r="G237" s="48">
        <v>6</v>
      </c>
      <c r="H237" s="48">
        <v>5</v>
      </c>
      <c r="I237" s="48">
        <v>3</v>
      </c>
      <c r="J237" s="48">
        <v>2</v>
      </c>
      <c r="K237" s="48">
        <v>6</v>
      </c>
      <c r="L237" s="48">
        <v>2</v>
      </c>
      <c r="M237" s="48">
        <v>6</v>
      </c>
      <c r="N237" s="48">
        <v>6</v>
      </c>
      <c r="O237" s="48">
        <v>6</v>
      </c>
      <c r="P237" s="48">
        <v>6</v>
      </c>
      <c r="Q237" s="48">
        <v>4</v>
      </c>
      <c r="R237" s="48">
        <v>2</v>
      </c>
      <c r="S237" s="48">
        <v>2</v>
      </c>
      <c r="T237" s="48">
        <v>6</v>
      </c>
      <c r="U237" s="48">
        <v>2</v>
      </c>
      <c r="V237" s="48">
        <v>6</v>
      </c>
      <c r="W237" s="48">
        <v>2</v>
      </c>
      <c r="X237" s="48">
        <v>3</v>
      </c>
      <c r="Y237" s="48">
        <v>2</v>
      </c>
      <c r="Z237" s="48">
        <v>6</v>
      </c>
    </row>
    <row r="238" spans="1:26">
      <c r="A238" s="48">
        <v>6</v>
      </c>
      <c r="B238" s="48">
        <v>7</v>
      </c>
      <c r="C238" s="48">
        <v>2</v>
      </c>
      <c r="D238" s="48">
        <v>2</v>
      </c>
      <c r="E238" s="48">
        <v>1</v>
      </c>
      <c r="F238" s="48">
        <v>6</v>
      </c>
      <c r="G238" s="48">
        <v>6</v>
      </c>
      <c r="H238" s="48">
        <v>4</v>
      </c>
      <c r="I238" s="48">
        <v>3</v>
      </c>
      <c r="J238" s="48">
        <v>5</v>
      </c>
      <c r="K238" s="48">
        <v>6</v>
      </c>
      <c r="L238" s="48">
        <v>2</v>
      </c>
      <c r="M238" s="48">
        <v>6</v>
      </c>
      <c r="N238" s="48">
        <v>6</v>
      </c>
      <c r="O238" s="48">
        <v>6</v>
      </c>
      <c r="P238" s="48">
        <v>7</v>
      </c>
      <c r="Q238" s="48">
        <v>2</v>
      </c>
      <c r="R238" s="48">
        <v>1</v>
      </c>
      <c r="S238" s="48">
        <v>2</v>
      </c>
      <c r="T238" s="48">
        <v>7</v>
      </c>
      <c r="U238" s="48">
        <v>2</v>
      </c>
      <c r="V238" s="48">
        <v>7</v>
      </c>
      <c r="W238" s="48">
        <v>1</v>
      </c>
      <c r="X238" s="48">
        <v>1</v>
      </c>
      <c r="Y238" s="48">
        <v>2</v>
      </c>
      <c r="Z238" s="48">
        <v>6</v>
      </c>
    </row>
    <row r="239" spans="1:26">
      <c r="A239" s="48">
        <v>6</v>
      </c>
      <c r="B239" s="48">
        <v>7</v>
      </c>
      <c r="C239" s="48">
        <v>4</v>
      </c>
      <c r="D239" s="48">
        <v>2</v>
      </c>
      <c r="E239" s="48">
        <v>2</v>
      </c>
      <c r="F239" s="48">
        <v>4</v>
      </c>
      <c r="G239" s="48">
        <v>5</v>
      </c>
      <c r="H239" s="48">
        <v>4</v>
      </c>
      <c r="I239" s="48">
        <v>2</v>
      </c>
      <c r="J239" s="48">
        <v>3</v>
      </c>
      <c r="K239" s="48">
        <v>4</v>
      </c>
      <c r="L239" s="48">
        <v>1</v>
      </c>
      <c r="M239" s="48">
        <v>6</v>
      </c>
      <c r="N239" s="48">
        <v>5</v>
      </c>
      <c r="O239" s="48">
        <v>4</v>
      </c>
      <c r="P239" s="48">
        <v>6</v>
      </c>
      <c r="Q239" s="48">
        <v>1</v>
      </c>
      <c r="R239" s="48">
        <v>3</v>
      </c>
      <c r="S239" s="48">
        <v>2</v>
      </c>
      <c r="T239" s="48">
        <v>6</v>
      </c>
      <c r="U239" s="48">
        <v>1</v>
      </c>
      <c r="V239" s="48">
        <v>7</v>
      </c>
      <c r="W239" s="48">
        <v>2</v>
      </c>
      <c r="X239" s="48">
        <v>1</v>
      </c>
      <c r="Y239" s="48">
        <v>1</v>
      </c>
      <c r="Z239" s="48">
        <v>5</v>
      </c>
    </row>
    <row r="240" spans="1:26">
      <c r="A240" s="48">
        <v>4</v>
      </c>
      <c r="B240" s="48">
        <v>5</v>
      </c>
      <c r="C240" s="48">
        <v>4</v>
      </c>
      <c r="D240" s="48">
        <v>2</v>
      </c>
      <c r="E240" s="48">
        <v>3</v>
      </c>
      <c r="F240" s="48">
        <v>4</v>
      </c>
      <c r="G240" s="48">
        <v>3</v>
      </c>
      <c r="H240" s="48">
        <v>5</v>
      </c>
      <c r="I240" s="48">
        <v>3</v>
      </c>
      <c r="J240" s="48">
        <v>3</v>
      </c>
      <c r="K240" s="48">
        <v>4</v>
      </c>
      <c r="L240" s="48">
        <v>3</v>
      </c>
      <c r="M240" s="48">
        <v>5</v>
      </c>
      <c r="N240" s="48">
        <v>5</v>
      </c>
      <c r="O240" s="48">
        <v>5</v>
      </c>
      <c r="P240" s="48">
        <v>5</v>
      </c>
      <c r="Q240" s="48">
        <v>2</v>
      </c>
      <c r="R240" s="48">
        <v>5</v>
      </c>
      <c r="S240" s="48">
        <v>3</v>
      </c>
      <c r="T240" s="48">
        <v>6</v>
      </c>
      <c r="U240" s="48">
        <v>5</v>
      </c>
      <c r="V240" s="48">
        <v>6</v>
      </c>
      <c r="W240" s="48">
        <v>5</v>
      </c>
      <c r="X240" s="48">
        <v>3</v>
      </c>
      <c r="Y240" s="48">
        <v>3</v>
      </c>
      <c r="Z240" s="48">
        <v>5</v>
      </c>
    </row>
    <row r="241" spans="1:26">
      <c r="A241" s="48">
        <v>5</v>
      </c>
      <c r="B241" s="48">
        <v>6</v>
      </c>
      <c r="C241" s="48">
        <v>4</v>
      </c>
      <c r="D241" s="48">
        <v>4</v>
      </c>
      <c r="E241" s="48">
        <v>5</v>
      </c>
      <c r="F241" s="48">
        <v>3</v>
      </c>
      <c r="G241" s="48">
        <v>3</v>
      </c>
      <c r="H241" s="48">
        <v>6</v>
      </c>
      <c r="I241" s="48">
        <v>5</v>
      </c>
      <c r="J241" s="48">
        <v>5</v>
      </c>
      <c r="K241" s="48">
        <v>4</v>
      </c>
      <c r="L241" s="48">
        <v>5</v>
      </c>
      <c r="M241" s="48">
        <v>4</v>
      </c>
      <c r="N241" s="48">
        <v>3</v>
      </c>
      <c r="O241" s="48">
        <v>4</v>
      </c>
      <c r="P241" s="48">
        <v>4</v>
      </c>
      <c r="Q241" s="48">
        <v>5</v>
      </c>
      <c r="R241" s="48">
        <v>5</v>
      </c>
      <c r="S241" s="48">
        <v>4</v>
      </c>
      <c r="T241" s="48">
        <v>3</v>
      </c>
      <c r="U241" s="48">
        <v>4</v>
      </c>
      <c r="V241" s="48">
        <v>4</v>
      </c>
      <c r="W241" s="48">
        <v>5</v>
      </c>
      <c r="X241" s="48">
        <v>5</v>
      </c>
      <c r="Y241" s="48">
        <v>5</v>
      </c>
      <c r="Z241" s="48">
        <v>5</v>
      </c>
    </row>
    <row r="242" spans="1:26">
      <c r="A242" s="48">
        <v>5</v>
      </c>
      <c r="B242" s="48">
        <v>6</v>
      </c>
      <c r="C242" s="48">
        <v>5</v>
      </c>
      <c r="D242" s="48">
        <v>6</v>
      </c>
      <c r="E242" s="48">
        <v>6</v>
      </c>
      <c r="F242" s="48">
        <v>4</v>
      </c>
      <c r="G242" s="48">
        <v>4</v>
      </c>
      <c r="H242" s="48">
        <v>4</v>
      </c>
      <c r="I242" s="48">
        <v>2</v>
      </c>
      <c r="J242" s="48">
        <v>3</v>
      </c>
      <c r="K242" s="48">
        <v>5</v>
      </c>
      <c r="L242" s="48">
        <v>2</v>
      </c>
      <c r="M242" s="48">
        <v>6</v>
      </c>
      <c r="N242" s="48">
        <v>5</v>
      </c>
      <c r="O242" s="48">
        <v>5</v>
      </c>
      <c r="P242" s="48">
        <v>6</v>
      </c>
      <c r="Q242" s="48">
        <v>2</v>
      </c>
      <c r="R242" s="48">
        <v>3</v>
      </c>
      <c r="S242" s="48">
        <v>2</v>
      </c>
      <c r="T242" s="48">
        <v>6</v>
      </c>
      <c r="U242" s="48">
        <v>1</v>
      </c>
      <c r="V242" s="48">
        <v>7</v>
      </c>
      <c r="W242" s="48">
        <v>1</v>
      </c>
      <c r="X242" s="48">
        <v>2</v>
      </c>
      <c r="Y242" s="48">
        <v>2</v>
      </c>
      <c r="Z242" s="48">
        <v>4</v>
      </c>
    </row>
    <row r="243" spans="1:26">
      <c r="A243" s="48">
        <v>6</v>
      </c>
      <c r="B243" s="48">
        <v>7</v>
      </c>
      <c r="C243" s="48">
        <v>7</v>
      </c>
      <c r="D243" s="48">
        <v>2</v>
      </c>
      <c r="E243" s="48">
        <v>3</v>
      </c>
      <c r="F243" s="48">
        <v>4</v>
      </c>
      <c r="G243" s="48">
        <v>5</v>
      </c>
      <c r="H243" s="48">
        <v>3</v>
      </c>
      <c r="I243" s="48">
        <v>1</v>
      </c>
      <c r="J243" s="48">
        <v>5</v>
      </c>
      <c r="K243" s="48">
        <v>7</v>
      </c>
      <c r="L243" s="48">
        <v>1</v>
      </c>
      <c r="M243" s="48">
        <v>3</v>
      </c>
      <c r="N243" s="48">
        <v>6</v>
      </c>
      <c r="O243" s="48">
        <v>5</v>
      </c>
      <c r="P243" s="48">
        <v>4</v>
      </c>
      <c r="Q243" s="48">
        <v>1</v>
      </c>
      <c r="R243" s="48">
        <v>2</v>
      </c>
      <c r="S243" s="48">
        <v>1</v>
      </c>
      <c r="T243" s="48">
        <v>6</v>
      </c>
      <c r="U243" s="48">
        <v>1</v>
      </c>
      <c r="V243" s="48">
        <v>4</v>
      </c>
      <c r="W243" s="48">
        <v>1</v>
      </c>
      <c r="X243" s="48">
        <v>1</v>
      </c>
      <c r="Y243" s="48">
        <v>5</v>
      </c>
      <c r="Z243" s="48">
        <v>6</v>
      </c>
    </row>
    <row r="244" spans="1:26">
      <c r="A244" s="48">
        <v>5</v>
      </c>
      <c r="B244" s="48">
        <v>5</v>
      </c>
      <c r="C244" s="48">
        <v>3</v>
      </c>
      <c r="D244" s="48">
        <v>1</v>
      </c>
      <c r="E244" s="48">
        <v>2</v>
      </c>
      <c r="F244" s="48">
        <v>4</v>
      </c>
      <c r="G244" s="48">
        <v>5</v>
      </c>
      <c r="H244" s="48">
        <v>5</v>
      </c>
      <c r="I244" s="48">
        <v>3</v>
      </c>
      <c r="J244" s="48">
        <v>2</v>
      </c>
      <c r="K244" s="48">
        <v>7</v>
      </c>
      <c r="L244" s="48">
        <v>2</v>
      </c>
      <c r="M244" s="48">
        <v>6</v>
      </c>
      <c r="N244" s="48">
        <v>6</v>
      </c>
      <c r="O244" s="48">
        <v>5</v>
      </c>
      <c r="P244" s="48">
        <v>5</v>
      </c>
      <c r="Q244" s="48">
        <v>3</v>
      </c>
      <c r="R244" s="48">
        <v>3</v>
      </c>
      <c r="S244" s="48">
        <v>3</v>
      </c>
      <c r="T244" s="48">
        <v>6</v>
      </c>
      <c r="U244" s="48">
        <v>2</v>
      </c>
      <c r="V244" s="48">
        <v>6</v>
      </c>
      <c r="W244" s="48">
        <v>2</v>
      </c>
      <c r="X244" s="48">
        <v>1</v>
      </c>
      <c r="Y244" s="48">
        <v>2</v>
      </c>
      <c r="Z244" s="48">
        <v>6</v>
      </c>
    </row>
    <row r="245" spans="1:26">
      <c r="A245" s="48">
        <v>5</v>
      </c>
      <c r="B245" s="48">
        <v>5</v>
      </c>
      <c r="C245" s="48">
        <v>4</v>
      </c>
      <c r="D245" s="48">
        <v>2</v>
      </c>
      <c r="E245" s="48">
        <v>4</v>
      </c>
      <c r="F245" s="48">
        <v>4</v>
      </c>
      <c r="G245" s="48">
        <v>5</v>
      </c>
      <c r="H245" s="48">
        <v>5</v>
      </c>
      <c r="I245" s="48">
        <v>2</v>
      </c>
      <c r="J245" s="48">
        <v>3</v>
      </c>
      <c r="K245" s="48">
        <v>5</v>
      </c>
      <c r="L245" s="48">
        <v>6</v>
      </c>
      <c r="M245" s="48">
        <v>7</v>
      </c>
      <c r="N245" s="48">
        <v>2</v>
      </c>
      <c r="O245" s="48">
        <v>3</v>
      </c>
      <c r="P245" s="48">
        <v>3</v>
      </c>
      <c r="Q245" s="48">
        <v>2</v>
      </c>
      <c r="R245" s="48">
        <v>4</v>
      </c>
      <c r="S245" s="48">
        <v>3</v>
      </c>
      <c r="T245" s="48">
        <v>6</v>
      </c>
      <c r="U245" s="48">
        <v>2</v>
      </c>
      <c r="V245" s="48">
        <v>5</v>
      </c>
      <c r="W245" s="48">
        <v>5</v>
      </c>
      <c r="X245" s="48">
        <v>3</v>
      </c>
      <c r="Y245" s="48">
        <v>4</v>
      </c>
      <c r="Z245" s="48">
        <v>2</v>
      </c>
    </row>
    <row r="246" spans="1:26">
      <c r="A246" s="48">
        <v>7</v>
      </c>
      <c r="B246" s="48">
        <v>3</v>
      </c>
      <c r="C246" s="48">
        <v>2</v>
      </c>
      <c r="D246" s="48">
        <v>5</v>
      </c>
      <c r="E246" s="48">
        <v>3</v>
      </c>
      <c r="F246" s="48">
        <v>5</v>
      </c>
      <c r="G246" s="48">
        <v>5</v>
      </c>
      <c r="H246" s="48">
        <v>4</v>
      </c>
      <c r="I246" s="48">
        <v>2</v>
      </c>
      <c r="J246" s="48">
        <v>4</v>
      </c>
      <c r="K246" s="48">
        <v>4</v>
      </c>
      <c r="L246" s="48">
        <v>2</v>
      </c>
      <c r="M246" s="48">
        <v>3</v>
      </c>
      <c r="N246" s="48">
        <v>5</v>
      </c>
      <c r="O246" s="48">
        <v>4</v>
      </c>
      <c r="P246" s="48">
        <v>5</v>
      </c>
      <c r="Q246" s="48">
        <v>2</v>
      </c>
      <c r="R246" s="48">
        <v>4</v>
      </c>
      <c r="S246" s="48">
        <v>2</v>
      </c>
      <c r="T246" s="48">
        <v>6</v>
      </c>
      <c r="U246" s="48">
        <v>5</v>
      </c>
      <c r="V246" s="48">
        <v>6</v>
      </c>
      <c r="W246" s="48">
        <v>2</v>
      </c>
      <c r="X246" s="48">
        <v>2</v>
      </c>
      <c r="Y246" s="48">
        <v>2</v>
      </c>
      <c r="Z246" s="48">
        <v>4</v>
      </c>
    </row>
    <row r="247" spans="1:26">
      <c r="A247" s="48">
        <v>6</v>
      </c>
      <c r="B247" s="48">
        <v>6</v>
      </c>
      <c r="C247" s="48">
        <v>7</v>
      </c>
      <c r="D247" s="48">
        <v>2</v>
      </c>
      <c r="E247" s="48">
        <v>2</v>
      </c>
      <c r="F247" s="48">
        <v>2</v>
      </c>
      <c r="G247" s="48">
        <v>2</v>
      </c>
      <c r="H247" s="48">
        <v>7</v>
      </c>
      <c r="I247" s="48">
        <v>2</v>
      </c>
      <c r="J247" s="48">
        <v>4</v>
      </c>
      <c r="K247" s="48">
        <v>6</v>
      </c>
      <c r="L247" s="48">
        <v>2</v>
      </c>
      <c r="M247" s="48">
        <v>6</v>
      </c>
      <c r="N247" s="48">
        <v>2</v>
      </c>
      <c r="O247" s="48">
        <v>2</v>
      </c>
      <c r="P247" s="48">
        <v>5</v>
      </c>
      <c r="Q247" s="48">
        <v>1</v>
      </c>
      <c r="R247" s="48">
        <v>6</v>
      </c>
      <c r="S247" s="48">
        <v>6</v>
      </c>
      <c r="T247" s="48">
        <v>6</v>
      </c>
      <c r="U247" s="48">
        <v>2</v>
      </c>
      <c r="V247" s="48">
        <v>6</v>
      </c>
      <c r="W247" s="48">
        <v>2</v>
      </c>
      <c r="X247" s="48">
        <v>5</v>
      </c>
      <c r="Y247" s="48">
        <v>5</v>
      </c>
      <c r="Z247" s="48">
        <v>1</v>
      </c>
    </row>
    <row r="248" spans="1:26">
      <c r="A248" s="48">
        <v>5</v>
      </c>
      <c r="B248" s="48">
        <v>7</v>
      </c>
      <c r="C248" s="48">
        <v>4</v>
      </c>
      <c r="D248" s="48">
        <v>1</v>
      </c>
      <c r="E248" s="48">
        <v>2</v>
      </c>
      <c r="F248" s="48">
        <v>4</v>
      </c>
      <c r="G248" s="48">
        <v>5</v>
      </c>
      <c r="H248" s="48">
        <v>6</v>
      </c>
      <c r="I248" s="48">
        <v>1</v>
      </c>
      <c r="J248" s="48">
        <v>2</v>
      </c>
      <c r="K248" s="48">
        <v>4</v>
      </c>
      <c r="L248" s="48">
        <v>2</v>
      </c>
      <c r="M248" s="48">
        <v>7</v>
      </c>
      <c r="N248" s="48">
        <v>5</v>
      </c>
      <c r="O248" s="48">
        <v>4</v>
      </c>
      <c r="P248" s="48">
        <v>5</v>
      </c>
      <c r="Q248" s="48">
        <v>1</v>
      </c>
      <c r="R248" s="48">
        <v>3</v>
      </c>
      <c r="S248" s="48">
        <v>2</v>
      </c>
      <c r="T248" s="48">
        <v>7</v>
      </c>
      <c r="U248" s="48">
        <v>1</v>
      </c>
      <c r="V248" s="48">
        <v>7</v>
      </c>
      <c r="W248" s="48">
        <v>1</v>
      </c>
      <c r="X248" s="48">
        <v>4</v>
      </c>
      <c r="Y248" s="48">
        <v>4</v>
      </c>
      <c r="Z248" s="48">
        <v>5</v>
      </c>
    </row>
    <row r="249" spans="1:26">
      <c r="A249" s="48">
        <v>2</v>
      </c>
      <c r="B249" s="48">
        <v>5</v>
      </c>
      <c r="C249" s="48">
        <v>4</v>
      </c>
      <c r="D249" s="48">
        <v>3</v>
      </c>
      <c r="E249" s="48">
        <v>3</v>
      </c>
      <c r="F249" s="48">
        <v>5</v>
      </c>
      <c r="G249" s="48">
        <v>4</v>
      </c>
      <c r="H249" s="48">
        <v>6</v>
      </c>
      <c r="I249" s="48">
        <v>4</v>
      </c>
      <c r="J249" s="48">
        <v>3</v>
      </c>
      <c r="K249" s="48">
        <v>4</v>
      </c>
      <c r="L249" s="48">
        <v>3</v>
      </c>
      <c r="M249" s="48">
        <v>5</v>
      </c>
      <c r="N249" s="48">
        <v>5</v>
      </c>
      <c r="O249" s="48">
        <v>5</v>
      </c>
      <c r="P249" s="48">
        <v>5</v>
      </c>
      <c r="Q249" s="48">
        <v>4</v>
      </c>
      <c r="R249" s="48">
        <v>4</v>
      </c>
      <c r="S249" s="48">
        <v>2</v>
      </c>
      <c r="T249" s="48">
        <v>5</v>
      </c>
      <c r="U249" s="48">
        <v>4</v>
      </c>
      <c r="V249" s="48">
        <v>5</v>
      </c>
      <c r="W249" s="48">
        <v>5</v>
      </c>
      <c r="X249" s="48">
        <v>5</v>
      </c>
      <c r="Y249" s="48">
        <v>4</v>
      </c>
      <c r="Z249" s="48">
        <v>5</v>
      </c>
    </row>
    <row r="250" spans="1:26">
      <c r="A250" s="48">
        <v>5</v>
      </c>
      <c r="B250" s="48">
        <v>6</v>
      </c>
      <c r="C250" s="48">
        <v>4</v>
      </c>
      <c r="D250" s="48">
        <v>2</v>
      </c>
      <c r="E250" s="48">
        <v>2</v>
      </c>
      <c r="F250" s="48">
        <v>4</v>
      </c>
      <c r="G250" s="48">
        <v>6</v>
      </c>
      <c r="H250" s="48">
        <v>6</v>
      </c>
      <c r="I250" s="48">
        <v>2</v>
      </c>
      <c r="J250" s="48">
        <v>3</v>
      </c>
      <c r="K250" s="48">
        <v>4</v>
      </c>
      <c r="L250" s="48">
        <v>2</v>
      </c>
      <c r="M250" s="48">
        <v>7</v>
      </c>
      <c r="N250" s="48">
        <v>5</v>
      </c>
      <c r="O250" s="48">
        <v>2</v>
      </c>
      <c r="P250" s="48">
        <v>4</v>
      </c>
      <c r="Q250" s="48">
        <v>7</v>
      </c>
      <c r="R250" s="48">
        <v>6</v>
      </c>
      <c r="S250" s="48">
        <v>4</v>
      </c>
      <c r="T250" s="48">
        <v>5</v>
      </c>
      <c r="U250" s="48">
        <v>3</v>
      </c>
      <c r="V250" s="48">
        <v>5</v>
      </c>
      <c r="W250" s="48">
        <v>5</v>
      </c>
      <c r="X250" s="48">
        <v>3</v>
      </c>
      <c r="Y250" s="48">
        <v>3</v>
      </c>
      <c r="Z250" s="48">
        <v>4</v>
      </c>
    </row>
    <row r="251" spans="1:26">
      <c r="A251" s="48">
        <v>4</v>
      </c>
      <c r="B251" s="48">
        <v>5</v>
      </c>
      <c r="C251" s="48">
        <v>5</v>
      </c>
      <c r="D251" s="48">
        <v>4</v>
      </c>
      <c r="E251" s="48">
        <v>4</v>
      </c>
      <c r="F251" s="48">
        <v>5</v>
      </c>
      <c r="G251" s="48">
        <v>4</v>
      </c>
      <c r="H251" s="48">
        <v>3</v>
      </c>
      <c r="I251" s="48">
        <v>5</v>
      </c>
      <c r="J251" s="48">
        <v>4</v>
      </c>
      <c r="K251" s="48">
        <v>5</v>
      </c>
      <c r="L251" s="48">
        <v>4</v>
      </c>
      <c r="M251" s="48">
        <v>5</v>
      </c>
      <c r="N251" s="48">
        <v>6</v>
      </c>
      <c r="O251" s="48">
        <v>5</v>
      </c>
      <c r="P251" s="48">
        <v>4</v>
      </c>
      <c r="Q251" s="48">
        <v>6</v>
      </c>
      <c r="R251" s="48">
        <v>4</v>
      </c>
      <c r="S251" s="48">
        <v>4</v>
      </c>
      <c r="T251" s="48">
        <v>4</v>
      </c>
      <c r="U251" s="48">
        <v>3</v>
      </c>
      <c r="V251" s="48">
        <v>5</v>
      </c>
      <c r="W251" s="48">
        <v>4</v>
      </c>
      <c r="X251" s="48">
        <v>3</v>
      </c>
      <c r="Y251" s="48">
        <v>3</v>
      </c>
      <c r="Z251" s="48">
        <v>3</v>
      </c>
    </row>
    <row r="252" spans="1:26">
      <c r="A252" s="48">
        <v>7</v>
      </c>
      <c r="B252" s="48">
        <v>6</v>
      </c>
      <c r="C252" s="48">
        <v>2</v>
      </c>
      <c r="D252" s="48">
        <v>1</v>
      </c>
      <c r="E252" s="48">
        <v>1</v>
      </c>
      <c r="F252" s="48">
        <v>7</v>
      </c>
      <c r="G252" s="48">
        <v>7</v>
      </c>
      <c r="H252" s="48">
        <v>5</v>
      </c>
      <c r="I252" s="48">
        <v>1</v>
      </c>
      <c r="J252" s="48">
        <v>3</v>
      </c>
      <c r="K252" s="48">
        <v>7</v>
      </c>
      <c r="L252" s="48">
        <v>1</v>
      </c>
      <c r="M252" s="48">
        <v>7</v>
      </c>
      <c r="N252" s="48">
        <v>7</v>
      </c>
      <c r="O252" s="48">
        <v>5</v>
      </c>
      <c r="P252" s="48">
        <v>7</v>
      </c>
      <c r="Q252" s="48">
        <v>1</v>
      </c>
      <c r="R252" s="48">
        <v>2</v>
      </c>
      <c r="S252" s="48">
        <v>1</v>
      </c>
      <c r="T252" s="48">
        <v>7</v>
      </c>
      <c r="U252" s="48">
        <v>1</v>
      </c>
      <c r="V252" s="48">
        <v>7</v>
      </c>
      <c r="W252" s="48">
        <v>1</v>
      </c>
      <c r="X252" s="48">
        <v>1</v>
      </c>
      <c r="Y252" s="48">
        <v>1</v>
      </c>
      <c r="Z252" s="48">
        <v>3</v>
      </c>
    </row>
    <row r="253" spans="1:26">
      <c r="A253" s="48">
        <v>5</v>
      </c>
      <c r="B253" s="48">
        <v>5</v>
      </c>
      <c r="C253" s="48">
        <v>5</v>
      </c>
      <c r="D253" s="48">
        <v>2</v>
      </c>
      <c r="E253" s="48">
        <v>3</v>
      </c>
      <c r="F253" s="48">
        <v>4</v>
      </c>
      <c r="G253" s="48">
        <v>5</v>
      </c>
      <c r="H253" s="48">
        <v>5</v>
      </c>
      <c r="I253" s="48">
        <v>2</v>
      </c>
      <c r="J253" s="48">
        <v>3</v>
      </c>
      <c r="K253" s="48">
        <v>5</v>
      </c>
      <c r="L253" s="48">
        <v>2</v>
      </c>
      <c r="M253" s="48">
        <v>5</v>
      </c>
      <c r="N253" s="48">
        <v>3</v>
      </c>
      <c r="O253" s="48">
        <v>3</v>
      </c>
      <c r="P253" s="48">
        <v>5</v>
      </c>
      <c r="Q253" s="48">
        <v>6</v>
      </c>
      <c r="R253" s="48">
        <v>5</v>
      </c>
      <c r="S253" s="48">
        <v>6</v>
      </c>
      <c r="T253" s="48">
        <v>5</v>
      </c>
      <c r="U253" s="48">
        <v>5</v>
      </c>
      <c r="V253" s="48">
        <v>6</v>
      </c>
      <c r="W253" s="48">
        <v>5</v>
      </c>
      <c r="X253" s="48">
        <v>3</v>
      </c>
      <c r="Y253" s="48">
        <v>4</v>
      </c>
      <c r="Z253" s="48">
        <v>5</v>
      </c>
    </row>
    <row r="254" spans="1:26">
      <c r="A254" s="48">
        <v>6</v>
      </c>
      <c r="B254" s="48">
        <v>7</v>
      </c>
      <c r="C254" s="48">
        <v>2</v>
      </c>
      <c r="D254" s="48">
        <v>1</v>
      </c>
      <c r="E254" s="48">
        <v>1</v>
      </c>
      <c r="F254" s="48">
        <v>6</v>
      </c>
      <c r="G254" s="48">
        <v>6</v>
      </c>
      <c r="H254" s="48">
        <v>4</v>
      </c>
      <c r="I254" s="48">
        <v>2</v>
      </c>
      <c r="J254" s="48">
        <v>1</v>
      </c>
      <c r="K254" s="48">
        <v>5</v>
      </c>
      <c r="L254" s="48">
        <v>2</v>
      </c>
      <c r="M254" s="48">
        <v>5</v>
      </c>
      <c r="N254" s="48">
        <v>6</v>
      </c>
      <c r="O254" s="48">
        <v>7</v>
      </c>
      <c r="P254" s="48">
        <v>6</v>
      </c>
      <c r="Q254" s="48">
        <v>1</v>
      </c>
      <c r="R254" s="48">
        <v>3</v>
      </c>
      <c r="S254" s="48">
        <v>1</v>
      </c>
      <c r="T254" s="48">
        <v>6</v>
      </c>
      <c r="U254" s="48">
        <v>1</v>
      </c>
      <c r="V254" s="48">
        <v>6</v>
      </c>
      <c r="W254" s="48">
        <v>1</v>
      </c>
      <c r="X254" s="48">
        <v>2</v>
      </c>
      <c r="Y254" s="48">
        <v>2</v>
      </c>
      <c r="Z254" s="48">
        <v>7</v>
      </c>
    </row>
    <row r="255" spans="1:26">
      <c r="A255" s="48">
        <v>6</v>
      </c>
      <c r="B255" s="48">
        <v>6</v>
      </c>
      <c r="C255" s="48">
        <v>3</v>
      </c>
      <c r="D255" s="48">
        <v>2</v>
      </c>
      <c r="E255" s="48">
        <v>2</v>
      </c>
      <c r="F255" s="48">
        <v>5</v>
      </c>
      <c r="G255" s="48">
        <v>6</v>
      </c>
      <c r="H255" s="48">
        <v>4</v>
      </c>
      <c r="I255" s="48">
        <v>3</v>
      </c>
      <c r="J255" s="48">
        <v>3</v>
      </c>
      <c r="K255" s="48">
        <v>6</v>
      </c>
      <c r="L255" s="48">
        <v>3</v>
      </c>
      <c r="M255" s="48">
        <v>4</v>
      </c>
      <c r="N255" s="48">
        <v>5</v>
      </c>
      <c r="O255" s="48">
        <v>5</v>
      </c>
      <c r="P255" s="48">
        <v>6</v>
      </c>
      <c r="Q255" s="48">
        <v>2</v>
      </c>
      <c r="R255" s="48">
        <v>4</v>
      </c>
      <c r="S255" s="48">
        <v>2</v>
      </c>
      <c r="T255" s="48">
        <v>6</v>
      </c>
      <c r="U255" s="48">
        <v>2</v>
      </c>
      <c r="V255" s="48">
        <v>7</v>
      </c>
      <c r="W255" s="48">
        <v>4</v>
      </c>
      <c r="X255" s="48">
        <v>4</v>
      </c>
      <c r="Y255" s="48">
        <v>3</v>
      </c>
      <c r="Z255" s="48">
        <v>5</v>
      </c>
    </row>
    <row r="256" spans="1:26">
      <c r="A256" s="48">
        <v>6</v>
      </c>
      <c r="B256" s="48">
        <v>6</v>
      </c>
      <c r="C256" s="48">
        <v>5</v>
      </c>
      <c r="D256" s="48">
        <v>5</v>
      </c>
      <c r="E256" s="48">
        <v>7</v>
      </c>
      <c r="F256" s="48">
        <v>7</v>
      </c>
      <c r="G256" s="48">
        <v>7</v>
      </c>
      <c r="H256" s="48">
        <v>5</v>
      </c>
      <c r="I256" s="48">
        <v>6</v>
      </c>
      <c r="J256" s="48">
        <v>5</v>
      </c>
      <c r="K256" s="48">
        <v>5</v>
      </c>
      <c r="L256" s="48">
        <v>6</v>
      </c>
      <c r="M256" s="48">
        <v>3</v>
      </c>
      <c r="N256" s="48">
        <v>3</v>
      </c>
      <c r="O256" s="48">
        <v>6</v>
      </c>
      <c r="P256" s="48">
        <v>3</v>
      </c>
      <c r="Q256" s="48">
        <v>6</v>
      </c>
      <c r="R256" s="48">
        <v>6</v>
      </c>
      <c r="S256" s="48">
        <v>7</v>
      </c>
      <c r="T256" s="48">
        <v>2</v>
      </c>
      <c r="U256" s="48">
        <v>6</v>
      </c>
      <c r="V256" s="48">
        <v>7</v>
      </c>
      <c r="W256" s="48">
        <v>1</v>
      </c>
      <c r="X256" s="48">
        <v>3</v>
      </c>
      <c r="Y256" s="48">
        <v>4</v>
      </c>
      <c r="Z256" s="48">
        <v>4</v>
      </c>
    </row>
    <row r="257" spans="1:26">
      <c r="A257" s="48">
        <v>7</v>
      </c>
      <c r="B257" s="48">
        <v>6</v>
      </c>
      <c r="C257" s="48">
        <v>4</v>
      </c>
      <c r="D257" s="48">
        <v>1</v>
      </c>
      <c r="E257" s="48">
        <v>2</v>
      </c>
      <c r="F257" s="48">
        <v>4</v>
      </c>
      <c r="G257" s="48">
        <v>4</v>
      </c>
      <c r="H257" s="48">
        <v>7</v>
      </c>
      <c r="I257" s="48">
        <v>2</v>
      </c>
      <c r="J257" s="48">
        <v>3</v>
      </c>
      <c r="K257" s="48">
        <v>4</v>
      </c>
      <c r="L257" s="48">
        <v>2</v>
      </c>
      <c r="M257" s="48">
        <v>7</v>
      </c>
      <c r="N257" s="48">
        <v>7</v>
      </c>
      <c r="O257" s="48">
        <v>5</v>
      </c>
      <c r="P257" s="48">
        <v>6</v>
      </c>
      <c r="Q257" s="48">
        <v>2</v>
      </c>
      <c r="R257" s="48">
        <v>2</v>
      </c>
      <c r="S257" s="48">
        <v>1</v>
      </c>
      <c r="T257" s="48">
        <v>7</v>
      </c>
      <c r="U257" s="48">
        <v>1</v>
      </c>
      <c r="V257" s="48">
        <v>7</v>
      </c>
      <c r="W257" s="48">
        <v>2</v>
      </c>
      <c r="X257" s="48">
        <v>2</v>
      </c>
      <c r="Y257" s="48">
        <v>1</v>
      </c>
      <c r="Z257" s="48">
        <v>5</v>
      </c>
    </row>
    <row r="258" spans="1:26">
      <c r="A258" s="48">
        <v>7</v>
      </c>
      <c r="B258" s="48">
        <v>5</v>
      </c>
      <c r="C258" s="48">
        <v>3</v>
      </c>
      <c r="D258" s="48">
        <v>3</v>
      </c>
      <c r="E258" s="48">
        <v>1</v>
      </c>
      <c r="F258" s="48">
        <v>6</v>
      </c>
      <c r="G258" s="48">
        <v>6</v>
      </c>
      <c r="H258" s="48">
        <v>4</v>
      </c>
      <c r="I258" s="48">
        <v>3</v>
      </c>
      <c r="J258" s="48">
        <v>2</v>
      </c>
      <c r="K258" s="48">
        <v>4</v>
      </c>
      <c r="L258" s="48">
        <v>1</v>
      </c>
      <c r="M258" s="48">
        <v>6</v>
      </c>
      <c r="N258" s="48">
        <v>6</v>
      </c>
      <c r="O258" s="48">
        <v>2</v>
      </c>
      <c r="P258" s="48">
        <v>6</v>
      </c>
      <c r="Q258" s="48">
        <v>6</v>
      </c>
      <c r="R258" s="48">
        <v>1</v>
      </c>
      <c r="S258" s="48">
        <v>2</v>
      </c>
      <c r="T258" s="48">
        <v>7</v>
      </c>
      <c r="U258" s="48">
        <v>1</v>
      </c>
      <c r="V258" s="48">
        <v>4</v>
      </c>
      <c r="W258" s="48">
        <v>2</v>
      </c>
      <c r="X258" s="48">
        <v>2</v>
      </c>
      <c r="Y258" s="48">
        <v>2</v>
      </c>
      <c r="Z258" s="48">
        <v>2</v>
      </c>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zoomScale="219" workbookViewId="0">
      <selection activeCell="C5" sqref="C5"/>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Attraction</v>
      </c>
      <c r="AD3" s="99" t="str">
        <f>VLOOKUP(Read_First!B5,Items!A1:BI50,55,FALSE)</f>
        <v>Compréhensibilité</v>
      </c>
      <c r="AE3" s="100" t="str">
        <f>VLOOKUP(Read_First!B5,Items!A1:BI50,56,FALSE)</f>
        <v>Efficacité</v>
      </c>
      <c r="AF3" s="99" t="str">
        <f>VLOOKUP(Read_First!B5,Items!A1:BI50,57,FALSE)</f>
        <v>Contrôlabilité</v>
      </c>
      <c r="AG3" s="100" t="str">
        <f>VLOOKUP(Read_First!B5,Items!A1:BI50,58,FALSE)</f>
        <v>Stimulation</v>
      </c>
      <c r="AH3" s="101" t="str">
        <f>VLOOKUP(Read_First!B5,Items!A1:BI50,59,FALSE)</f>
        <v>Originalité</v>
      </c>
    </row>
    <row r="4" spans="1:34">
      <c r="A4" s="55">
        <f>IF(Data!A4&gt;0,Data!A4-4,"")</f>
        <v>2</v>
      </c>
      <c r="B4" s="55">
        <f>IF(Data!B4&gt;0,Data!B4-4,"")</f>
        <v>3</v>
      </c>
      <c r="C4" s="55">
        <f>IF(Data!C4&gt;0,4-Data!C4,"")</f>
        <v>2</v>
      </c>
      <c r="D4" s="55">
        <f>IF(Data!D4&gt;0,4-Data!D4,"")</f>
        <v>3</v>
      </c>
      <c r="E4" s="55">
        <f>IF(Data!E4&gt;0,4-Data!E4,"")</f>
        <v>2</v>
      </c>
      <c r="F4" s="55">
        <f>IF(Data!F4&gt;0,Data!F4-4,"")</f>
        <v>2</v>
      </c>
      <c r="G4" s="55">
        <f>IF(Data!G4&gt;0,Data!G4-4,"")</f>
        <v>2</v>
      </c>
      <c r="H4" s="55">
        <f>IF(Data!H4&gt;0,Data!H4-4,"")</f>
        <v>2</v>
      </c>
      <c r="I4" s="55">
        <f>IF(Data!I4&gt;0,4-Data!I4,"")</f>
        <v>2</v>
      </c>
      <c r="J4" s="55">
        <f>IF(Data!J4&gt;0,4-Data!J4,"")</f>
        <v>1</v>
      </c>
      <c r="K4" s="55">
        <f>IF(Data!K4&gt;0,Data!K4-4,"")</f>
        <v>2</v>
      </c>
      <c r="L4" s="55">
        <f>IF(Data!L4&gt;0,4-Data!L4,"")</f>
        <v>2</v>
      </c>
      <c r="M4" s="55">
        <f>IF(Data!M4&gt;0,Data!M4-4,"")</f>
        <v>1</v>
      </c>
      <c r="N4" s="55">
        <f>IF(Data!N4&gt;0,Data!N4-4,"")</f>
        <v>2</v>
      </c>
      <c r="O4" s="55">
        <f>IF(Data!O4&gt;0,Data!O4-4,"")</f>
        <v>1</v>
      </c>
      <c r="P4" s="55">
        <f>IF(Data!P4&gt;0,Data!P4-4,"")</f>
        <v>1</v>
      </c>
      <c r="Q4" s="55">
        <f>IF(Data!Q4&gt;0,4-Data!Q4,"")</f>
        <v>2</v>
      </c>
      <c r="R4" s="55">
        <f>IF(Data!R4&gt;0,4-Data!R4,"")</f>
        <v>2</v>
      </c>
      <c r="S4" s="55">
        <f>IF(Data!S4&gt;0,4-Data!S4,"")</f>
        <v>2</v>
      </c>
      <c r="T4" s="55">
        <f>IF(Data!T4&gt;0,Data!T4-4,"")</f>
        <v>2</v>
      </c>
      <c r="U4" s="55">
        <f>IF(Data!U4&gt;0,4-Data!U4,"")</f>
        <v>2</v>
      </c>
      <c r="V4" s="55">
        <f>IF(Data!V4&gt;0,Data!V4-4,"")</f>
        <v>2</v>
      </c>
      <c r="W4" s="55">
        <f>IF(Data!W4&gt;0,4-Data!W4,"")</f>
        <v>2</v>
      </c>
      <c r="X4" s="55">
        <f>IF(Data!X4&gt;0,4-Data!X4,"")</f>
        <v>2</v>
      </c>
      <c r="Y4" s="55">
        <f>IF(Data!Y4&gt;0,4-Data!Y4,"")</f>
        <v>2</v>
      </c>
      <c r="Z4" s="55">
        <f>IF(Data!Z4&gt;0,Data!Z4-4,"")</f>
        <v>2</v>
      </c>
      <c r="AC4" s="56">
        <f t="shared" ref="AC4:AC68" si="0">IF(COUNT(A4,L4,N4,P4,X4,Y4)&gt;0,AVERAGE(A4,L4,N4,P4,X4,Y4),"")</f>
        <v>1.8333333333333333</v>
      </c>
      <c r="AD4" s="56">
        <f>IF(COUNT(B4,D4,M4,U4)&gt;0,AVERAGE(B4,D4,M4,U4),"")</f>
        <v>2.25</v>
      </c>
      <c r="AE4" s="56">
        <f>IF(COUNT(I4,T4,V4,W4)&gt;0,AVERAGE(I4,T4,V4,W4),"")</f>
        <v>2</v>
      </c>
      <c r="AF4" s="56">
        <f>IF(COUNT(H4,K4,Q4,S4)&gt;0,AVERAGE(H4,K4,Q4,S4),"")</f>
        <v>2</v>
      </c>
      <c r="AG4" s="56">
        <f>IF(COUNT(E4,F4,G4,R4)&gt;0,AVERAGE(E4,F4,G4,R4),"")</f>
        <v>2</v>
      </c>
      <c r="AH4" s="56">
        <f>IF(COUNT(C4,J4,O4,Z4)&gt;0,AVERAGE(C4,J4,O4,Z4),"")</f>
        <v>1.5</v>
      </c>
    </row>
    <row r="5" spans="1:34">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6">
        <f t="shared" si="0"/>
        <v>3</v>
      </c>
      <c r="AD5" s="6">
        <f t="shared" ref="AD5:AD68" si="1">IF(COUNT(B5,D5,M5,U5)&gt;0,AVERAGE(B5,D5,M5,U5),"")</f>
        <v>3</v>
      </c>
      <c r="AE5" s="6">
        <f t="shared" ref="AE5:AE68" si="2">IF(COUNT(I5,T5,V5,W5)&gt;0,AVERAGE(I5,T5,V5,W5),"")</f>
        <v>3</v>
      </c>
      <c r="AF5" s="6">
        <f t="shared" ref="AF5:AF68" si="3">IF(COUNT(H5,K5,Q5,S5)&gt;0,AVERAGE(H5,K5,Q5,S5),"")</f>
        <v>3</v>
      </c>
      <c r="AG5" s="6">
        <f t="shared" ref="AG5:AG68" si="4">IF(COUNT(E5,F5,G5,R5)&gt;0,AVERAGE(E5,F5,G5,R5),"")</f>
        <v>3</v>
      </c>
      <c r="AH5" s="6">
        <f t="shared" ref="AH5:AH68" si="5">IF(COUNT(C5,J5,O5,Z5)&gt;0,AVERAGE(C5,J5,O5,Z5),"")</f>
        <v>0</v>
      </c>
    </row>
    <row r="6" spans="1:34">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6">
        <f t="shared" si="0"/>
        <v>2</v>
      </c>
      <c r="AD6" s="6">
        <f t="shared" si="1"/>
        <v>2</v>
      </c>
      <c r="AE6" s="6">
        <f t="shared" si="2"/>
        <v>2</v>
      </c>
      <c r="AF6" s="6">
        <f t="shared" si="3"/>
        <v>0.75</v>
      </c>
      <c r="AG6" s="6">
        <f t="shared" si="4"/>
        <v>1.75</v>
      </c>
      <c r="AH6" s="6">
        <f t="shared" si="5"/>
        <v>2</v>
      </c>
    </row>
    <row r="7" spans="1:34">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6">
        <f t="shared" si="0"/>
        <v>1.5</v>
      </c>
      <c r="AD7" s="6">
        <f t="shared" si="1"/>
        <v>2.5</v>
      </c>
      <c r="AE7" s="6">
        <f t="shared" si="2"/>
        <v>2.25</v>
      </c>
      <c r="AF7" s="6">
        <f t="shared" si="3"/>
        <v>2.25</v>
      </c>
      <c r="AG7" s="6">
        <f t="shared" si="4"/>
        <v>0.25</v>
      </c>
      <c r="AH7" s="6">
        <f t="shared" si="5"/>
        <v>0.75</v>
      </c>
    </row>
    <row r="8" spans="1:34">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6">
        <f t="shared" si="0"/>
        <v>1.3333333333333333</v>
      </c>
      <c r="AD8" s="6">
        <f t="shared" si="1"/>
        <v>0</v>
      </c>
      <c r="AE8" s="6">
        <f t="shared" si="2"/>
        <v>2</v>
      </c>
      <c r="AF8" s="6">
        <f t="shared" si="3"/>
        <v>1.5</v>
      </c>
      <c r="AG8" s="6">
        <f t="shared" si="4"/>
        <v>1</v>
      </c>
      <c r="AH8" s="6">
        <f t="shared" si="5"/>
        <v>0</v>
      </c>
    </row>
    <row r="9" spans="1:34">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6">
        <f t="shared" si="0"/>
        <v>-0.33333333333333331</v>
      </c>
      <c r="AD9" s="6">
        <f t="shared" si="1"/>
        <v>0.25</v>
      </c>
      <c r="AE9" s="6">
        <f t="shared" si="2"/>
        <v>1.5</v>
      </c>
      <c r="AF9" s="6">
        <f t="shared" si="3"/>
        <v>0.25</v>
      </c>
      <c r="AG9" s="6">
        <f t="shared" si="4"/>
        <v>-0.25</v>
      </c>
      <c r="AH9" s="6">
        <f t="shared" si="5"/>
        <v>1</v>
      </c>
    </row>
    <row r="10" spans="1:34">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6">
        <f t="shared" si="0"/>
        <v>2.5</v>
      </c>
      <c r="AD10" s="6">
        <f t="shared" si="1"/>
        <v>1</v>
      </c>
      <c r="AE10" s="6">
        <f t="shared" si="2"/>
        <v>2</v>
      </c>
      <c r="AF10" s="6">
        <f t="shared" si="3"/>
        <v>2</v>
      </c>
      <c r="AG10" s="6">
        <f t="shared" si="4"/>
        <v>1.25</v>
      </c>
      <c r="AH10" s="6">
        <f t="shared" si="5"/>
        <v>0.75</v>
      </c>
    </row>
    <row r="11" spans="1:34">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6">
        <f t="shared" si="0"/>
        <v>0.5</v>
      </c>
      <c r="AD11" s="6">
        <f t="shared" si="1"/>
        <v>2</v>
      </c>
      <c r="AE11" s="6">
        <f t="shared" si="2"/>
        <v>1.5</v>
      </c>
      <c r="AF11" s="6">
        <f t="shared" si="3"/>
        <v>1.75</v>
      </c>
      <c r="AG11" s="6">
        <f t="shared" si="4"/>
        <v>0.75</v>
      </c>
      <c r="AH11" s="6">
        <f t="shared" si="5"/>
        <v>1.25</v>
      </c>
    </row>
    <row r="12" spans="1:34">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6">
        <f t="shared" si="0"/>
        <v>3</v>
      </c>
      <c r="AD12" s="6">
        <f t="shared" si="1"/>
        <v>2.75</v>
      </c>
      <c r="AE12" s="6">
        <f t="shared" si="2"/>
        <v>2.5</v>
      </c>
      <c r="AF12" s="6">
        <f t="shared" si="3"/>
        <v>1.25</v>
      </c>
      <c r="AG12" s="6">
        <f t="shared" si="4"/>
        <v>1.5</v>
      </c>
      <c r="AH12" s="6">
        <f t="shared" si="5"/>
        <v>1.5</v>
      </c>
    </row>
    <row r="13" spans="1:34">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6">
        <f t="shared" si="0"/>
        <v>2.3333333333333335</v>
      </c>
      <c r="AD13" s="6">
        <f t="shared" si="1"/>
        <v>1.75</v>
      </c>
      <c r="AE13" s="6">
        <f t="shared" si="2"/>
        <v>1.75</v>
      </c>
      <c r="AF13" s="6">
        <f t="shared" si="3"/>
        <v>1.25</v>
      </c>
      <c r="AG13" s="6">
        <f t="shared" si="4"/>
        <v>0.75</v>
      </c>
      <c r="AH13" s="6">
        <f t="shared" si="5"/>
        <v>-1.5</v>
      </c>
    </row>
    <row r="14" spans="1:34">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6">
        <f t="shared" si="0"/>
        <v>1.3333333333333333</v>
      </c>
      <c r="AD14" s="6">
        <f t="shared" si="1"/>
        <v>0.25</v>
      </c>
      <c r="AE14" s="6">
        <f t="shared" si="2"/>
        <v>0</v>
      </c>
      <c r="AF14" s="6">
        <f t="shared" si="3"/>
        <v>1.25</v>
      </c>
      <c r="AG14" s="6">
        <f t="shared" si="4"/>
        <v>0.75</v>
      </c>
      <c r="AH14" s="6">
        <f t="shared" si="5"/>
        <v>0.75</v>
      </c>
    </row>
    <row r="15" spans="1:34">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6">
        <f t="shared" si="0"/>
        <v>1.1666666666666667</v>
      </c>
      <c r="AD15" s="6">
        <f t="shared" si="1"/>
        <v>1.75</v>
      </c>
      <c r="AE15" s="6">
        <f t="shared" si="2"/>
        <v>0.5</v>
      </c>
      <c r="AF15" s="6">
        <f t="shared" si="3"/>
        <v>1</v>
      </c>
      <c r="AG15" s="6">
        <f t="shared" si="4"/>
        <v>1</v>
      </c>
      <c r="AH15" s="6">
        <f t="shared" si="5"/>
        <v>0.25</v>
      </c>
    </row>
    <row r="16" spans="1:34">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6">
        <f t="shared" si="0"/>
        <v>0.83333333333333337</v>
      </c>
      <c r="AD16" s="6">
        <f t="shared" si="1"/>
        <v>1.25</v>
      </c>
      <c r="AE16" s="6">
        <f t="shared" si="2"/>
        <v>1.5</v>
      </c>
      <c r="AF16" s="6">
        <f t="shared" si="3"/>
        <v>1.25</v>
      </c>
      <c r="AG16" s="6">
        <f t="shared" si="4"/>
        <v>1.5</v>
      </c>
      <c r="AH16" s="6">
        <f t="shared" si="5"/>
        <v>0.5</v>
      </c>
    </row>
    <row r="17" spans="1:34">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6">
        <f t="shared" si="0"/>
        <v>2</v>
      </c>
      <c r="AD17" s="6">
        <f t="shared" si="1"/>
        <v>2</v>
      </c>
      <c r="AE17" s="6">
        <f t="shared" si="2"/>
        <v>2</v>
      </c>
      <c r="AF17" s="6">
        <f t="shared" si="3"/>
        <v>2</v>
      </c>
      <c r="AG17" s="6">
        <f t="shared" si="4"/>
        <v>1.5</v>
      </c>
      <c r="AH17" s="6">
        <f t="shared" si="5"/>
        <v>0.5</v>
      </c>
    </row>
    <row r="18" spans="1:34">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6">
        <f t="shared" si="0"/>
        <v>3</v>
      </c>
      <c r="AD18" s="6">
        <f t="shared" si="1"/>
        <v>3</v>
      </c>
      <c r="AE18" s="6">
        <f t="shared" si="2"/>
        <v>3</v>
      </c>
      <c r="AF18" s="6">
        <f t="shared" si="3"/>
        <v>2.5</v>
      </c>
      <c r="AG18" s="6">
        <f t="shared" si="4"/>
        <v>1.5</v>
      </c>
      <c r="AH18" s="6">
        <f t="shared" si="5"/>
        <v>0</v>
      </c>
    </row>
    <row r="19" spans="1:34">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6">
        <f t="shared" si="0"/>
        <v>2.8333333333333335</v>
      </c>
      <c r="AD19" s="6">
        <f t="shared" si="1"/>
        <v>2.75</v>
      </c>
      <c r="AE19" s="6">
        <f t="shared" si="2"/>
        <v>2</v>
      </c>
      <c r="AF19" s="6">
        <f t="shared" si="3"/>
        <v>2</v>
      </c>
      <c r="AG19" s="6">
        <f t="shared" si="4"/>
        <v>2.5</v>
      </c>
      <c r="AH19" s="6">
        <f t="shared" si="5"/>
        <v>2.5</v>
      </c>
    </row>
    <row r="20" spans="1:34">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6">
        <f t="shared" si="0"/>
        <v>-1.8333333333333333</v>
      </c>
      <c r="AD20" s="6">
        <f t="shared" si="1"/>
        <v>1</v>
      </c>
      <c r="AE20" s="6">
        <f t="shared" si="2"/>
        <v>1.5</v>
      </c>
      <c r="AF20" s="6">
        <f t="shared" si="3"/>
        <v>1</v>
      </c>
      <c r="AG20" s="6">
        <f t="shared" si="4"/>
        <v>-1.25</v>
      </c>
      <c r="AH20" s="6">
        <f t="shared" si="5"/>
        <v>0.5</v>
      </c>
    </row>
    <row r="21" spans="1:34">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6">
        <f t="shared" si="0"/>
        <v>2.3333333333333335</v>
      </c>
      <c r="AD21" s="6">
        <f t="shared" si="1"/>
        <v>1.75</v>
      </c>
      <c r="AE21" s="6">
        <f t="shared" si="2"/>
        <v>2</v>
      </c>
      <c r="AF21" s="6">
        <f t="shared" si="3"/>
        <v>0.5</v>
      </c>
      <c r="AG21" s="6">
        <f t="shared" si="4"/>
        <v>0.75</v>
      </c>
      <c r="AH21" s="6">
        <f t="shared" si="5"/>
        <v>0.5</v>
      </c>
    </row>
    <row r="22" spans="1:34">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6">
        <f t="shared" si="0"/>
        <v>2.3333333333333335</v>
      </c>
      <c r="AD22" s="6">
        <f t="shared" si="1"/>
        <v>2.5</v>
      </c>
      <c r="AE22" s="6">
        <f t="shared" si="2"/>
        <v>2.5</v>
      </c>
      <c r="AF22" s="6">
        <f t="shared" si="3"/>
        <v>1.75</v>
      </c>
      <c r="AG22" s="6">
        <f t="shared" si="4"/>
        <v>1.25</v>
      </c>
      <c r="AH22" s="6">
        <f t="shared" si="5"/>
        <v>1.5</v>
      </c>
    </row>
    <row r="23" spans="1:34">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6">
        <f t="shared" si="0"/>
        <v>2</v>
      </c>
      <c r="AD23" s="6">
        <f t="shared" si="1"/>
        <v>1.75</v>
      </c>
      <c r="AE23" s="6">
        <f t="shared" si="2"/>
        <v>2.25</v>
      </c>
      <c r="AF23" s="6">
        <f t="shared" si="3"/>
        <v>2</v>
      </c>
      <c r="AG23" s="6">
        <f t="shared" si="4"/>
        <v>1.75</v>
      </c>
      <c r="AH23" s="6">
        <f t="shared" si="5"/>
        <v>2.75</v>
      </c>
    </row>
    <row r="24" spans="1:34">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6">
        <f t="shared" si="0"/>
        <v>2</v>
      </c>
      <c r="AD24" s="6">
        <f t="shared" si="1"/>
        <v>1.5</v>
      </c>
      <c r="AE24" s="6">
        <f t="shared" si="2"/>
        <v>2</v>
      </c>
      <c r="AF24" s="6">
        <f t="shared" si="3"/>
        <v>1.5</v>
      </c>
      <c r="AG24" s="6">
        <f t="shared" si="4"/>
        <v>1.75</v>
      </c>
      <c r="AH24" s="6">
        <f t="shared" si="5"/>
        <v>2</v>
      </c>
    </row>
    <row r="25" spans="1:34">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6">
        <f t="shared" si="0"/>
        <v>1.8333333333333333</v>
      </c>
      <c r="AD25" s="6">
        <f t="shared" si="1"/>
        <v>2.25</v>
      </c>
      <c r="AE25" s="6">
        <f t="shared" si="2"/>
        <v>2.25</v>
      </c>
      <c r="AF25" s="6">
        <f t="shared" si="3"/>
        <v>1.5</v>
      </c>
      <c r="AG25" s="6">
        <f t="shared" si="4"/>
        <v>2.75</v>
      </c>
      <c r="AH25" s="6">
        <f t="shared" si="5"/>
        <v>2.25</v>
      </c>
    </row>
    <row r="26" spans="1:34">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6">
        <f t="shared" si="0"/>
        <v>2.3333333333333335</v>
      </c>
      <c r="AD26" s="6">
        <f t="shared" si="1"/>
        <v>2.75</v>
      </c>
      <c r="AE26" s="6">
        <f t="shared" si="2"/>
        <v>2.5</v>
      </c>
      <c r="AF26" s="6">
        <f t="shared" si="3"/>
        <v>1.75</v>
      </c>
      <c r="AG26" s="6">
        <f t="shared" si="4"/>
        <v>2.5</v>
      </c>
      <c r="AH26" s="6">
        <f t="shared" si="5"/>
        <v>0.5</v>
      </c>
    </row>
    <row r="27" spans="1:34">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6">
        <f t="shared" si="0"/>
        <v>2</v>
      </c>
      <c r="AD27" s="6">
        <f t="shared" si="1"/>
        <v>3</v>
      </c>
      <c r="AE27" s="6">
        <f t="shared" si="2"/>
        <v>2.75</v>
      </c>
      <c r="AF27" s="6">
        <f t="shared" si="3"/>
        <v>2</v>
      </c>
      <c r="AG27" s="6">
        <f t="shared" si="4"/>
        <v>1</v>
      </c>
      <c r="AH27" s="6">
        <f t="shared" si="5"/>
        <v>-1</v>
      </c>
    </row>
    <row r="28" spans="1:34">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6">
        <f t="shared" si="0"/>
        <v>0.66666666666666663</v>
      </c>
      <c r="AD28" s="6">
        <f t="shared" si="1"/>
        <v>2.25</v>
      </c>
      <c r="AE28" s="6">
        <f t="shared" si="2"/>
        <v>1.75</v>
      </c>
      <c r="AF28" s="6">
        <f t="shared" si="3"/>
        <v>1.5</v>
      </c>
      <c r="AG28" s="6">
        <f t="shared" si="4"/>
        <v>0.25</v>
      </c>
      <c r="AH28" s="6">
        <f t="shared" si="5"/>
        <v>0</v>
      </c>
    </row>
    <row r="29" spans="1:34">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6">
        <f t="shared" si="0"/>
        <v>2.1666666666666665</v>
      </c>
      <c r="AD29" s="6">
        <f t="shared" si="1"/>
        <v>2.5</v>
      </c>
      <c r="AE29" s="6">
        <f t="shared" si="2"/>
        <v>2.75</v>
      </c>
      <c r="AF29" s="6">
        <f t="shared" si="3"/>
        <v>2</v>
      </c>
      <c r="AG29" s="6">
        <f t="shared" si="4"/>
        <v>1</v>
      </c>
      <c r="AH29" s="6">
        <f t="shared" si="5"/>
        <v>2</v>
      </c>
    </row>
    <row r="30" spans="1:34">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6">
        <f t="shared" si="0"/>
        <v>2.3333333333333335</v>
      </c>
      <c r="AD30" s="6">
        <f t="shared" si="1"/>
        <v>1</v>
      </c>
      <c r="AE30" s="6">
        <f t="shared" si="2"/>
        <v>2.25</v>
      </c>
      <c r="AF30" s="6">
        <f t="shared" si="3"/>
        <v>1.75</v>
      </c>
      <c r="AG30" s="6">
        <f t="shared" si="4"/>
        <v>1.75</v>
      </c>
      <c r="AH30" s="6">
        <f t="shared" si="5"/>
        <v>1</v>
      </c>
    </row>
    <row r="31" spans="1:34">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6">
        <f t="shared" si="0"/>
        <v>-1.6666666666666667</v>
      </c>
      <c r="AD31" s="6">
        <f t="shared" si="1"/>
        <v>-2.5</v>
      </c>
      <c r="AE31" s="6">
        <f t="shared" si="2"/>
        <v>-1.5</v>
      </c>
      <c r="AF31" s="6">
        <f t="shared" si="3"/>
        <v>0</v>
      </c>
      <c r="AG31" s="6">
        <f t="shared" si="4"/>
        <v>-2.25</v>
      </c>
      <c r="AH31" s="6">
        <f t="shared" si="5"/>
        <v>-0.75</v>
      </c>
    </row>
    <row r="32" spans="1:34">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6">
        <f t="shared" si="0"/>
        <v>3</v>
      </c>
      <c r="AD32" s="6">
        <f t="shared" si="1"/>
        <v>2.75</v>
      </c>
      <c r="AE32" s="6">
        <f t="shared" si="2"/>
        <v>2.75</v>
      </c>
      <c r="AF32" s="6">
        <f t="shared" si="3"/>
        <v>2.25</v>
      </c>
      <c r="AG32" s="6">
        <f t="shared" si="4"/>
        <v>2.25</v>
      </c>
      <c r="AH32" s="6">
        <f t="shared" si="5"/>
        <v>2.25</v>
      </c>
    </row>
    <row r="33" spans="1:34">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6">
        <f t="shared" si="0"/>
        <v>0.33333333333333331</v>
      </c>
      <c r="AD33" s="6">
        <f t="shared" si="1"/>
        <v>-0.25</v>
      </c>
      <c r="AE33" s="6">
        <f t="shared" si="2"/>
        <v>0.5</v>
      </c>
      <c r="AF33" s="6">
        <f t="shared" si="3"/>
        <v>-0.75</v>
      </c>
      <c r="AG33" s="6">
        <f t="shared" si="4"/>
        <v>-0.25</v>
      </c>
      <c r="AH33" s="6">
        <f t="shared" si="5"/>
        <v>0.5</v>
      </c>
    </row>
    <row r="34" spans="1:34">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6">
        <f t="shared" si="0"/>
        <v>2</v>
      </c>
      <c r="AD34" s="6">
        <f t="shared" si="1"/>
        <v>2.25</v>
      </c>
      <c r="AE34" s="6">
        <f t="shared" si="2"/>
        <v>2</v>
      </c>
      <c r="AF34" s="6">
        <f t="shared" si="3"/>
        <v>2</v>
      </c>
      <c r="AG34" s="6">
        <f t="shared" si="4"/>
        <v>2</v>
      </c>
      <c r="AH34" s="6">
        <f t="shared" si="5"/>
        <v>1.75</v>
      </c>
    </row>
    <row r="35" spans="1:34">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6">
        <f t="shared" si="0"/>
        <v>0.66666666666666663</v>
      </c>
      <c r="AD35" s="6">
        <f t="shared" si="1"/>
        <v>1.25</v>
      </c>
      <c r="AE35" s="6">
        <f t="shared" si="2"/>
        <v>0.5</v>
      </c>
      <c r="AF35" s="6">
        <f t="shared" si="3"/>
        <v>0.5</v>
      </c>
      <c r="AG35" s="6">
        <f t="shared" si="4"/>
        <v>0.5</v>
      </c>
      <c r="AH35" s="6">
        <f t="shared" si="5"/>
        <v>-0.25</v>
      </c>
    </row>
    <row r="36" spans="1:34">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6">
        <f t="shared" si="0"/>
        <v>3</v>
      </c>
      <c r="AD36" s="6">
        <f t="shared" si="1"/>
        <v>3</v>
      </c>
      <c r="AE36" s="6">
        <f t="shared" si="2"/>
        <v>3</v>
      </c>
      <c r="AF36" s="6">
        <f t="shared" si="3"/>
        <v>2.25</v>
      </c>
      <c r="AG36" s="6">
        <f t="shared" si="4"/>
        <v>2</v>
      </c>
      <c r="AH36" s="6">
        <f t="shared" si="5"/>
        <v>3</v>
      </c>
    </row>
    <row r="37" spans="1:34">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6">
        <f t="shared" si="0"/>
        <v>2</v>
      </c>
      <c r="AD37" s="6">
        <f t="shared" si="1"/>
        <v>2</v>
      </c>
      <c r="AE37" s="6">
        <f t="shared" si="2"/>
        <v>2.5</v>
      </c>
      <c r="AF37" s="6">
        <f t="shared" si="3"/>
        <v>2</v>
      </c>
      <c r="AG37" s="6">
        <f t="shared" si="4"/>
        <v>1.25</v>
      </c>
      <c r="AH37" s="6">
        <f t="shared" si="5"/>
        <v>2.5</v>
      </c>
    </row>
    <row r="38" spans="1:34">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6">
        <f t="shared" si="0"/>
        <v>1.3333333333333333</v>
      </c>
      <c r="AD38" s="6">
        <f t="shared" si="1"/>
        <v>0.75</v>
      </c>
      <c r="AE38" s="6">
        <f t="shared" si="2"/>
        <v>1.25</v>
      </c>
      <c r="AF38" s="6">
        <f t="shared" si="3"/>
        <v>1</v>
      </c>
      <c r="AG38" s="6">
        <f t="shared" si="4"/>
        <v>1.25</v>
      </c>
      <c r="AH38" s="6">
        <f t="shared" si="5"/>
        <v>0.5</v>
      </c>
    </row>
    <row r="39" spans="1:34">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6">
        <f t="shared" si="0"/>
        <v>3</v>
      </c>
      <c r="AD39" s="6">
        <f t="shared" si="1"/>
        <v>3</v>
      </c>
      <c r="AE39" s="6">
        <f t="shared" si="2"/>
        <v>3</v>
      </c>
      <c r="AF39" s="6">
        <f t="shared" si="3"/>
        <v>1.5</v>
      </c>
      <c r="AG39" s="6">
        <f t="shared" si="4"/>
        <v>3</v>
      </c>
      <c r="AH39" s="6">
        <f t="shared" si="5"/>
        <v>3</v>
      </c>
    </row>
    <row r="40" spans="1:34">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6">
        <f t="shared" si="0"/>
        <v>2.5</v>
      </c>
      <c r="AD40" s="6">
        <f t="shared" si="1"/>
        <v>2.75</v>
      </c>
      <c r="AE40" s="6">
        <f t="shared" si="2"/>
        <v>2.75</v>
      </c>
      <c r="AF40" s="6">
        <f t="shared" si="3"/>
        <v>2</v>
      </c>
      <c r="AG40" s="6">
        <f t="shared" si="4"/>
        <v>2</v>
      </c>
      <c r="AH40" s="6">
        <f t="shared" si="5"/>
        <v>1.75</v>
      </c>
    </row>
    <row r="41" spans="1:34">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6">
        <f t="shared" si="0"/>
        <v>2.6666666666666665</v>
      </c>
      <c r="AD41" s="6">
        <f t="shared" si="1"/>
        <v>3</v>
      </c>
      <c r="AE41" s="6">
        <f t="shared" si="2"/>
        <v>2.75</v>
      </c>
      <c r="AF41" s="6">
        <f t="shared" si="3"/>
        <v>2.25</v>
      </c>
      <c r="AG41" s="6">
        <f t="shared" si="4"/>
        <v>2.25</v>
      </c>
      <c r="AH41" s="6">
        <f t="shared" si="5"/>
        <v>1.5</v>
      </c>
    </row>
    <row r="42" spans="1:34">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6">
        <f t="shared" si="0"/>
        <v>3</v>
      </c>
      <c r="AD42" s="6">
        <f t="shared" si="1"/>
        <v>3</v>
      </c>
      <c r="AE42" s="6">
        <f t="shared" si="2"/>
        <v>3</v>
      </c>
      <c r="AF42" s="6">
        <f t="shared" si="3"/>
        <v>2</v>
      </c>
      <c r="AG42" s="6">
        <f t="shared" si="4"/>
        <v>2</v>
      </c>
      <c r="AH42" s="6">
        <f t="shared" si="5"/>
        <v>0.5</v>
      </c>
    </row>
    <row r="43" spans="1:34">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6">
        <f t="shared" si="0"/>
        <v>1.1666666666666667</v>
      </c>
      <c r="AD43" s="6">
        <f t="shared" si="1"/>
        <v>1.5</v>
      </c>
      <c r="AE43" s="6">
        <f t="shared" si="2"/>
        <v>1.75</v>
      </c>
      <c r="AF43" s="6">
        <f t="shared" si="3"/>
        <v>0</v>
      </c>
      <c r="AG43" s="6">
        <f t="shared" si="4"/>
        <v>1.75</v>
      </c>
      <c r="AH43" s="6">
        <f t="shared" si="5"/>
        <v>0.5</v>
      </c>
    </row>
    <row r="44" spans="1:34">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6">
        <f t="shared" si="0"/>
        <v>0.5</v>
      </c>
      <c r="AD44" s="6">
        <f t="shared" si="1"/>
        <v>1.5</v>
      </c>
      <c r="AE44" s="6">
        <f t="shared" si="2"/>
        <v>1.25</v>
      </c>
      <c r="AF44" s="6">
        <f t="shared" si="3"/>
        <v>1.25</v>
      </c>
      <c r="AG44" s="6">
        <f t="shared" si="4"/>
        <v>0</v>
      </c>
      <c r="AH44" s="6">
        <f t="shared" si="5"/>
        <v>-0.5</v>
      </c>
    </row>
    <row r="45" spans="1:34">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6">
        <f t="shared" si="0"/>
        <v>2.3333333333333335</v>
      </c>
      <c r="AD45" s="6">
        <f t="shared" si="1"/>
        <v>1</v>
      </c>
      <c r="AE45" s="6">
        <f t="shared" si="2"/>
        <v>1.75</v>
      </c>
      <c r="AF45" s="6">
        <f t="shared" si="3"/>
        <v>2</v>
      </c>
      <c r="AG45" s="6">
        <f t="shared" si="4"/>
        <v>2</v>
      </c>
      <c r="AH45" s="6">
        <f t="shared" si="5"/>
        <v>1.25</v>
      </c>
    </row>
    <row r="46" spans="1:34">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6">
        <f t="shared" si="0"/>
        <v>1.5</v>
      </c>
      <c r="AD46" s="6">
        <f t="shared" si="1"/>
        <v>1.25</v>
      </c>
      <c r="AE46" s="6">
        <f t="shared" si="2"/>
        <v>1.75</v>
      </c>
      <c r="AF46" s="6">
        <f t="shared" si="3"/>
        <v>1.5</v>
      </c>
      <c r="AG46" s="6">
        <f t="shared" si="4"/>
        <v>1.25</v>
      </c>
      <c r="AH46" s="6">
        <f t="shared" si="5"/>
        <v>1.25</v>
      </c>
    </row>
    <row r="47" spans="1:34">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6">
        <f t="shared" si="0"/>
        <v>2.8333333333333335</v>
      </c>
      <c r="AD47" s="6">
        <f t="shared" si="1"/>
        <v>2.75</v>
      </c>
      <c r="AE47" s="6">
        <f t="shared" si="2"/>
        <v>1.75</v>
      </c>
      <c r="AF47" s="6">
        <f t="shared" si="3"/>
        <v>2.5</v>
      </c>
      <c r="AG47" s="6">
        <f t="shared" si="4"/>
        <v>2.75</v>
      </c>
      <c r="AH47" s="6">
        <f t="shared" si="5"/>
        <v>2.25</v>
      </c>
    </row>
    <row r="48" spans="1:34">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6">
        <f t="shared" si="0"/>
        <v>3</v>
      </c>
      <c r="AD48" s="6">
        <f t="shared" si="1"/>
        <v>3</v>
      </c>
      <c r="AE48" s="6">
        <f t="shared" si="2"/>
        <v>3</v>
      </c>
      <c r="AF48" s="6">
        <f t="shared" si="3"/>
        <v>1.5</v>
      </c>
      <c r="AG48" s="6">
        <f t="shared" si="4"/>
        <v>3</v>
      </c>
      <c r="AH48" s="6">
        <f t="shared" si="5"/>
        <v>1.5</v>
      </c>
    </row>
    <row r="49" spans="1:34">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6">
        <f t="shared" si="0"/>
        <v>1.5</v>
      </c>
      <c r="AD49" s="6">
        <f t="shared" si="1"/>
        <v>1.75</v>
      </c>
      <c r="AE49" s="6">
        <f t="shared" si="2"/>
        <v>2</v>
      </c>
      <c r="AF49" s="6">
        <f t="shared" si="3"/>
        <v>1.25</v>
      </c>
      <c r="AG49" s="6">
        <f t="shared" si="4"/>
        <v>0.75</v>
      </c>
      <c r="AH49" s="6">
        <f t="shared" si="5"/>
        <v>1.25</v>
      </c>
    </row>
    <row r="50" spans="1:34">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6">
        <f t="shared" si="0"/>
        <v>2</v>
      </c>
      <c r="AD50" s="6">
        <f t="shared" si="1"/>
        <v>2</v>
      </c>
      <c r="AE50" s="6">
        <f t="shared" si="2"/>
        <v>2.25</v>
      </c>
      <c r="AF50" s="6">
        <f t="shared" si="3"/>
        <v>1</v>
      </c>
      <c r="AG50" s="6">
        <f t="shared" si="4"/>
        <v>0.75</v>
      </c>
      <c r="AH50" s="6">
        <f t="shared" si="5"/>
        <v>0.75</v>
      </c>
    </row>
    <row r="51" spans="1:34">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6">
        <f t="shared" si="0"/>
        <v>0.83333333333333337</v>
      </c>
      <c r="AD51" s="6">
        <f t="shared" si="1"/>
        <v>1.25</v>
      </c>
      <c r="AE51" s="6">
        <f t="shared" si="2"/>
        <v>1</v>
      </c>
      <c r="AF51" s="6">
        <f t="shared" si="3"/>
        <v>0.25</v>
      </c>
      <c r="AG51" s="6">
        <f t="shared" si="4"/>
        <v>1</v>
      </c>
      <c r="AH51" s="6">
        <f t="shared" si="5"/>
        <v>1.25</v>
      </c>
    </row>
    <row r="52" spans="1:34">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6">
        <f t="shared" si="0"/>
        <v>1.5</v>
      </c>
      <c r="AD52" s="6">
        <f t="shared" si="1"/>
        <v>1.75</v>
      </c>
      <c r="AE52" s="6">
        <f t="shared" si="2"/>
        <v>1.5</v>
      </c>
      <c r="AF52" s="6">
        <f t="shared" si="3"/>
        <v>1.25</v>
      </c>
      <c r="AG52" s="6">
        <f t="shared" si="4"/>
        <v>1.5</v>
      </c>
      <c r="AH52" s="6">
        <f t="shared" si="5"/>
        <v>-0.75</v>
      </c>
    </row>
    <row r="53" spans="1:34">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6">
        <f t="shared" si="0"/>
        <v>-0.33333333333333331</v>
      </c>
      <c r="AD53" s="6">
        <f t="shared" si="1"/>
        <v>-0.5</v>
      </c>
      <c r="AE53" s="6">
        <f t="shared" si="2"/>
        <v>-0.5</v>
      </c>
      <c r="AF53" s="6">
        <f t="shared" si="3"/>
        <v>-0.75</v>
      </c>
      <c r="AG53" s="6">
        <f t="shared" si="4"/>
        <v>-1</v>
      </c>
      <c r="AH53" s="6">
        <f t="shared" si="5"/>
        <v>-1</v>
      </c>
    </row>
    <row r="54" spans="1:34">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6">
        <f t="shared" si="0"/>
        <v>0.5</v>
      </c>
      <c r="AD54" s="6">
        <f t="shared" si="1"/>
        <v>0.5</v>
      </c>
      <c r="AE54" s="6">
        <f t="shared" si="2"/>
        <v>0</v>
      </c>
      <c r="AF54" s="6">
        <f t="shared" si="3"/>
        <v>-0.25</v>
      </c>
      <c r="AG54" s="6">
        <f t="shared" si="4"/>
        <v>0.25</v>
      </c>
      <c r="AH54" s="6">
        <f t="shared" si="5"/>
        <v>0.25</v>
      </c>
    </row>
    <row r="55" spans="1:34">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6">
        <f t="shared" si="0"/>
        <v>2.6666666666666665</v>
      </c>
      <c r="AD55" s="6">
        <f t="shared" si="1"/>
        <v>1.25</v>
      </c>
      <c r="AE55" s="6">
        <f t="shared" si="2"/>
        <v>2.25</v>
      </c>
      <c r="AF55" s="6">
        <f t="shared" si="3"/>
        <v>1</v>
      </c>
      <c r="AG55" s="6">
        <f t="shared" si="4"/>
        <v>2.5</v>
      </c>
      <c r="AH55" s="6">
        <f t="shared" si="5"/>
        <v>2.25</v>
      </c>
    </row>
    <row r="56" spans="1:34">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6">
        <f t="shared" si="0"/>
        <v>-0.33333333333333331</v>
      </c>
      <c r="AD56" s="6">
        <f t="shared" si="1"/>
        <v>0</v>
      </c>
      <c r="AE56" s="6">
        <f t="shared" si="2"/>
        <v>1.25</v>
      </c>
      <c r="AF56" s="6">
        <f t="shared" si="3"/>
        <v>-0.25</v>
      </c>
      <c r="AG56" s="6">
        <f t="shared" si="4"/>
        <v>0</v>
      </c>
      <c r="AH56" s="6">
        <f t="shared" si="5"/>
        <v>-0.25</v>
      </c>
    </row>
    <row r="57" spans="1:34">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6">
        <f t="shared" si="0"/>
        <v>2.6666666666666665</v>
      </c>
      <c r="AD57" s="6">
        <f t="shared" si="1"/>
        <v>3</v>
      </c>
      <c r="AE57" s="6">
        <f t="shared" si="2"/>
        <v>2.5</v>
      </c>
      <c r="AF57" s="6">
        <f t="shared" si="3"/>
        <v>2</v>
      </c>
      <c r="AG57" s="6">
        <f t="shared" si="4"/>
        <v>3</v>
      </c>
      <c r="AH57" s="6">
        <f t="shared" si="5"/>
        <v>2.25</v>
      </c>
    </row>
    <row r="58" spans="1:34">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6">
        <f t="shared" si="0"/>
        <v>3</v>
      </c>
      <c r="AD58" s="6">
        <f t="shared" si="1"/>
        <v>3</v>
      </c>
      <c r="AE58" s="6">
        <f t="shared" si="2"/>
        <v>2.75</v>
      </c>
      <c r="AF58" s="6">
        <f t="shared" si="3"/>
        <v>2</v>
      </c>
      <c r="AG58" s="6">
        <f t="shared" si="4"/>
        <v>3</v>
      </c>
      <c r="AH58" s="6">
        <f t="shared" si="5"/>
        <v>2.75</v>
      </c>
    </row>
    <row r="59" spans="1:34">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6">
        <f t="shared" si="0"/>
        <v>3</v>
      </c>
      <c r="AD59" s="6">
        <f t="shared" si="1"/>
        <v>3</v>
      </c>
      <c r="AE59" s="6">
        <f t="shared" si="2"/>
        <v>2.75</v>
      </c>
      <c r="AF59" s="6">
        <f t="shared" si="3"/>
        <v>1.75</v>
      </c>
      <c r="AG59" s="6">
        <f t="shared" si="4"/>
        <v>2.75</v>
      </c>
      <c r="AH59" s="6">
        <f t="shared" si="5"/>
        <v>0.75</v>
      </c>
    </row>
    <row r="60" spans="1:34">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6">
        <f t="shared" si="0"/>
        <v>1.6666666666666667</v>
      </c>
      <c r="AD60" s="6">
        <f t="shared" si="1"/>
        <v>0.25</v>
      </c>
      <c r="AE60" s="6">
        <f t="shared" si="2"/>
        <v>1</v>
      </c>
      <c r="AF60" s="6">
        <f t="shared" si="3"/>
        <v>1.75</v>
      </c>
      <c r="AG60" s="6">
        <f t="shared" si="4"/>
        <v>1.5</v>
      </c>
      <c r="AH60" s="6">
        <f t="shared" si="5"/>
        <v>0.75</v>
      </c>
    </row>
    <row r="61" spans="1:34">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6">
        <f t="shared" si="0"/>
        <v>-0.33333333333333331</v>
      </c>
      <c r="AD61" s="6">
        <f t="shared" si="1"/>
        <v>-0.5</v>
      </c>
      <c r="AE61" s="6">
        <f t="shared" si="2"/>
        <v>0.5</v>
      </c>
      <c r="AF61" s="6">
        <f t="shared" si="3"/>
        <v>-0.5</v>
      </c>
      <c r="AG61" s="6">
        <f t="shared" si="4"/>
        <v>0.75</v>
      </c>
      <c r="AH61" s="6">
        <f t="shared" si="5"/>
        <v>0.25</v>
      </c>
    </row>
    <row r="62" spans="1:34">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6">
        <f t="shared" si="0"/>
        <v>3</v>
      </c>
      <c r="AD62" s="6">
        <f t="shared" si="1"/>
        <v>3</v>
      </c>
      <c r="AE62" s="6">
        <f t="shared" si="2"/>
        <v>3</v>
      </c>
      <c r="AF62" s="6">
        <f t="shared" si="3"/>
        <v>2.25</v>
      </c>
      <c r="AG62" s="6">
        <f t="shared" si="4"/>
        <v>3</v>
      </c>
      <c r="AH62" s="6">
        <f t="shared" si="5"/>
        <v>1.5</v>
      </c>
    </row>
    <row r="63" spans="1:34">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6">
        <f t="shared" si="0"/>
        <v>2.6666666666666665</v>
      </c>
      <c r="AD63" s="6">
        <f t="shared" si="1"/>
        <v>2</v>
      </c>
      <c r="AE63" s="6">
        <f t="shared" si="2"/>
        <v>3</v>
      </c>
      <c r="AF63" s="6">
        <f t="shared" si="3"/>
        <v>2</v>
      </c>
      <c r="AG63" s="6">
        <f t="shared" si="4"/>
        <v>2.5</v>
      </c>
      <c r="AH63" s="6">
        <f t="shared" si="5"/>
        <v>1.75</v>
      </c>
    </row>
    <row r="64" spans="1:34">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6">
        <f t="shared" si="0"/>
        <v>2.5</v>
      </c>
      <c r="AD64" s="6">
        <f t="shared" si="1"/>
        <v>2.75</v>
      </c>
      <c r="AE64" s="6">
        <f t="shared" si="2"/>
        <v>2.75</v>
      </c>
      <c r="AF64" s="6">
        <f t="shared" si="3"/>
        <v>2.25</v>
      </c>
      <c r="AG64" s="6">
        <f t="shared" si="4"/>
        <v>2.75</v>
      </c>
      <c r="AH64" s="6">
        <f t="shared" si="5"/>
        <v>-0.75</v>
      </c>
    </row>
    <row r="65" spans="1:34">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6">
        <f t="shared" si="0"/>
        <v>2.1666666666666665</v>
      </c>
      <c r="AD65" s="6">
        <f t="shared" si="1"/>
        <v>3</v>
      </c>
      <c r="AE65" s="6">
        <f t="shared" si="2"/>
        <v>1.75</v>
      </c>
      <c r="AF65" s="6">
        <f t="shared" si="3"/>
        <v>1.5</v>
      </c>
      <c r="AG65" s="6">
        <f t="shared" si="4"/>
        <v>1</v>
      </c>
      <c r="AH65" s="6">
        <f t="shared" si="5"/>
        <v>0.25</v>
      </c>
    </row>
    <row r="66" spans="1:34">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6">
        <f t="shared" si="0"/>
        <v>0.16666666666666666</v>
      </c>
      <c r="AD66" s="6">
        <f t="shared" si="1"/>
        <v>0.5</v>
      </c>
      <c r="AE66" s="6">
        <f t="shared" si="2"/>
        <v>0.5</v>
      </c>
      <c r="AF66" s="6">
        <f t="shared" si="3"/>
        <v>-0.5</v>
      </c>
      <c r="AG66" s="6">
        <f t="shared" si="4"/>
        <v>0</v>
      </c>
      <c r="AH66" s="6">
        <f t="shared" si="5"/>
        <v>-0.25</v>
      </c>
    </row>
    <row r="67" spans="1:34">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6">
        <f t="shared" si="0"/>
        <v>1.5</v>
      </c>
      <c r="AD67" s="6">
        <f t="shared" si="1"/>
        <v>2</v>
      </c>
      <c r="AE67" s="6">
        <f t="shared" si="2"/>
        <v>2.5</v>
      </c>
      <c r="AF67" s="6">
        <f t="shared" si="3"/>
        <v>2</v>
      </c>
      <c r="AG67" s="6">
        <f t="shared" si="4"/>
        <v>2</v>
      </c>
      <c r="AH67" s="6">
        <f t="shared" si="5"/>
        <v>2.75</v>
      </c>
    </row>
    <row r="68" spans="1:34">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6">
        <f t="shared" si="0"/>
        <v>2.5</v>
      </c>
      <c r="AD68" s="6">
        <f t="shared" si="1"/>
        <v>3</v>
      </c>
      <c r="AE68" s="6">
        <f t="shared" si="2"/>
        <v>2.25</v>
      </c>
      <c r="AF68" s="6">
        <f t="shared" si="3"/>
        <v>2.25</v>
      </c>
      <c r="AG68" s="6">
        <f t="shared" si="4"/>
        <v>1</v>
      </c>
      <c r="AH68" s="6">
        <f t="shared" si="5"/>
        <v>0.25</v>
      </c>
    </row>
    <row r="69" spans="1:34">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6">
        <f t="shared" ref="AC69:AC132" si="6">IF(COUNT(A69,L69,N69,P69,X69,Y69)&gt;0,AVERAGE(A69,L69,N69,P69,X69,Y69),"")</f>
        <v>1.1666666666666667</v>
      </c>
      <c r="AD69" s="6">
        <f t="shared" ref="AD69:AD132" si="7">IF(COUNT(B69,D69,M69,U69)&gt;0,AVERAGE(B69,D69,M69,U69),"")</f>
        <v>1.75</v>
      </c>
      <c r="AE69" s="6">
        <f t="shared" ref="AE69:AE132" si="8">IF(COUNT(I69,T69,V69,W69)&gt;0,AVERAGE(I69,T69,V69,W69),"")</f>
        <v>1.75</v>
      </c>
      <c r="AF69" s="6">
        <f t="shared" ref="AF69:AF132" si="9">IF(COUNT(H69,K69,Q69,S69)&gt;0,AVERAGE(H69,K69,Q69,S69),"")</f>
        <v>1</v>
      </c>
      <c r="AG69" s="6">
        <f t="shared" ref="AG69:AG132" si="10">IF(COUNT(E69,F69,G69,R69)&gt;0,AVERAGE(E69,F69,G69,R69),"")</f>
        <v>1.5</v>
      </c>
      <c r="AH69" s="6">
        <f t="shared" ref="AH69:AH132" si="11">IF(COUNT(C69,J69,O69,Z69)&gt;0,AVERAGE(C69,J69,O69,Z69),"")</f>
        <v>0.5</v>
      </c>
    </row>
    <row r="70" spans="1:34">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6">
        <f t="shared" si="6"/>
        <v>1.8333333333333333</v>
      </c>
      <c r="AD70" s="6">
        <f t="shared" si="7"/>
        <v>2.25</v>
      </c>
      <c r="AE70" s="6">
        <f t="shared" si="8"/>
        <v>1.5</v>
      </c>
      <c r="AF70" s="6">
        <f t="shared" si="9"/>
        <v>1.25</v>
      </c>
      <c r="AG70" s="6">
        <f t="shared" si="10"/>
        <v>1.25</v>
      </c>
      <c r="AH70" s="6">
        <f t="shared" si="11"/>
        <v>0.5</v>
      </c>
    </row>
    <row r="71" spans="1:34">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6">
        <f t="shared" si="6"/>
        <v>0</v>
      </c>
      <c r="AD71" s="6">
        <f t="shared" si="7"/>
        <v>0.5</v>
      </c>
      <c r="AE71" s="6">
        <f t="shared" si="8"/>
        <v>0</v>
      </c>
      <c r="AF71" s="6">
        <f t="shared" si="9"/>
        <v>1.75</v>
      </c>
      <c r="AG71" s="6">
        <f t="shared" si="10"/>
        <v>-0.75</v>
      </c>
      <c r="AH71" s="6">
        <f t="shared" si="11"/>
        <v>1.25</v>
      </c>
    </row>
    <row r="72" spans="1:34">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6">
        <f t="shared" si="6"/>
        <v>1.1666666666666667</v>
      </c>
      <c r="AD72" s="6">
        <f t="shared" si="7"/>
        <v>1.25</v>
      </c>
      <c r="AE72" s="6">
        <f t="shared" si="8"/>
        <v>0</v>
      </c>
      <c r="AF72" s="6">
        <f t="shared" si="9"/>
        <v>1</v>
      </c>
      <c r="AG72" s="6">
        <f t="shared" si="10"/>
        <v>0.75</v>
      </c>
      <c r="AH72" s="6">
        <f t="shared" si="11"/>
        <v>1.25</v>
      </c>
    </row>
    <row r="73" spans="1:34">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6">
        <f t="shared" si="6"/>
        <v>1</v>
      </c>
      <c r="AD73" s="6">
        <f t="shared" si="7"/>
        <v>0.25</v>
      </c>
      <c r="AE73" s="6">
        <f t="shared" si="8"/>
        <v>1</v>
      </c>
      <c r="AF73" s="6">
        <f t="shared" si="9"/>
        <v>1.5</v>
      </c>
      <c r="AG73" s="6">
        <f t="shared" si="10"/>
        <v>1</v>
      </c>
      <c r="AH73" s="6">
        <f t="shared" si="11"/>
        <v>0</v>
      </c>
    </row>
    <row r="74" spans="1:34">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6">
        <f t="shared" si="6"/>
        <v>2.1666666666666665</v>
      </c>
      <c r="AD74" s="6">
        <f t="shared" si="7"/>
        <v>2</v>
      </c>
      <c r="AE74" s="6">
        <f t="shared" si="8"/>
        <v>2</v>
      </c>
      <c r="AF74" s="6">
        <f t="shared" si="9"/>
        <v>1.25</v>
      </c>
      <c r="AG74" s="6">
        <f t="shared" si="10"/>
        <v>1.75</v>
      </c>
      <c r="AH74" s="6">
        <f t="shared" si="11"/>
        <v>-0.25</v>
      </c>
    </row>
    <row r="75" spans="1:34">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6">
        <f t="shared" si="6"/>
        <v>3</v>
      </c>
      <c r="AD75" s="6">
        <f t="shared" si="7"/>
        <v>3</v>
      </c>
      <c r="AE75" s="6">
        <f t="shared" si="8"/>
        <v>3</v>
      </c>
      <c r="AF75" s="6">
        <f t="shared" si="9"/>
        <v>2</v>
      </c>
      <c r="AG75" s="6">
        <f t="shared" si="10"/>
        <v>2.75</v>
      </c>
      <c r="AH75" s="6">
        <f t="shared" si="11"/>
        <v>2.25</v>
      </c>
    </row>
    <row r="76" spans="1:34">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6">
        <f t="shared" si="6"/>
        <v>2.1666666666666665</v>
      </c>
      <c r="AD76" s="6">
        <f t="shared" si="7"/>
        <v>2.25</v>
      </c>
      <c r="AE76" s="6">
        <f t="shared" si="8"/>
        <v>2.25</v>
      </c>
      <c r="AF76" s="6">
        <f t="shared" si="9"/>
        <v>2</v>
      </c>
      <c r="AG76" s="6">
        <f t="shared" si="10"/>
        <v>1.25</v>
      </c>
      <c r="AH76" s="6">
        <f t="shared" si="11"/>
        <v>0.25</v>
      </c>
    </row>
    <row r="77" spans="1:34">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6">
        <f t="shared" si="6"/>
        <v>3</v>
      </c>
      <c r="AD77" s="6">
        <f t="shared" si="7"/>
        <v>2.5</v>
      </c>
      <c r="AE77" s="6">
        <f t="shared" si="8"/>
        <v>1.5</v>
      </c>
      <c r="AF77" s="6">
        <f t="shared" si="9"/>
        <v>2.25</v>
      </c>
      <c r="AG77" s="6">
        <f t="shared" si="10"/>
        <v>0.5</v>
      </c>
      <c r="AH77" s="6">
        <f t="shared" si="11"/>
        <v>-1.25</v>
      </c>
    </row>
    <row r="78" spans="1:34">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6">
        <f t="shared" si="6"/>
        <v>1.3333333333333333</v>
      </c>
      <c r="AD78" s="6">
        <f t="shared" si="7"/>
        <v>2</v>
      </c>
      <c r="AE78" s="6">
        <f t="shared" si="8"/>
        <v>0.25</v>
      </c>
      <c r="AF78" s="6">
        <f t="shared" si="9"/>
        <v>1</v>
      </c>
      <c r="AG78" s="6">
        <f t="shared" si="10"/>
        <v>-0.5</v>
      </c>
      <c r="AH78" s="6">
        <f t="shared" si="11"/>
        <v>-1.5</v>
      </c>
    </row>
    <row r="79" spans="1:34">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6">
        <f t="shared" si="6"/>
        <v>3</v>
      </c>
      <c r="AD79" s="6">
        <f t="shared" si="7"/>
        <v>3</v>
      </c>
      <c r="AE79" s="6">
        <f t="shared" si="8"/>
        <v>3</v>
      </c>
      <c r="AF79" s="6">
        <f t="shared" si="9"/>
        <v>1.75</v>
      </c>
      <c r="AG79" s="6">
        <f t="shared" si="10"/>
        <v>2.25</v>
      </c>
      <c r="AH79" s="6">
        <f t="shared" si="11"/>
        <v>3</v>
      </c>
    </row>
    <row r="80" spans="1:34">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6">
        <f t="shared" si="6"/>
        <v>1.5</v>
      </c>
      <c r="AD80" s="6">
        <f t="shared" si="7"/>
        <v>1.25</v>
      </c>
      <c r="AE80" s="6">
        <f t="shared" si="8"/>
        <v>0.75</v>
      </c>
      <c r="AF80" s="6">
        <f t="shared" si="9"/>
        <v>1.25</v>
      </c>
      <c r="AG80" s="6">
        <f t="shared" si="10"/>
        <v>0.5</v>
      </c>
      <c r="AH80" s="6">
        <f t="shared" si="11"/>
        <v>0.5</v>
      </c>
    </row>
    <row r="81" spans="1:34">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6">
        <f t="shared" si="6"/>
        <v>1</v>
      </c>
      <c r="AD81" s="6">
        <f t="shared" si="7"/>
        <v>1.75</v>
      </c>
      <c r="AE81" s="6">
        <f t="shared" si="8"/>
        <v>2.25</v>
      </c>
      <c r="AF81" s="6">
        <f t="shared" si="9"/>
        <v>1.75</v>
      </c>
      <c r="AG81" s="6">
        <f t="shared" si="10"/>
        <v>0</v>
      </c>
      <c r="AH81" s="6">
        <f t="shared" si="11"/>
        <v>0.25</v>
      </c>
    </row>
    <row r="82" spans="1:34">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6">
        <f t="shared" si="6"/>
        <v>1.8333333333333333</v>
      </c>
      <c r="AD82" s="6">
        <f t="shared" si="7"/>
        <v>0.75</v>
      </c>
      <c r="AE82" s="6">
        <f t="shared" si="8"/>
        <v>0.25</v>
      </c>
      <c r="AF82" s="6">
        <f t="shared" si="9"/>
        <v>1.5</v>
      </c>
      <c r="AG82" s="6">
        <f t="shared" si="10"/>
        <v>1.75</v>
      </c>
      <c r="AH82" s="6">
        <f t="shared" si="11"/>
        <v>0</v>
      </c>
    </row>
    <row r="83" spans="1:34">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6">
        <f t="shared" si="6"/>
        <v>0.5</v>
      </c>
      <c r="AD83" s="6">
        <f t="shared" si="7"/>
        <v>1.5</v>
      </c>
      <c r="AE83" s="6">
        <f t="shared" si="8"/>
        <v>1</v>
      </c>
      <c r="AF83" s="6">
        <f t="shared" si="9"/>
        <v>0.5</v>
      </c>
      <c r="AG83" s="6">
        <f t="shared" si="10"/>
        <v>0.5</v>
      </c>
      <c r="AH83" s="6">
        <f t="shared" si="11"/>
        <v>1.5</v>
      </c>
    </row>
    <row r="84" spans="1:34">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6">
        <f t="shared" si="6"/>
        <v>2.6666666666666665</v>
      </c>
      <c r="AD84" s="6">
        <f t="shared" si="7"/>
        <v>1</v>
      </c>
      <c r="AE84" s="6">
        <f t="shared" si="8"/>
        <v>1.5</v>
      </c>
      <c r="AF84" s="6">
        <f t="shared" si="9"/>
        <v>3</v>
      </c>
      <c r="AG84" s="6">
        <f t="shared" si="10"/>
        <v>1.5</v>
      </c>
      <c r="AH84" s="6">
        <f t="shared" si="11"/>
        <v>-1</v>
      </c>
    </row>
    <row r="85" spans="1:34">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6">
        <f t="shared" si="6"/>
        <v>0</v>
      </c>
      <c r="AD85" s="6">
        <f t="shared" si="7"/>
        <v>3</v>
      </c>
      <c r="AE85" s="6">
        <f t="shared" si="8"/>
        <v>2.5</v>
      </c>
      <c r="AF85" s="6">
        <f t="shared" si="9"/>
        <v>1.25</v>
      </c>
      <c r="AG85" s="6">
        <f t="shared" si="10"/>
        <v>1</v>
      </c>
      <c r="AH85" s="6">
        <f t="shared" si="11"/>
        <v>1</v>
      </c>
    </row>
    <row r="86" spans="1:34">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6">
        <f t="shared" si="6"/>
        <v>-1.3333333333333333</v>
      </c>
      <c r="AD86" s="6">
        <f t="shared" si="7"/>
        <v>-1</v>
      </c>
      <c r="AE86" s="6">
        <f t="shared" si="8"/>
        <v>-0.5</v>
      </c>
      <c r="AF86" s="6">
        <f t="shared" si="9"/>
        <v>-0.75</v>
      </c>
      <c r="AG86" s="6">
        <f t="shared" si="10"/>
        <v>-0.75</v>
      </c>
      <c r="AH86" s="6">
        <f t="shared" si="11"/>
        <v>-0.25</v>
      </c>
    </row>
    <row r="87" spans="1:34">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6">
        <f t="shared" si="6"/>
        <v>2.3333333333333335</v>
      </c>
      <c r="AD87" s="6">
        <f t="shared" si="7"/>
        <v>2.75</v>
      </c>
      <c r="AE87" s="6">
        <f t="shared" si="8"/>
        <v>1.75</v>
      </c>
      <c r="AF87" s="6">
        <f t="shared" si="9"/>
        <v>1.5</v>
      </c>
      <c r="AG87" s="6">
        <f t="shared" si="10"/>
        <v>1.75</v>
      </c>
      <c r="AH87" s="6">
        <f t="shared" si="11"/>
        <v>2.75</v>
      </c>
    </row>
    <row r="88" spans="1:34">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6">
        <f t="shared" si="6"/>
        <v>1.8333333333333333</v>
      </c>
      <c r="AD88" s="6">
        <f t="shared" si="7"/>
        <v>1</v>
      </c>
      <c r="AE88" s="6">
        <f t="shared" si="8"/>
        <v>2</v>
      </c>
      <c r="AF88" s="6">
        <f t="shared" si="9"/>
        <v>1.75</v>
      </c>
      <c r="AG88" s="6">
        <f t="shared" si="10"/>
        <v>0.5</v>
      </c>
      <c r="AH88" s="6">
        <f t="shared" si="11"/>
        <v>0.5</v>
      </c>
    </row>
    <row r="89" spans="1:34">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6">
        <f t="shared" si="6"/>
        <v>2</v>
      </c>
      <c r="AD89" s="6">
        <f t="shared" si="7"/>
        <v>2</v>
      </c>
      <c r="AE89" s="6">
        <f t="shared" si="8"/>
        <v>2.5</v>
      </c>
      <c r="AF89" s="6">
        <f t="shared" si="9"/>
        <v>1.5</v>
      </c>
      <c r="AG89" s="6">
        <f t="shared" si="10"/>
        <v>1.5</v>
      </c>
      <c r="AH89" s="6">
        <f t="shared" si="11"/>
        <v>2.25</v>
      </c>
    </row>
    <row r="90" spans="1:34">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6">
        <f t="shared" si="6"/>
        <v>0.5</v>
      </c>
      <c r="AD90" s="6">
        <f t="shared" si="7"/>
        <v>-0.25</v>
      </c>
      <c r="AE90" s="6">
        <f t="shared" si="8"/>
        <v>0.75</v>
      </c>
      <c r="AF90" s="6">
        <f t="shared" si="9"/>
        <v>1.5</v>
      </c>
      <c r="AG90" s="6">
        <f t="shared" si="10"/>
        <v>1.75</v>
      </c>
      <c r="AH90" s="6">
        <f t="shared" si="11"/>
        <v>-1</v>
      </c>
    </row>
    <row r="91" spans="1:34">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6">
        <f t="shared" si="6"/>
        <v>1.1666666666666667</v>
      </c>
      <c r="AD91" s="6">
        <f t="shared" si="7"/>
        <v>1.5</v>
      </c>
      <c r="AE91" s="6">
        <f t="shared" si="8"/>
        <v>2</v>
      </c>
      <c r="AF91" s="6">
        <f t="shared" si="9"/>
        <v>0.75</v>
      </c>
      <c r="AG91" s="6">
        <f t="shared" si="10"/>
        <v>1.25</v>
      </c>
      <c r="AH91" s="6">
        <f t="shared" si="11"/>
        <v>1.5</v>
      </c>
    </row>
    <row r="92" spans="1:34">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6">
        <f t="shared" si="6"/>
        <v>3</v>
      </c>
      <c r="AD92" s="6">
        <f t="shared" si="7"/>
        <v>3</v>
      </c>
      <c r="AE92" s="6">
        <f t="shared" si="8"/>
        <v>3</v>
      </c>
      <c r="AF92" s="6">
        <f t="shared" si="9"/>
        <v>2.25</v>
      </c>
      <c r="AG92" s="6">
        <f t="shared" si="10"/>
        <v>3</v>
      </c>
      <c r="AH92" s="6">
        <f t="shared" si="11"/>
        <v>1.25</v>
      </c>
    </row>
    <row r="93" spans="1:34">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6">
        <f t="shared" si="6"/>
        <v>-2.3333333333333335</v>
      </c>
      <c r="AD93" s="6">
        <f t="shared" si="7"/>
        <v>0</v>
      </c>
      <c r="AE93" s="6">
        <f t="shared" si="8"/>
        <v>0</v>
      </c>
      <c r="AF93" s="6">
        <f t="shared" si="9"/>
        <v>-0.75</v>
      </c>
      <c r="AG93" s="6">
        <f t="shared" si="10"/>
        <v>-0.5</v>
      </c>
      <c r="AH93" s="6">
        <f t="shared" si="11"/>
        <v>0</v>
      </c>
    </row>
    <row r="94" spans="1:34">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6">
        <f t="shared" si="6"/>
        <v>1</v>
      </c>
      <c r="AD94" s="6">
        <f t="shared" si="7"/>
        <v>1.25</v>
      </c>
      <c r="AE94" s="6">
        <f t="shared" si="8"/>
        <v>2.5</v>
      </c>
      <c r="AF94" s="6">
        <f t="shared" si="9"/>
        <v>0.25</v>
      </c>
      <c r="AG94" s="6">
        <f t="shared" si="10"/>
        <v>0.25</v>
      </c>
      <c r="AH94" s="6">
        <f t="shared" si="11"/>
        <v>0.75</v>
      </c>
    </row>
    <row r="95" spans="1:34">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6">
        <f t="shared" si="6"/>
        <v>3</v>
      </c>
      <c r="AD95" s="6">
        <f t="shared" si="7"/>
        <v>1.5</v>
      </c>
      <c r="AE95" s="6">
        <f t="shared" si="8"/>
        <v>3</v>
      </c>
      <c r="AF95" s="6">
        <f t="shared" si="9"/>
        <v>2.25</v>
      </c>
      <c r="AG95" s="6">
        <f t="shared" si="10"/>
        <v>3</v>
      </c>
      <c r="AH95" s="6">
        <f t="shared" si="11"/>
        <v>1.5</v>
      </c>
    </row>
    <row r="96" spans="1:34">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6">
        <f t="shared" si="6"/>
        <v>1.5</v>
      </c>
      <c r="AD96" s="6">
        <f t="shared" si="7"/>
        <v>2.25</v>
      </c>
      <c r="AE96" s="6">
        <f t="shared" si="8"/>
        <v>2</v>
      </c>
      <c r="AF96" s="6">
        <f t="shared" si="9"/>
        <v>1.25</v>
      </c>
      <c r="AG96" s="6">
        <f t="shared" si="10"/>
        <v>1.5</v>
      </c>
      <c r="AH96" s="6">
        <f t="shared" si="11"/>
        <v>1</v>
      </c>
    </row>
    <row r="97" spans="1:34">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6">
        <f t="shared" si="6"/>
        <v>2.5</v>
      </c>
      <c r="AD97" s="6">
        <f t="shared" si="7"/>
        <v>2</v>
      </c>
      <c r="AE97" s="6">
        <f t="shared" si="8"/>
        <v>2.25</v>
      </c>
      <c r="AF97" s="6">
        <f t="shared" si="9"/>
        <v>2</v>
      </c>
      <c r="AG97" s="6">
        <f t="shared" si="10"/>
        <v>2</v>
      </c>
      <c r="AH97" s="6">
        <f t="shared" si="11"/>
        <v>1.5</v>
      </c>
    </row>
    <row r="98" spans="1:34">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6">
        <f t="shared" si="6"/>
        <v>2.8333333333333335</v>
      </c>
      <c r="AD98" s="6">
        <f t="shared" si="7"/>
        <v>3</v>
      </c>
      <c r="AE98" s="6">
        <f t="shared" si="8"/>
        <v>2.5</v>
      </c>
      <c r="AF98" s="6">
        <f t="shared" si="9"/>
        <v>2.25</v>
      </c>
      <c r="AG98" s="6">
        <f t="shared" si="10"/>
        <v>2.25</v>
      </c>
      <c r="AH98" s="6">
        <f t="shared" si="11"/>
        <v>2.25</v>
      </c>
    </row>
    <row r="99" spans="1:34">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6">
        <f t="shared" si="6"/>
        <v>2.3333333333333335</v>
      </c>
      <c r="AD99" s="6">
        <f t="shared" si="7"/>
        <v>3</v>
      </c>
      <c r="AE99" s="6">
        <f t="shared" si="8"/>
        <v>3</v>
      </c>
      <c r="AF99" s="6">
        <f t="shared" si="9"/>
        <v>1</v>
      </c>
      <c r="AG99" s="6">
        <f t="shared" si="10"/>
        <v>1.5</v>
      </c>
      <c r="AH99" s="6">
        <f t="shared" si="11"/>
        <v>2</v>
      </c>
    </row>
    <row r="100" spans="1:34">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6">
        <f t="shared" si="6"/>
        <v>1.3333333333333333</v>
      </c>
      <c r="AD100" s="6">
        <f t="shared" si="7"/>
        <v>1.25</v>
      </c>
      <c r="AE100" s="6">
        <f t="shared" si="8"/>
        <v>1.5</v>
      </c>
      <c r="AF100" s="6">
        <f t="shared" si="9"/>
        <v>1</v>
      </c>
      <c r="AG100" s="6">
        <f t="shared" si="10"/>
        <v>1</v>
      </c>
      <c r="AH100" s="6">
        <f t="shared" si="11"/>
        <v>1.25</v>
      </c>
    </row>
    <row r="101" spans="1:34">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6">
        <f t="shared" si="6"/>
        <v>0.33333333333333331</v>
      </c>
      <c r="AD101" s="6">
        <f t="shared" si="7"/>
        <v>2</v>
      </c>
      <c r="AE101" s="6">
        <f t="shared" si="8"/>
        <v>0.75</v>
      </c>
      <c r="AF101" s="6">
        <f t="shared" si="9"/>
        <v>1.5</v>
      </c>
      <c r="AG101" s="6">
        <f t="shared" si="10"/>
        <v>0.25</v>
      </c>
      <c r="AH101" s="6">
        <f t="shared" si="11"/>
        <v>-0.25</v>
      </c>
    </row>
    <row r="102" spans="1:34">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6">
        <f t="shared" si="6"/>
        <v>3</v>
      </c>
      <c r="AD102" s="6">
        <f t="shared" si="7"/>
        <v>3</v>
      </c>
      <c r="AE102" s="6">
        <f t="shared" si="8"/>
        <v>2.25</v>
      </c>
      <c r="AF102" s="6">
        <f t="shared" si="9"/>
        <v>1.75</v>
      </c>
      <c r="AG102" s="6">
        <f t="shared" si="10"/>
        <v>2.25</v>
      </c>
      <c r="AH102" s="6">
        <f t="shared" si="11"/>
        <v>1.25</v>
      </c>
    </row>
    <row r="103" spans="1:34">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6">
        <f t="shared" si="6"/>
        <v>-0.16666666666666666</v>
      </c>
      <c r="AD103" s="6">
        <f t="shared" si="7"/>
        <v>0.75</v>
      </c>
      <c r="AE103" s="6">
        <f t="shared" si="8"/>
        <v>1.75</v>
      </c>
      <c r="AF103" s="6">
        <f t="shared" si="9"/>
        <v>0.75</v>
      </c>
      <c r="AG103" s="6">
        <f t="shared" si="10"/>
        <v>0.75</v>
      </c>
      <c r="AH103" s="6">
        <f t="shared" si="11"/>
        <v>2</v>
      </c>
    </row>
    <row r="104" spans="1:34">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6">
        <f t="shared" si="6"/>
        <v>1.5</v>
      </c>
      <c r="AD104" s="6">
        <f t="shared" si="7"/>
        <v>2</v>
      </c>
      <c r="AE104" s="6">
        <f t="shared" si="8"/>
        <v>2.25</v>
      </c>
      <c r="AF104" s="6">
        <f t="shared" si="9"/>
        <v>2.5</v>
      </c>
      <c r="AG104" s="6">
        <f t="shared" si="10"/>
        <v>1.25</v>
      </c>
      <c r="AH104" s="6">
        <f t="shared" si="11"/>
        <v>0.25</v>
      </c>
    </row>
    <row r="105" spans="1:34">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6">
        <f t="shared" si="6"/>
        <v>2.3333333333333335</v>
      </c>
      <c r="AD105" s="6">
        <f t="shared" si="7"/>
        <v>2.25</v>
      </c>
      <c r="AE105" s="6">
        <f t="shared" si="8"/>
        <v>0.25</v>
      </c>
      <c r="AF105" s="6">
        <f t="shared" si="9"/>
        <v>2.5</v>
      </c>
      <c r="AG105" s="6">
        <f t="shared" si="10"/>
        <v>1.25</v>
      </c>
      <c r="AH105" s="6">
        <f t="shared" si="11"/>
        <v>-1.5</v>
      </c>
    </row>
    <row r="106" spans="1:34">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6">
        <f t="shared" si="6"/>
        <v>3</v>
      </c>
      <c r="AD106" s="6">
        <f t="shared" si="7"/>
        <v>3</v>
      </c>
      <c r="AE106" s="6">
        <f t="shared" si="8"/>
        <v>3</v>
      </c>
      <c r="AF106" s="6">
        <f t="shared" si="9"/>
        <v>3</v>
      </c>
      <c r="AG106" s="6">
        <f t="shared" si="10"/>
        <v>3</v>
      </c>
      <c r="AH106" s="6">
        <f t="shared" si="11"/>
        <v>1.5</v>
      </c>
    </row>
    <row r="107" spans="1:34">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6">
        <f t="shared" si="6"/>
        <v>2.3333333333333335</v>
      </c>
      <c r="AD107" s="6">
        <f t="shared" si="7"/>
        <v>2.25</v>
      </c>
      <c r="AE107" s="6">
        <f t="shared" si="8"/>
        <v>2.25</v>
      </c>
      <c r="AF107" s="6">
        <f t="shared" si="9"/>
        <v>1.25</v>
      </c>
      <c r="AG107" s="6">
        <f t="shared" si="10"/>
        <v>2.25</v>
      </c>
      <c r="AH107" s="6">
        <f t="shared" si="11"/>
        <v>2</v>
      </c>
    </row>
    <row r="108" spans="1:34">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6">
        <f t="shared" si="6"/>
        <v>2.5</v>
      </c>
      <c r="AD108" s="6">
        <f t="shared" si="7"/>
        <v>3</v>
      </c>
      <c r="AE108" s="6">
        <f t="shared" si="8"/>
        <v>2.5</v>
      </c>
      <c r="AF108" s="6">
        <f t="shared" si="9"/>
        <v>1.75</v>
      </c>
      <c r="AG108" s="6">
        <f t="shared" si="10"/>
        <v>1</v>
      </c>
      <c r="AH108" s="6">
        <f t="shared" si="11"/>
        <v>0.25</v>
      </c>
    </row>
    <row r="109" spans="1:34">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6">
        <f t="shared" si="6"/>
        <v>2.8333333333333335</v>
      </c>
      <c r="AD109" s="6">
        <f t="shared" si="7"/>
        <v>3</v>
      </c>
      <c r="AE109" s="6">
        <f t="shared" si="8"/>
        <v>2.75</v>
      </c>
      <c r="AF109" s="6">
        <f t="shared" si="9"/>
        <v>2.25</v>
      </c>
      <c r="AG109" s="6">
        <f t="shared" si="10"/>
        <v>2.25</v>
      </c>
      <c r="AH109" s="6">
        <f t="shared" si="11"/>
        <v>-0.25</v>
      </c>
    </row>
    <row r="110" spans="1:34">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6">
        <f t="shared" si="6"/>
        <v>3</v>
      </c>
      <c r="AD110" s="6">
        <f t="shared" si="7"/>
        <v>2.75</v>
      </c>
      <c r="AE110" s="6">
        <f t="shared" si="8"/>
        <v>2.75</v>
      </c>
      <c r="AF110" s="6">
        <f t="shared" si="9"/>
        <v>2.25</v>
      </c>
      <c r="AG110" s="6">
        <f t="shared" si="10"/>
        <v>2.25</v>
      </c>
      <c r="AH110" s="6">
        <f t="shared" si="11"/>
        <v>2.25</v>
      </c>
    </row>
    <row r="111" spans="1:34">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6">
        <f t="shared" si="6"/>
        <v>1.3333333333333333</v>
      </c>
      <c r="AD111" s="6">
        <f t="shared" si="7"/>
        <v>1.25</v>
      </c>
      <c r="AE111" s="6">
        <f t="shared" si="8"/>
        <v>2</v>
      </c>
      <c r="AF111" s="6">
        <f t="shared" si="9"/>
        <v>0.5</v>
      </c>
      <c r="AG111" s="6">
        <f t="shared" si="10"/>
        <v>1</v>
      </c>
      <c r="AH111" s="6">
        <f t="shared" si="11"/>
        <v>1.5</v>
      </c>
    </row>
    <row r="112" spans="1:34">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6">
        <f t="shared" si="6"/>
        <v>1.6666666666666667</v>
      </c>
      <c r="AD112" s="6">
        <f t="shared" si="7"/>
        <v>0.75</v>
      </c>
      <c r="AE112" s="6">
        <f t="shared" si="8"/>
        <v>2</v>
      </c>
      <c r="AF112" s="6">
        <f t="shared" si="9"/>
        <v>1</v>
      </c>
      <c r="AG112" s="6">
        <f t="shared" si="10"/>
        <v>0.25</v>
      </c>
      <c r="AH112" s="6">
        <f t="shared" si="11"/>
        <v>0.5</v>
      </c>
    </row>
    <row r="113" spans="1:34">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6">
        <f t="shared" si="6"/>
        <v>2</v>
      </c>
      <c r="AD113" s="6">
        <f t="shared" si="7"/>
        <v>2</v>
      </c>
      <c r="AE113" s="6">
        <f t="shared" si="8"/>
        <v>1.75</v>
      </c>
      <c r="AF113" s="6">
        <f t="shared" si="9"/>
        <v>1.75</v>
      </c>
      <c r="AG113" s="6">
        <f t="shared" si="10"/>
        <v>1.5</v>
      </c>
      <c r="AH113" s="6">
        <f t="shared" si="11"/>
        <v>2</v>
      </c>
    </row>
    <row r="114" spans="1:34">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6">
        <f t="shared" si="6"/>
        <v>1.8333333333333333</v>
      </c>
      <c r="AD114" s="6">
        <f t="shared" si="7"/>
        <v>0</v>
      </c>
      <c r="AE114" s="6">
        <f t="shared" si="8"/>
        <v>1.75</v>
      </c>
      <c r="AF114" s="6">
        <f t="shared" si="9"/>
        <v>1.25</v>
      </c>
      <c r="AG114" s="6">
        <f t="shared" si="10"/>
        <v>1.75</v>
      </c>
      <c r="AH114" s="6">
        <f t="shared" si="11"/>
        <v>1.75</v>
      </c>
    </row>
    <row r="115" spans="1:34">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6">
        <f t="shared" si="6"/>
        <v>1.3333333333333333</v>
      </c>
      <c r="AD115" s="6">
        <f t="shared" si="7"/>
        <v>2.25</v>
      </c>
      <c r="AE115" s="6">
        <f t="shared" si="8"/>
        <v>1.75</v>
      </c>
      <c r="AF115" s="6">
        <f t="shared" si="9"/>
        <v>1</v>
      </c>
      <c r="AG115" s="6">
        <f t="shared" si="10"/>
        <v>0.5</v>
      </c>
      <c r="AH115" s="6">
        <f t="shared" si="11"/>
        <v>1.25</v>
      </c>
    </row>
    <row r="116" spans="1:34">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6">
        <f t="shared" si="6"/>
        <v>1.6666666666666667</v>
      </c>
      <c r="AD116" s="6">
        <f t="shared" si="7"/>
        <v>2.5</v>
      </c>
      <c r="AE116" s="6">
        <f t="shared" si="8"/>
        <v>0.75</v>
      </c>
      <c r="AF116" s="6">
        <f t="shared" si="9"/>
        <v>2</v>
      </c>
      <c r="AG116" s="6">
        <f t="shared" si="10"/>
        <v>0.75</v>
      </c>
      <c r="AH116" s="6">
        <f t="shared" si="11"/>
        <v>-1</v>
      </c>
    </row>
    <row r="117" spans="1:34">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6">
        <f t="shared" si="6"/>
        <v>2.6666666666666665</v>
      </c>
      <c r="AD117" s="6">
        <f t="shared" si="7"/>
        <v>2.25</v>
      </c>
      <c r="AE117" s="6">
        <f t="shared" si="8"/>
        <v>2.75</v>
      </c>
      <c r="AF117" s="6">
        <f t="shared" si="9"/>
        <v>2</v>
      </c>
      <c r="AG117" s="6">
        <f t="shared" si="10"/>
        <v>2.25</v>
      </c>
      <c r="AH117" s="6">
        <f t="shared" si="11"/>
        <v>1.5</v>
      </c>
    </row>
    <row r="118" spans="1:34">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6">
        <f t="shared" si="6"/>
        <v>0.66666666666666663</v>
      </c>
      <c r="AD118" s="6">
        <f t="shared" si="7"/>
        <v>1</v>
      </c>
      <c r="AE118" s="6">
        <f t="shared" si="8"/>
        <v>0.75</v>
      </c>
      <c r="AF118" s="6">
        <f t="shared" si="9"/>
        <v>0.25</v>
      </c>
      <c r="AG118" s="6">
        <f t="shared" si="10"/>
        <v>1</v>
      </c>
      <c r="AH118" s="6">
        <f t="shared" si="11"/>
        <v>0.5</v>
      </c>
    </row>
    <row r="119" spans="1:34">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6">
        <f t="shared" si="6"/>
        <v>1.1666666666666667</v>
      </c>
      <c r="AD119" s="6">
        <f t="shared" si="7"/>
        <v>0.75</v>
      </c>
      <c r="AE119" s="6">
        <f t="shared" si="8"/>
        <v>1.25</v>
      </c>
      <c r="AF119" s="6">
        <f t="shared" si="9"/>
        <v>1.25</v>
      </c>
      <c r="AG119" s="6">
        <f t="shared" si="10"/>
        <v>1.25</v>
      </c>
      <c r="AH119" s="6">
        <f t="shared" si="11"/>
        <v>-0.25</v>
      </c>
    </row>
    <row r="120" spans="1:34">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6">
        <f t="shared" si="6"/>
        <v>0.5</v>
      </c>
      <c r="AD120" s="6">
        <f t="shared" si="7"/>
        <v>-0.75</v>
      </c>
      <c r="AE120" s="6">
        <f t="shared" si="8"/>
        <v>0</v>
      </c>
      <c r="AF120" s="6">
        <f t="shared" si="9"/>
        <v>0.25</v>
      </c>
      <c r="AG120" s="6">
        <f t="shared" si="10"/>
        <v>0.75</v>
      </c>
      <c r="AH120" s="6">
        <f t="shared" si="11"/>
        <v>0.25</v>
      </c>
    </row>
    <row r="121" spans="1:34">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6">
        <f t="shared" si="6"/>
        <v>3</v>
      </c>
      <c r="AD121" s="6">
        <f t="shared" si="7"/>
        <v>3</v>
      </c>
      <c r="AE121" s="6">
        <f t="shared" si="8"/>
        <v>3</v>
      </c>
      <c r="AF121" s="6">
        <f t="shared" si="9"/>
        <v>3</v>
      </c>
      <c r="AG121" s="6">
        <f t="shared" si="10"/>
        <v>3</v>
      </c>
      <c r="AH121" s="6">
        <f t="shared" si="11"/>
        <v>3</v>
      </c>
    </row>
    <row r="122" spans="1:34">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6">
        <f t="shared" si="6"/>
        <v>2.1666666666666665</v>
      </c>
      <c r="AD122" s="6">
        <f t="shared" si="7"/>
        <v>1.75</v>
      </c>
      <c r="AE122" s="6">
        <f t="shared" si="8"/>
        <v>1.75</v>
      </c>
      <c r="AF122" s="6">
        <f t="shared" si="9"/>
        <v>1.75</v>
      </c>
      <c r="AG122" s="6">
        <f t="shared" si="10"/>
        <v>2</v>
      </c>
      <c r="AH122" s="6">
        <f t="shared" si="11"/>
        <v>1</v>
      </c>
    </row>
    <row r="123" spans="1:34">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6">
        <f t="shared" si="6"/>
        <v>1.1666666666666667</v>
      </c>
      <c r="AD123" s="6">
        <f t="shared" si="7"/>
        <v>1.75</v>
      </c>
      <c r="AE123" s="6">
        <f t="shared" si="8"/>
        <v>1.25</v>
      </c>
      <c r="AF123" s="6">
        <f t="shared" si="9"/>
        <v>1</v>
      </c>
      <c r="AG123" s="6">
        <f t="shared" si="10"/>
        <v>0.5</v>
      </c>
      <c r="AH123" s="6">
        <f t="shared" si="11"/>
        <v>0</v>
      </c>
    </row>
    <row r="124" spans="1:34">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6">
        <f t="shared" si="6"/>
        <v>1.5</v>
      </c>
      <c r="AD124" s="6">
        <f t="shared" si="7"/>
        <v>2.25</v>
      </c>
      <c r="AE124" s="6">
        <f t="shared" si="8"/>
        <v>2</v>
      </c>
      <c r="AF124" s="6">
        <f t="shared" si="9"/>
        <v>-0.5</v>
      </c>
      <c r="AG124" s="6">
        <f t="shared" si="10"/>
        <v>1</v>
      </c>
      <c r="AH124" s="6">
        <f t="shared" si="11"/>
        <v>1.25</v>
      </c>
    </row>
    <row r="125" spans="1:34">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6">
        <f t="shared" si="6"/>
        <v>2.5</v>
      </c>
      <c r="AD125" s="6">
        <f t="shared" si="7"/>
        <v>1.5</v>
      </c>
      <c r="AE125" s="6">
        <f t="shared" si="8"/>
        <v>2.5</v>
      </c>
      <c r="AF125" s="6">
        <f t="shared" si="9"/>
        <v>2.25</v>
      </c>
      <c r="AG125" s="6">
        <f t="shared" si="10"/>
        <v>1.75</v>
      </c>
      <c r="AH125" s="6">
        <f t="shared" si="11"/>
        <v>-0.75</v>
      </c>
    </row>
    <row r="126" spans="1:34">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6">
        <f t="shared" si="6"/>
        <v>3</v>
      </c>
      <c r="AD126" s="6">
        <f t="shared" si="7"/>
        <v>2.5</v>
      </c>
      <c r="AE126" s="6">
        <f t="shared" si="8"/>
        <v>3</v>
      </c>
      <c r="AF126" s="6">
        <f t="shared" si="9"/>
        <v>1.75</v>
      </c>
      <c r="AG126" s="6">
        <f t="shared" si="10"/>
        <v>3</v>
      </c>
      <c r="AH126" s="6">
        <f t="shared" si="11"/>
        <v>0.75</v>
      </c>
    </row>
    <row r="127" spans="1:34">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6">
        <f t="shared" si="6"/>
        <v>2.3333333333333335</v>
      </c>
      <c r="AD127" s="6">
        <f t="shared" si="7"/>
        <v>2</v>
      </c>
      <c r="AE127" s="6">
        <f t="shared" si="8"/>
        <v>1.5</v>
      </c>
      <c r="AF127" s="6">
        <f t="shared" si="9"/>
        <v>2.25</v>
      </c>
      <c r="AG127" s="6">
        <f t="shared" si="10"/>
        <v>1.25</v>
      </c>
      <c r="AH127" s="6">
        <f t="shared" si="11"/>
        <v>2</v>
      </c>
    </row>
    <row r="128" spans="1:34">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6">
        <f t="shared" si="6"/>
        <v>0.83333333333333337</v>
      </c>
      <c r="AD128" s="6">
        <f t="shared" si="7"/>
        <v>1.25</v>
      </c>
      <c r="AE128" s="6">
        <f t="shared" si="8"/>
        <v>1.75</v>
      </c>
      <c r="AF128" s="6">
        <f t="shared" si="9"/>
        <v>-0.25</v>
      </c>
      <c r="AG128" s="6">
        <f t="shared" si="10"/>
        <v>0.5</v>
      </c>
      <c r="AH128" s="6">
        <f t="shared" si="11"/>
        <v>1.25</v>
      </c>
    </row>
    <row r="129" spans="1:34">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6">
        <f t="shared" si="6"/>
        <v>1.1666666666666667</v>
      </c>
      <c r="AD129" s="6">
        <f t="shared" si="7"/>
        <v>1.25</v>
      </c>
      <c r="AE129" s="6">
        <f t="shared" si="8"/>
        <v>2</v>
      </c>
      <c r="AF129" s="6">
        <f t="shared" si="9"/>
        <v>2.25</v>
      </c>
      <c r="AG129" s="6">
        <f t="shared" si="10"/>
        <v>1</v>
      </c>
      <c r="AH129" s="6">
        <f t="shared" si="11"/>
        <v>1</v>
      </c>
    </row>
    <row r="130" spans="1:34">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6">
        <f t="shared" si="6"/>
        <v>0.66666666666666663</v>
      </c>
      <c r="AD130" s="6">
        <f t="shared" si="7"/>
        <v>2</v>
      </c>
      <c r="AE130" s="6">
        <f t="shared" si="8"/>
        <v>1.5</v>
      </c>
      <c r="AF130" s="6">
        <f t="shared" si="9"/>
        <v>0.25</v>
      </c>
      <c r="AG130" s="6">
        <f t="shared" si="10"/>
        <v>1.25</v>
      </c>
      <c r="AH130" s="6">
        <f t="shared" si="11"/>
        <v>-0.5</v>
      </c>
    </row>
    <row r="131" spans="1:34">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6">
        <f t="shared" si="6"/>
        <v>2.1666666666666665</v>
      </c>
      <c r="AD131" s="6">
        <f t="shared" si="7"/>
        <v>2.75</v>
      </c>
      <c r="AE131" s="6">
        <f t="shared" si="8"/>
        <v>2</v>
      </c>
      <c r="AF131" s="6">
        <f t="shared" si="9"/>
        <v>2</v>
      </c>
      <c r="AG131" s="6">
        <f t="shared" si="10"/>
        <v>0.5</v>
      </c>
      <c r="AH131" s="6">
        <f t="shared" si="11"/>
        <v>0</v>
      </c>
    </row>
    <row r="132" spans="1:34">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6">
        <f t="shared" si="6"/>
        <v>2.5</v>
      </c>
      <c r="AD132" s="6">
        <f t="shared" si="7"/>
        <v>3</v>
      </c>
      <c r="AE132" s="6">
        <f t="shared" si="8"/>
        <v>2.75</v>
      </c>
      <c r="AF132" s="6">
        <f t="shared" si="9"/>
        <v>1.5</v>
      </c>
      <c r="AG132" s="6">
        <f t="shared" si="10"/>
        <v>2</v>
      </c>
      <c r="AH132" s="6">
        <f t="shared" si="11"/>
        <v>1.5</v>
      </c>
    </row>
    <row r="133" spans="1:34">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6">
        <f t="shared" ref="AC133:AC196" si="12">IF(COUNT(A133,L133,N133,P133,X133,Y133)&gt;0,AVERAGE(A133,L133,N133,P133,X133,Y133),"")</f>
        <v>1</v>
      </c>
      <c r="AD133" s="6">
        <f t="shared" ref="AD133:AD196" si="13">IF(COUNT(B133,D133,M133,U133)&gt;0,AVERAGE(B133,D133,M133,U133),"")</f>
        <v>2.5</v>
      </c>
      <c r="AE133" s="6">
        <f t="shared" ref="AE133:AE196" si="14">IF(COUNT(I133,T133,V133,W133)&gt;0,AVERAGE(I133,T133,V133,W133),"")</f>
        <v>2.25</v>
      </c>
      <c r="AF133" s="6">
        <f t="shared" ref="AF133:AF196" si="15">IF(COUNT(H133,K133,Q133,S133)&gt;0,AVERAGE(H133,K133,Q133,S133),"")</f>
        <v>1</v>
      </c>
      <c r="AG133" s="6">
        <f t="shared" ref="AG133:AG196" si="16">IF(COUNT(E133,F133,G133,R133)&gt;0,AVERAGE(E133,F133,G133,R133),"")</f>
        <v>0.5</v>
      </c>
      <c r="AH133" s="6">
        <f t="shared" ref="AH133:AH196" si="17">IF(COUNT(C133,J133,O133,Z133)&gt;0,AVERAGE(C133,J133,O133,Z133),"")</f>
        <v>0.5</v>
      </c>
    </row>
    <row r="134" spans="1:34">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6">
        <f t="shared" si="12"/>
        <v>0.66666666666666663</v>
      </c>
      <c r="AD134" s="6">
        <f t="shared" si="13"/>
        <v>0.5</v>
      </c>
      <c r="AE134" s="6">
        <f t="shared" si="14"/>
        <v>1.5</v>
      </c>
      <c r="AF134" s="6">
        <f t="shared" si="15"/>
        <v>1</v>
      </c>
      <c r="AG134" s="6">
        <f t="shared" si="16"/>
        <v>0.75</v>
      </c>
      <c r="AH134" s="6">
        <f t="shared" si="17"/>
        <v>1.75</v>
      </c>
    </row>
    <row r="135" spans="1:34">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6">
        <f t="shared" si="12"/>
        <v>1.6666666666666667</v>
      </c>
      <c r="AD135" s="6">
        <f t="shared" si="13"/>
        <v>1.5</v>
      </c>
      <c r="AE135" s="6">
        <f t="shared" si="14"/>
        <v>1.5</v>
      </c>
      <c r="AF135" s="6">
        <f t="shared" si="15"/>
        <v>1.5</v>
      </c>
      <c r="AG135" s="6">
        <f t="shared" si="16"/>
        <v>1.5</v>
      </c>
      <c r="AH135" s="6">
        <f t="shared" si="17"/>
        <v>1.25</v>
      </c>
    </row>
    <row r="136" spans="1:34">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6">
        <f t="shared" si="12"/>
        <v>1.1666666666666667</v>
      </c>
      <c r="AD136" s="6">
        <f t="shared" si="13"/>
        <v>1.5</v>
      </c>
      <c r="AE136" s="6">
        <f t="shared" si="14"/>
        <v>0.75</v>
      </c>
      <c r="AF136" s="6">
        <f t="shared" si="15"/>
        <v>1.25</v>
      </c>
      <c r="AG136" s="6">
        <f t="shared" si="16"/>
        <v>0.75</v>
      </c>
      <c r="AH136" s="6">
        <f t="shared" si="17"/>
        <v>-0.5</v>
      </c>
    </row>
    <row r="137" spans="1:34">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6">
        <f t="shared" si="12"/>
        <v>2.6666666666666665</v>
      </c>
      <c r="AD137" s="6">
        <f t="shared" si="13"/>
        <v>3</v>
      </c>
      <c r="AE137" s="6">
        <f t="shared" si="14"/>
        <v>2</v>
      </c>
      <c r="AF137" s="6">
        <f t="shared" si="15"/>
        <v>1.5</v>
      </c>
      <c r="AG137" s="6">
        <f t="shared" si="16"/>
        <v>1.25</v>
      </c>
      <c r="AH137" s="6">
        <f t="shared" si="17"/>
        <v>1</v>
      </c>
    </row>
    <row r="138" spans="1:34">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6">
        <f t="shared" si="12"/>
        <v>2</v>
      </c>
      <c r="AD138" s="6">
        <f t="shared" si="13"/>
        <v>3</v>
      </c>
      <c r="AE138" s="6">
        <f t="shared" si="14"/>
        <v>2.25</v>
      </c>
      <c r="AF138" s="6">
        <f t="shared" si="15"/>
        <v>2.75</v>
      </c>
      <c r="AG138" s="6">
        <f t="shared" si="16"/>
        <v>1.25</v>
      </c>
      <c r="AH138" s="6">
        <f t="shared" si="17"/>
        <v>1</v>
      </c>
    </row>
    <row r="139" spans="1:34">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6">
        <f t="shared" si="12"/>
        <v>-0.66666666666666663</v>
      </c>
      <c r="AD139" s="6">
        <f t="shared" si="13"/>
        <v>2.25</v>
      </c>
      <c r="AE139" s="6">
        <f t="shared" si="14"/>
        <v>2</v>
      </c>
      <c r="AF139" s="6">
        <f t="shared" si="15"/>
        <v>1.75</v>
      </c>
      <c r="AG139" s="6">
        <f t="shared" si="16"/>
        <v>0.5</v>
      </c>
      <c r="AH139" s="6">
        <f t="shared" si="17"/>
        <v>1.5</v>
      </c>
    </row>
    <row r="140" spans="1:34">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6">
        <f t="shared" si="12"/>
        <v>1.8333333333333333</v>
      </c>
      <c r="AD140" s="6">
        <f t="shared" si="13"/>
        <v>2.5</v>
      </c>
      <c r="AE140" s="6">
        <f t="shared" si="14"/>
        <v>1.5</v>
      </c>
      <c r="AF140" s="6">
        <f t="shared" si="15"/>
        <v>1</v>
      </c>
      <c r="AG140" s="6">
        <f t="shared" si="16"/>
        <v>1.25</v>
      </c>
      <c r="AH140" s="6">
        <f t="shared" si="17"/>
        <v>0.75</v>
      </c>
    </row>
    <row r="141" spans="1:34">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6">
        <f t="shared" si="12"/>
        <v>-1.5</v>
      </c>
      <c r="AD141" s="6">
        <f t="shared" si="13"/>
        <v>-2.5</v>
      </c>
      <c r="AE141" s="6">
        <f t="shared" si="14"/>
        <v>0.5</v>
      </c>
      <c r="AF141" s="6">
        <f t="shared" si="15"/>
        <v>-1.5</v>
      </c>
      <c r="AG141" s="6">
        <f t="shared" si="16"/>
        <v>-1</v>
      </c>
      <c r="AH141" s="6">
        <f t="shared" si="17"/>
        <v>0.5</v>
      </c>
    </row>
    <row r="142" spans="1:34">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6">
        <f t="shared" si="12"/>
        <v>2</v>
      </c>
      <c r="AD142" s="6">
        <f t="shared" si="13"/>
        <v>1.25</v>
      </c>
      <c r="AE142" s="6">
        <f t="shared" si="14"/>
        <v>1.5</v>
      </c>
      <c r="AF142" s="6">
        <f t="shared" si="15"/>
        <v>0.25</v>
      </c>
      <c r="AG142" s="6">
        <f t="shared" si="16"/>
        <v>0.75</v>
      </c>
      <c r="AH142" s="6">
        <f t="shared" si="17"/>
        <v>0.25</v>
      </c>
    </row>
    <row r="143" spans="1:34">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6">
        <f t="shared" si="12"/>
        <v>0.16666666666666666</v>
      </c>
      <c r="AD143" s="6">
        <f t="shared" si="13"/>
        <v>3</v>
      </c>
      <c r="AE143" s="6">
        <f t="shared" si="14"/>
        <v>0.5</v>
      </c>
      <c r="AF143" s="6">
        <f t="shared" si="15"/>
        <v>0.25</v>
      </c>
      <c r="AG143" s="6">
        <f t="shared" si="16"/>
        <v>-0.5</v>
      </c>
      <c r="AH143" s="6">
        <f t="shared" si="17"/>
        <v>-0.25</v>
      </c>
    </row>
    <row r="144" spans="1:34">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6">
        <f t="shared" si="12"/>
        <v>2.5</v>
      </c>
      <c r="AD144" s="6">
        <f t="shared" si="13"/>
        <v>2.25</v>
      </c>
      <c r="AE144" s="6">
        <f t="shared" si="14"/>
        <v>2.5</v>
      </c>
      <c r="AF144" s="6">
        <f t="shared" si="15"/>
        <v>1.75</v>
      </c>
      <c r="AG144" s="6">
        <f t="shared" si="16"/>
        <v>2.5</v>
      </c>
      <c r="AH144" s="6">
        <f t="shared" si="17"/>
        <v>1.75</v>
      </c>
    </row>
    <row r="145" spans="1:34">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6">
        <f t="shared" si="12"/>
        <v>2.6666666666666665</v>
      </c>
      <c r="AD145" s="6">
        <f t="shared" si="13"/>
        <v>2.75</v>
      </c>
      <c r="AE145" s="6">
        <f t="shared" si="14"/>
        <v>2.5</v>
      </c>
      <c r="AF145" s="6">
        <f t="shared" si="15"/>
        <v>1.75</v>
      </c>
      <c r="AG145" s="6">
        <f t="shared" si="16"/>
        <v>2.25</v>
      </c>
      <c r="AH145" s="6">
        <f t="shared" si="17"/>
        <v>0.5</v>
      </c>
    </row>
    <row r="146" spans="1:34">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6">
        <f t="shared" si="12"/>
        <v>1.8333333333333333</v>
      </c>
      <c r="AD146" s="6">
        <f t="shared" si="13"/>
        <v>1.75</v>
      </c>
      <c r="AE146" s="6">
        <f t="shared" si="14"/>
        <v>2</v>
      </c>
      <c r="AF146" s="6">
        <f t="shared" si="15"/>
        <v>1.25</v>
      </c>
      <c r="AG146" s="6">
        <f t="shared" si="16"/>
        <v>1.75</v>
      </c>
      <c r="AH146" s="6">
        <f t="shared" si="17"/>
        <v>2</v>
      </c>
    </row>
    <row r="147" spans="1:34">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6">
        <f t="shared" si="12"/>
        <v>-1</v>
      </c>
      <c r="AD147" s="6">
        <f t="shared" si="13"/>
        <v>-1.25</v>
      </c>
      <c r="AE147" s="6">
        <f t="shared" si="14"/>
        <v>-1.25</v>
      </c>
      <c r="AF147" s="6">
        <f t="shared" si="15"/>
        <v>-1</v>
      </c>
      <c r="AG147" s="6">
        <f t="shared" si="16"/>
        <v>-0.75</v>
      </c>
      <c r="AH147" s="6">
        <f t="shared" si="17"/>
        <v>-0.25</v>
      </c>
    </row>
    <row r="148" spans="1:34">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6">
        <f t="shared" si="12"/>
        <v>-0.83333333333333337</v>
      </c>
      <c r="AD148" s="6">
        <f t="shared" si="13"/>
        <v>-1</v>
      </c>
      <c r="AE148" s="6">
        <f t="shared" si="14"/>
        <v>-0.25</v>
      </c>
      <c r="AF148" s="6">
        <f t="shared" si="15"/>
        <v>-0.5</v>
      </c>
      <c r="AG148" s="6">
        <f t="shared" si="16"/>
        <v>0.25</v>
      </c>
      <c r="AH148" s="6">
        <f t="shared" si="17"/>
        <v>1</v>
      </c>
    </row>
    <row r="149" spans="1:34">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6">
        <f t="shared" si="12"/>
        <v>2.1666666666666665</v>
      </c>
      <c r="AD149" s="6">
        <f t="shared" si="13"/>
        <v>1.75</v>
      </c>
      <c r="AE149" s="6">
        <f t="shared" si="14"/>
        <v>2</v>
      </c>
      <c r="AF149" s="6">
        <f t="shared" si="15"/>
        <v>1.75</v>
      </c>
      <c r="AG149" s="6">
        <f t="shared" si="16"/>
        <v>1.25</v>
      </c>
      <c r="AH149" s="6">
        <f t="shared" si="17"/>
        <v>1.25</v>
      </c>
    </row>
    <row r="150" spans="1:34">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6">
        <f t="shared" si="12"/>
        <v>2.1666666666666665</v>
      </c>
      <c r="AD150" s="6">
        <f t="shared" si="13"/>
        <v>3</v>
      </c>
      <c r="AE150" s="6">
        <f t="shared" si="14"/>
        <v>3</v>
      </c>
      <c r="AF150" s="6">
        <f t="shared" si="15"/>
        <v>2.25</v>
      </c>
      <c r="AG150" s="6">
        <f t="shared" si="16"/>
        <v>1.75</v>
      </c>
      <c r="AH150" s="6">
        <f t="shared" si="17"/>
        <v>0.5</v>
      </c>
    </row>
    <row r="151" spans="1:34">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6">
        <f t="shared" si="12"/>
        <v>1.8333333333333333</v>
      </c>
      <c r="AD151" s="6">
        <f t="shared" si="13"/>
        <v>1.75</v>
      </c>
      <c r="AE151" s="6">
        <f t="shared" si="14"/>
        <v>1.25</v>
      </c>
      <c r="AF151" s="6">
        <f t="shared" si="15"/>
        <v>0.25</v>
      </c>
      <c r="AG151" s="6">
        <f t="shared" si="16"/>
        <v>1.5</v>
      </c>
      <c r="AH151" s="6">
        <f t="shared" si="17"/>
        <v>0.75</v>
      </c>
    </row>
    <row r="152" spans="1:34">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6">
        <f t="shared" si="12"/>
        <v>1.5</v>
      </c>
      <c r="AD152" s="6">
        <f t="shared" si="13"/>
        <v>2.5</v>
      </c>
      <c r="AE152" s="6">
        <f t="shared" si="14"/>
        <v>2</v>
      </c>
      <c r="AF152" s="6">
        <f t="shared" si="15"/>
        <v>1.25</v>
      </c>
      <c r="AG152" s="6">
        <f t="shared" si="16"/>
        <v>0.5</v>
      </c>
      <c r="AH152" s="6">
        <f t="shared" si="17"/>
        <v>0.5</v>
      </c>
    </row>
    <row r="153" spans="1:34">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6">
        <f t="shared" si="12"/>
        <v>2</v>
      </c>
      <c r="AD153" s="6">
        <f t="shared" si="13"/>
        <v>1.5</v>
      </c>
      <c r="AE153" s="6">
        <f t="shared" si="14"/>
        <v>2.25</v>
      </c>
      <c r="AF153" s="6">
        <f t="shared" si="15"/>
        <v>1.75</v>
      </c>
      <c r="AG153" s="6">
        <f t="shared" si="16"/>
        <v>2</v>
      </c>
      <c r="AH153" s="6">
        <f t="shared" si="17"/>
        <v>2</v>
      </c>
    </row>
    <row r="154" spans="1:34">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6">
        <f t="shared" si="12"/>
        <v>1.1666666666666667</v>
      </c>
      <c r="AD154" s="6">
        <f t="shared" si="13"/>
        <v>1</v>
      </c>
      <c r="AE154" s="6">
        <f t="shared" si="14"/>
        <v>0.5</v>
      </c>
      <c r="AF154" s="6">
        <f t="shared" si="15"/>
        <v>0</v>
      </c>
      <c r="AG154" s="6">
        <f t="shared" si="16"/>
        <v>-0.5</v>
      </c>
      <c r="AH154" s="6">
        <f t="shared" si="17"/>
        <v>-0.25</v>
      </c>
    </row>
    <row r="155" spans="1:34">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6">
        <f t="shared" si="12"/>
        <v>1</v>
      </c>
      <c r="AD155" s="6">
        <f t="shared" si="13"/>
        <v>1.5</v>
      </c>
      <c r="AE155" s="6">
        <f t="shared" si="14"/>
        <v>1</v>
      </c>
      <c r="AF155" s="6">
        <f t="shared" si="15"/>
        <v>1.25</v>
      </c>
      <c r="AG155" s="6">
        <f t="shared" si="16"/>
        <v>0.75</v>
      </c>
      <c r="AH155" s="6">
        <f t="shared" si="17"/>
        <v>2</v>
      </c>
    </row>
    <row r="156" spans="1:34">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6">
        <f t="shared" si="12"/>
        <v>0.33333333333333331</v>
      </c>
      <c r="AD156" s="6">
        <f t="shared" si="13"/>
        <v>0.75</v>
      </c>
      <c r="AE156" s="6">
        <f t="shared" si="14"/>
        <v>0.75</v>
      </c>
      <c r="AF156" s="6">
        <f t="shared" si="15"/>
        <v>0.25</v>
      </c>
      <c r="AG156" s="6">
        <f t="shared" si="16"/>
        <v>0.25</v>
      </c>
      <c r="AH156" s="6">
        <f t="shared" si="17"/>
        <v>0.25</v>
      </c>
    </row>
    <row r="157" spans="1:34">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6">
        <f t="shared" si="12"/>
        <v>0.66666666666666663</v>
      </c>
      <c r="AD157" s="6">
        <f t="shared" si="13"/>
        <v>2</v>
      </c>
      <c r="AE157" s="6">
        <f t="shared" si="14"/>
        <v>1.5</v>
      </c>
      <c r="AF157" s="6">
        <f t="shared" si="15"/>
        <v>1</v>
      </c>
      <c r="AG157" s="6">
        <f t="shared" si="16"/>
        <v>1.5</v>
      </c>
      <c r="AH157" s="6">
        <f t="shared" si="17"/>
        <v>1.75</v>
      </c>
    </row>
    <row r="158" spans="1:34">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6">
        <f t="shared" si="12"/>
        <v>-1.1666666666666667</v>
      </c>
      <c r="AD158" s="6">
        <f t="shared" si="13"/>
        <v>0.75</v>
      </c>
      <c r="AE158" s="6">
        <f t="shared" si="14"/>
        <v>-0.75</v>
      </c>
      <c r="AF158" s="6">
        <f t="shared" si="15"/>
        <v>0.75</v>
      </c>
      <c r="AG158" s="6">
        <f t="shared" si="16"/>
        <v>-1.25</v>
      </c>
      <c r="AH158" s="6">
        <f t="shared" si="17"/>
        <v>-1</v>
      </c>
    </row>
    <row r="159" spans="1:34">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6">
        <f t="shared" si="12"/>
        <v>0.5</v>
      </c>
      <c r="AD159" s="6">
        <f t="shared" si="13"/>
        <v>-0.5</v>
      </c>
      <c r="AE159" s="6">
        <f t="shared" si="14"/>
        <v>1</v>
      </c>
      <c r="AF159" s="6">
        <f t="shared" si="15"/>
        <v>0.5</v>
      </c>
      <c r="AG159" s="6">
        <f t="shared" si="16"/>
        <v>-0.5</v>
      </c>
      <c r="AH159" s="6">
        <f t="shared" si="17"/>
        <v>0</v>
      </c>
    </row>
    <row r="160" spans="1:34">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6">
        <f t="shared" si="12"/>
        <v>2</v>
      </c>
      <c r="AD160" s="6">
        <f t="shared" si="13"/>
        <v>2</v>
      </c>
      <c r="AE160" s="6">
        <f t="shared" si="14"/>
        <v>2</v>
      </c>
      <c r="AF160" s="6">
        <f t="shared" si="15"/>
        <v>1.5</v>
      </c>
      <c r="AG160" s="6">
        <f t="shared" si="16"/>
        <v>1.75</v>
      </c>
      <c r="AH160" s="6">
        <f t="shared" si="17"/>
        <v>0.75</v>
      </c>
    </row>
    <row r="161" spans="1:34">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6">
        <f t="shared" si="12"/>
        <v>2.1666666666666665</v>
      </c>
      <c r="AD161" s="6">
        <f t="shared" si="13"/>
        <v>3</v>
      </c>
      <c r="AE161" s="6">
        <f t="shared" si="14"/>
        <v>2.25</v>
      </c>
      <c r="AF161" s="6">
        <f t="shared" si="15"/>
        <v>2.5</v>
      </c>
      <c r="AG161" s="6">
        <f t="shared" si="16"/>
        <v>1</v>
      </c>
      <c r="AH161" s="6">
        <f t="shared" si="17"/>
        <v>0</v>
      </c>
    </row>
    <row r="162" spans="1:34">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6">
        <f t="shared" si="12"/>
        <v>-1.5</v>
      </c>
      <c r="AD162" s="6">
        <f t="shared" si="13"/>
        <v>-1.25</v>
      </c>
      <c r="AE162" s="6">
        <f t="shared" si="14"/>
        <v>-1.5</v>
      </c>
      <c r="AF162" s="6">
        <f t="shared" si="15"/>
        <v>-0.25</v>
      </c>
      <c r="AG162" s="6">
        <f t="shared" si="16"/>
        <v>-1.25</v>
      </c>
      <c r="AH162" s="6">
        <f t="shared" si="17"/>
        <v>-0.25</v>
      </c>
    </row>
    <row r="163" spans="1:34">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6">
        <f t="shared" si="12"/>
        <v>2.6666666666666665</v>
      </c>
      <c r="AD163" s="6">
        <f t="shared" si="13"/>
        <v>2.5</v>
      </c>
      <c r="AE163" s="6">
        <f t="shared" si="14"/>
        <v>2.5</v>
      </c>
      <c r="AF163" s="6">
        <f t="shared" si="15"/>
        <v>2.25</v>
      </c>
      <c r="AG163" s="6">
        <f t="shared" si="16"/>
        <v>2.5</v>
      </c>
      <c r="AH163" s="6">
        <f t="shared" si="17"/>
        <v>0</v>
      </c>
    </row>
    <row r="164" spans="1:34">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6">
        <f t="shared" si="12"/>
        <v>2</v>
      </c>
      <c r="AD164" s="6">
        <f t="shared" si="13"/>
        <v>1.25</v>
      </c>
      <c r="AE164" s="6">
        <f t="shared" si="14"/>
        <v>0.75</v>
      </c>
      <c r="AF164" s="6">
        <f t="shared" si="15"/>
        <v>0.75</v>
      </c>
      <c r="AG164" s="6">
        <f t="shared" si="16"/>
        <v>1.5</v>
      </c>
      <c r="AH164" s="6">
        <f t="shared" si="17"/>
        <v>-0.5</v>
      </c>
    </row>
    <row r="165" spans="1:34">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6">
        <f t="shared" si="12"/>
        <v>3</v>
      </c>
      <c r="AD165" s="6">
        <f t="shared" si="13"/>
        <v>2.25</v>
      </c>
      <c r="AE165" s="6">
        <f t="shared" si="14"/>
        <v>2.75</v>
      </c>
      <c r="AF165" s="6">
        <f t="shared" si="15"/>
        <v>1.75</v>
      </c>
      <c r="AG165" s="6">
        <f t="shared" si="16"/>
        <v>2.25</v>
      </c>
      <c r="AH165" s="6">
        <f t="shared" si="17"/>
        <v>2.75</v>
      </c>
    </row>
    <row r="166" spans="1:34">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6">
        <f t="shared" si="12"/>
        <v>1.6666666666666667</v>
      </c>
      <c r="AD166" s="6">
        <f t="shared" si="13"/>
        <v>1</v>
      </c>
      <c r="AE166" s="6">
        <f t="shared" si="14"/>
        <v>0</v>
      </c>
      <c r="AF166" s="6">
        <f t="shared" si="15"/>
        <v>0.75</v>
      </c>
      <c r="AG166" s="6">
        <f t="shared" si="16"/>
        <v>0.25</v>
      </c>
      <c r="AH166" s="6">
        <f t="shared" si="17"/>
        <v>-0.5</v>
      </c>
    </row>
    <row r="167" spans="1:34">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6">
        <f t="shared" si="12"/>
        <v>-1.3333333333333333</v>
      </c>
      <c r="AD167" s="6">
        <f t="shared" si="13"/>
        <v>-2</v>
      </c>
      <c r="AE167" s="6">
        <f t="shared" si="14"/>
        <v>-2</v>
      </c>
      <c r="AF167" s="6">
        <f t="shared" si="15"/>
        <v>-1.5</v>
      </c>
      <c r="AG167" s="6">
        <f t="shared" si="16"/>
        <v>-1.25</v>
      </c>
      <c r="AH167" s="6">
        <f t="shared" si="17"/>
        <v>-1.5</v>
      </c>
    </row>
    <row r="168" spans="1:34">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6">
        <f t="shared" si="12"/>
        <v>0.66666666666666663</v>
      </c>
      <c r="AD168" s="6">
        <f t="shared" si="13"/>
        <v>0.25</v>
      </c>
      <c r="AE168" s="6">
        <f t="shared" si="14"/>
        <v>1.5</v>
      </c>
      <c r="AF168" s="6">
        <f t="shared" si="15"/>
        <v>0.75</v>
      </c>
      <c r="AG168" s="6">
        <f t="shared" si="16"/>
        <v>0.5</v>
      </c>
      <c r="AH168" s="6">
        <f t="shared" si="17"/>
        <v>0.5</v>
      </c>
    </row>
    <row r="169" spans="1:34">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6">
        <f t="shared" si="12"/>
        <v>1.8333333333333333</v>
      </c>
      <c r="AD169" s="6">
        <f t="shared" si="13"/>
        <v>1.75</v>
      </c>
      <c r="AE169" s="6">
        <f t="shared" si="14"/>
        <v>1.5</v>
      </c>
      <c r="AF169" s="6">
        <f t="shared" si="15"/>
        <v>1.5</v>
      </c>
      <c r="AG169" s="6">
        <f t="shared" si="16"/>
        <v>2.25</v>
      </c>
      <c r="AH169" s="6">
        <f t="shared" si="17"/>
        <v>1</v>
      </c>
    </row>
    <row r="170" spans="1:34">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6">
        <f t="shared" si="12"/>
        <v>2</v>
      </c>
      <c r="AD170" s="6">
        <f t="shared" si="13"/>
        <v>1</v>
      </c>
      <c r="AE170" s="6">
        <f t="shared" si="14"/>
        <v>3</v>
      </c>
      <c r="AF170" s="6">
        <f t="shared" si="15"/>
        <v>2</v>
      </c>
      <c r="AG170" s="6">
        <f t="shared" si="16"/>
        <v>2.5</v>
      </c>
      <c r="AH170" s="6">
        <f t="shared" si="17"/>
        <v>2.75</v>
      </c>
    </row>
    <row r="171" spans="1:34">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6">
        <f t="shared" si="12"/>
        <v>0.66666666666666663</v>
      </c>
      <c r="AD171" s="6">
        <f t="shared" si="13"/>
        <v>1.25</v>
      </c>
      <c r="AE171" s="6">
        <f t="shared" si="14"/>
        <v>0.25</v>
      </c>
      <c r="AF171" s="6">
        <f t="shared" si="15"/>
        <v>-0.25</v>
      </c>
      <c r="AG171" s="6">
        <f t="shared" si="16"/>
        <v>0.5</v>
      </c>
      <c r="AH171" s="6">
        <f t="shared" si="17"/>
        <v>-1</v>
      </c>
    </row>
    <row r="172" spans="1:34">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6">
        <f t="shared" si="12"/>
        <v>0.5</v>
      </c>
      <c r="AD172" s="6">
        <f t="shared" si="13"/>
        <v>1</v>
      </c>
      <c r="AE172" s="6">
        <f t="shared" si="14"/>
        <v>1</v>
      </c>
      <c r="AF172" s="6">
        <f t="shared" si="15"/>
        <v>0.75</v>
      </c>
      <c r="AG172" s="6">
        <f t="shared" si="16"/>
        <v>0.75</v>
      </c>
      <c r="AH172" s="6">
        <f t="shared" si="17"/>
        <v>1</v>
      </c>
    </row>
    <row r="173" spans="1:34">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6">
        <f t="shared" si="12"/>
        <v>1.8333333333333333</v>
      </c>
      <c r="AD173" s="6">
        <f t="shared" si="13"/>
        <v>2.25</v>
      </c>
      <c r="AE173" s="6">
        <f t="shared" si="14"/>
        <v>2.75</v>
      </c>
      <c r="AF173" s="6">
        <f t="shared" si="15"/>
        <v>1.75</v>
      </c>
      <c r="AG173" s="6">
        <f t="shared" si="16"/>
        <v>1</v>
      </c>
      <c r="AH173" s="6">
        <f t="shared" si="17"/>
        <v>0.75</v>
      </c>
    </row>
    <row r="174" spans="1:34">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6">
        <f t="shared" si="12"/>
        <v>0.66666666666666663</v>
      </c>
      <c r="AD174" s="6">
        <f t="shared" si="13"/>
        <v>2.25</v>
      </c>
      <c r="AE174" s="6">
        <f t="shared" si="14"/>
        <v>0</v>
      </c>
      <c r="AF174" s="6">
        <f t="shared" si="15"/>
        <v>1.25</v>
      </c>
      <c r="AG174" s="6">
        <f t="shared" si="16"/>
        <v>-0.5</v>
      </c>
      <c r="AH174" s="6">
        <f t="shared" si="17"/>
        <v>-0.5</v>
      </c>
    </row>
    <row r="175" spans="1:34">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6">
        <f t="shared" si="12"/>
        <v>1.1666666666666667</v>
      </c>
      <c r="AD175" s="6">
        <f t="shared" si="13"/>
        <v>2.25</v>
      </c>
      <c r="AE175" s="6">
        <f t="shared" si="14"/>
        <v>2</v>
      </c>
      <c r="AF175" s="6">
        <f t="shared" si="15"/>
        <v>1.25</v>
      </c>
      <c r="AG175" s="6">
        <f t="shared" si="16"/>
        <v>0.75</v>
      </c>
      <c r="AH175" s="6">
        <f t="shared" si="17"/>
        <v>2</v>
      </c>
    </row>
    <row r="176" spans="1:34">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6">
        <f t="shared" si="12"/>
        <v>0.16666666666666666</v>
      </c>
      <c r="AD176" s="6">
        <f t="shared" si="13"/>
        <v>1</v>
      </c>
      <c r="AE176" s="6">
        <f t="shared" si="14"/>
        <v>0.75</v>
      </c>
      <c r="AF176" s="6">
        <f t="shared" si="15"/>
        <v>0.5</v>
      </c>
      <c r="AG176" s="6">
        <f t="shared" si="16"/>
        <v>0.25</v>
      </c>
      <c r="AH176" s="6">
        <f t="shared" si="17"/>
        <v>0.75</v>
      </c>
    </row>
    <row r="177" spans="1:34">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6">
        <f t="shared" si="12"/>
        <v>-1.8333333333333333</v>
      </c>
      <c r="AD177" s="6">
        <f t="shared" si="13"/>
        <v>-1.25</v>
      </c>
      <c r="AE177" s="6">
        <f t="shared" si="14"/>
        <v>-0.25</v>
      </c>
      <c r="AF177" s="6">
        <f t="shared" si="15"/>
        <v>-1</v>
      </c>
      <c r="AG177" s="6">
        <f t="shared" si="16"/>
        <v>-1.75</v>
      </c>
      <c r="AH177" s="6">
        <f t="shared" si="17"/>
        <v>-2.25</v>
      </c>
    </row>
    <row r="178" spans="1:34">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6">
        <f t="shared" si="12"/>
        <v>1.6666666666666667</v>
      </c>
      <c r="AD178" s="6">
        <f t="shared" si="13"/>
        <v>2</v>
      </c>
      <c r="AE178" s="6">
        <f t="shared" si="14"/>
        <v>0.75</v>
      </c>
      <c r="AF178" s="6">
        <f t="shared" si="15"/>
        <v>1</v>
      </c>
      <c r="AG178" s="6">
        <f t="shared" si="16"/>
        <v>1</v>
      </c>
      <c r="AH178" s="6">
        <f t="shared" si="17"/>
        <v>1</v>
      </c>
    </row>
    <row r="179" spans="1:34">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6">
        <f t="shared" si="12"/>
        <v>1.8333333333333333</v>
      </c>
      <c r="AD179" s="6">
        <f t="shared" si="13"/>
        <v>1.75</v>
      </c>
      <c r="AE179" s="6">
        <f t="shared" si="14"/>
        <v>1.75</v>
      </c>
      <c r="AF179" s="6">
        <f t="shared" si="15"/>
        <v>0.75</v>
      </c>
      <c r="AG179" s="6">
        <f t="shared" si="16"/>
        <v>1.75</v>
      </c>
      <c r="AH179" s="6">
        <f t="shared" si="17"/>
        <v>1.25</v>
      </c>
    </row>
    <row r="180" spans="1:34">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6">
        <f t="shared" si="12"/>
        <v>1</v>
      </c>
      <c r="AD180" s="6">
        <f t="shared" si="13"/>
        <v>3</v>
      </c>
      <c r="AE180" s="6">
        <f t="shared" si="14"/>
        <v>0.75</v>
      </c>
      <c r="AF180" s="6">
        <f t="shared" si="15"/>
        <v>0.5</v>
      </c>
      <c r="AG180" s="6">
        <f t="shared" si="16"/>
        <v>1.25</v>
      </c>
      <c r="AH180" s="6">
        <f t="shared" si="17"/>
        <v>1</v>
      </c>
    </row>
    <row r="181" spans="1:34">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6">
        <f t="shared" si="12"/>
        <v>0.33333333333333331</v>
      </c>
      <c r="AD181" s="6">
        <f t="shared" si="13"/>
        <v>1.5</v>
      </c>
      <c r="AE181" s="6">
        <f t="shared" si="14"/>
        <v>0.5</v>
      </c>
      <c r="AF181" s="6">
        <f t="shared" si="15"/>
        <v>1</v>
      </c>
      <c r="AG181" s="6">
        <f t="shared" si="16"/>
        <v>1</v>
      </c>
      <c r="AH181" s="6">
        <f t="shared" si="17"/>
        <v>1</v>
      </c>
    </row>
    <row r="182" spans="1:34">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6">
        <f t="shared" si="12"/>
        <v>2.1666666666666665</v>
      </c>
      <c r="AD182" s="6">
        <f t="shared" si="13"/>
        <v>3</v>
      </c>
      <c r="AE182" s="6">
        <f t="shared" si="14"/>
        <v>3</v>
      </c>
      <c r="AF182" s="6">
        <f t="shared" si="15"/>
        <v>2.5</v>
      </c>
      <c r="AG182" s="6">
        <f t="shared" si="16"/>
        <v>2</v>
      </c>
      <c r="AH182" s="6">
        <f t="shared" si="17"/>
        <v>0.5</v>
      </c>
    </row>
    <row r="183" spans="1:34">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6">
        <f t="shared" si="12"/>
        <v>0.5</v>
      </c>
      <c r="AD183" s="6">
        <f t="shared" si="13"/>
        <v>0.75</v>
      </c>
      <c r="AE183" s="6">
        <f t="shared" si="14"/>
        <v>1</v>
      </c>
      <c r="AF183" s="6">
        <f t="shared" si="15"/>
        <v>0.75</v>
      </c>
      <c r="AG183" s="6">
        <f t="shared" si="16"/>
        <v>0.75</v>
      </c>
      <c r="AH183" s="6">
        <f t="shared" si="17"/>
        <v>0</v>
      </c>
    </row>
    <row r="184" spans="1:34">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6">
        <f t="shared" si="12"/>
        <v>1.3333333333333333</v>
      </c>
      <c r="AD184" s="6">
        <f t="shared" si="13"/>
        <v>2.25</v>
      </c>
      <c r="AE184" s="6">
        <f t="shared" si="14"/>
        <v>1.5</v>
      </c>
      <c r="AF184" s="6">
        <f t="shared" si="15"/>
        <v>2</v>
      </c>
      <c r="AG184" s="6">
        <f t="shared" si="16"/>
        <v>0.5</v>
      </c>
      <c r="AH184" s="6">
        <f t="shared" si="17"/>
        <v>0</v>
      </c>
    </row>
    <row r="185" spans="1:34">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6">
        <f t="shared" si="12"/>
        <v>2.6666666666666665</v>
      </c>
      <c r="AD185" s="6">
        <f t="shared" si="13"/>
        <v>2.75</v>
      </c>
      <c r="AE185" s="6">
        <f t="shared" si="14"/>
        <v>2</v>
      </c>
      <c r="AF185" s="6">
        <f t="shared" si="15"/>
        <v>2.25</v>
      </c>
      <c r="AG185" s="6">
        <f t="shared" si="16"/>
        <v>2.25</v>
      </c>
      <c r="AH185" s="6">
        <f t="shared" si="17"/>
        <v>2</v>
      </c>
    </row>
    <row r="186" spans="1:34">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6">
        <f t="shared" si="12"/>
        <v>2</v>
      </c>
      <c r="AD186" s="6">
        <f t="shared" si="13"/>
        <v>1.25</v>
      </c>
      <c r="AE186" s="6">
        <f t="shared" si="14"/>
        <v>-0.25</v>
      </c>
      <c r="AF186" s="6">
        <f t="shared" si="15"/>
        <v>1</v>
      </c>
      <c r="AG186" s="6">
        <f t="shared" si="16"/>
        <v>0.5</v>
      </c>
      <c r="AH186" s="6">
        <f t="shared" si="17"/>
        <v>0</v>
      </c>
    </row>
    <row r="187" spans="1:34">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6">
        <f t="shared" si="12"/>
        <v>1</v>
      </c>
      <c r="AD187" s="6">
        <f t="shared" si="13"/>
        <v>2.25</v>
      </c>
      <c r="AE187" s="6">
        <f t="shared" si="14"/>
        <v>2.5</v>
      </c>
      <c r="AF187" s="6">
        <f t="shared" si="15"/>
        <v>2</v>
      </c>
      <c r="AG187" s="6">
        <f t="shared" si="16"/>
        <v>1.75</v>
      </c>
      <c r="AH187" s="6">
        <f t="shared" si="17"/>
        <v>-0.75</v>
      </c>
    </row>
    <row r="188" spans="1:34">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6">
        <f t="shared" si="12"/>
        <v>2.1666666666666665</v>
      </c>
      <c r="AD188" s="6">
        <f t="shared" si="13"/>
        <v>2.25</v>
      </c>
      <c r="AE188" s="6">
        <f t="shared" si="14"/>
        <v>2.25</v>
      </c>
      <c r="AF188" s="6">
        <f t="shared" si="15"/>
        <v>2.25</v>
      </c>
      <c r="AG188" s="6">
        <f t="shared" si="16"/>
        <v>2</v>
      </c>
      <c r="AH188" s="6">
        <f t="shared" si="17"/>
        <v>2</v>
      </c>
    </row>
    <row r="189" spans="1:34">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6">
        <f t="shared" si="12"/>
        <v>2</v>
      </c>
      <c r="AD189" s="6">
        <f t="shared" si="13"/>
        <v>2</v>
      </c>
      <c r="AE189" s="6">
        <f t="shared" si="14"/>
        <v>2.25</v>
      </c>
      <c r="AF189" s="6">
        <f t="shared" si="15"/>
        <v>1.25</v>
      </c>
      <c r="AG189" s="6">
        <f t="shared" si="16"/>
        <v>2</v>
      </c>
      <c r="AH189" s="6">
        <f t="shared" si="17"/>
        <v>2.25</v>
      </c>
    </row>
    <row r="190" spans="1:34">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6">
        <f t="shared" si="12"/>
        <v>2</v>
      </c>
      <c r="AD190" s="6">
        <f t="shared" si="13"/>
        <v>1.5</v>
      </c>
      <c r="AE190" s="6">
        <f t="shared" si="14"/>
        <v>2</v>
      </c>
      <c r="AF190" s="6">
        <f t="shared" si="15"/>
        <v>1.25</v>
      </c>
      <c r="AG190" s="6">
        <f t="shared" si="16"/>
        <v>1.5</v>
      </c>
      <c r="AH190" s="6">
        <f t="shared" si="17"/>
        <v>1.25</v>
      </c>
    </row>
    <row r="191" spans="1:34">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6">
        <f t="shared" si="12"/>
        <v>0.83333333333333337</v>
      </c>
      <c r="AD191" s="6">
        <f t="shared" si="13"/>
        <v>1.75</v>
      </c>
      <c r="AE191" s="6">
        <f t="shared" si="14"/>
        <v>1.75</v>
      </c>
      <c r="AF191" s="6">
        <f t="shared" si="15"/>
        <v>1.25</v>
      </c>
      <c r="AG191" s="6">
        <f t="shared" si="16"/>
        <v>0.5</v>
      </c>
      <c r="AH191" s="6">
        <f t="shared" si="17"/>
        <v>0.5</v>
      </c>
    </row>
    <row r="192" spans="1:34">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6">
        <f t="shared" si="12"/>
        <v>1.8333333333333333</v>
      </c>
      <c r="AD192" s="6">
        <f t="shared" si="13"/>
        <v>1.75</v>
      </c>
      <c r="AE192" s="6">
        <f t="shared" si="14"/>
        <v>1.25</v>
      </c>
      <c r="AF192" s="6">
        <f t="shared" si="15"/>
        <v>2.25</v>
      </c>
      <c r="AG192" s="6">
        <f t="shared" si="16"/>
        <v>1.5</v>
      </c>
      <c r="AH192" s="6">
        <f t="shared" si="17"/>
        <v>1.5</v>
      </c>
    </row>
    <row r="193" spans="1:34">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6">
        <f t="shared" si="12"/>
        <v>0.66666666666666663</v>
      </c>
      <c r="AD193" s="6">
        <f t="shared" si="13"/>
        <v>1.5</v>
      </c>
      <c r="AE193" s="6">
        <f t="shared" si="14"/>
        <v>1.25</v>
      </c>
      <c r="AF193" s="6">
        <f t="shared" si="15"/>
        <v>0.5</v>
      </c>
      <c r="AG193" s="6">
        <f t="shared" si="16"/>
        <v>1</v>
      </c>
      <c r="AH193" s="6">
        <f t="shared" si="17"/>
        <v>1</v>
      </c>
    </row>
    <row r="194" spans="1:34">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6">
        <f t="shared" si="12"/>
        <v>1</v>
      </c>
      <c r="AD194" s="6">
        <f t="shared" si="13"/>
        <v>0.25</v>
      </c>
      <c r="AE194" s="6">
        <f t="shared" si="14"/>
        <v>1.75</v>
      </c>
      <c r="AF194" s="6">
        <f t="shared" si="15"/>
        <v>0.5</v>
      </c>
      <c r="AG194" s="6">
        <f t="shared" si="16"/>
        <v>1.5</v>
      </c>
      <c r="AH194" s="6">
        <f t="shared" si="17"/>
        <v>1.5</v>
      </c>
    </row>
    <row r="195" spans="1:34">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6">
        <f t="shared" si="12"/>
        <v>3</v>
      </c>
      <c r="AD195" s="6">
        <f t="shared" si="13"/>
        <v>3</v>
      </c>
      <c r="AE195" s="6">
        <f t="shared" si="14"/>
        <v>3</v>
      </c>
      <c r="AF195" s="6">
        <f t="shared" si="15"/>
        <v>1.5</v>
      </c>
      <c r="AG195" s="6">
        <f t="shared" si="16"/>
        <v>3</v>
      </c>
      <c r="AH195" s="6">
        <f t="shared" si="17"/>
        <v>3</v>
      </c>
    </row>
    <row r="196" spans="1:34">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6">
        <f t="shared" si="12"/>
        <v>1.8333333333333333</v>
      </c>
      <c r="AD196" s="6">
        <f t="shared" si="13"/>
        <v>1.5</v>
      </c>
      <c r="AE196" s="6">
        <f t="shared" si="14"/>
        <v>1.5</v>
      </c>
      <c r="AF196" s="6">
        <f t="shared" si="15"/>
        <v>2</v>
      </c>
      <c r="AG196" s="6">
        <f t="shared" si="16"/>
        <v>0.75</v>
      </c>
      <c r="AH196" s="6">
        <f t="shared" si="17"/>
        <v>-0.5</v>
      </c>
    </row>
    <row r="197" spans="1:34">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6">
        <f t="shared" ref="AC197:AC260" si="18">IF(COUNT(A197,L197,N197,P197,X197,Y197)&gt;0,AVERAGE(A197,L197,N197,P197,X197,Y197),"")</f>
        <v>0.66666666666666663</v>
      </c>
      <c r="AD197" s="6">
        <f t="shared" ref="AD197:AD260" si="19">IF(COUNT(B197,D197,M197,U197)&gt;0,AVERAGE(B197,D197,M197,U197),"")</f>
        <v>2</v>
      </c>
      <c r="AE197" s="6">
        <f t="shared" ref="AE197:AE260" si="20">IF(COUNT(I197,T197,V197,W197)&gt;0,AVERAGE(I197,T197,V197,W197),"")</f>
        <v>2</v>
      </c>
      <c r="AF197" s="6">
        <f t="shared" ref="AF197:AF260" si="21">IF(COUNT(H197,K197,Q197,S197)&gt;0,AVERAGE(H197,K197,Q197,S197),"")</f>
        <v>0.75</v>
      </c>
      <c r="AG197" s="6">
        <f t="shared" ref="AG197:AG260" si="22">IF(COUNT(E197,F197,G197,R197)&gt;0,AVERAGE(E197,F197,G197,R197),"")</f>
        <v>2</v>
      </c>
      <c r="AH197" s="6">
        <f t="shared" ref="AH197:AH260" si="23">IF(COUNT(C197,J197,O197,Z197)&gt;0,AVERAGE(C197,J197,O197,Z197),"")</f>
        <v>1.75</v>
      </c>
    </row>
    <row r="198" spans="1:34">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6">
        <f t="shared" si="18"/>
        <v>2.6666666666666665</v>
      </c>
      <c r="AD198" s="6">
        <f t="shared" si="19"/>
        <v>3</v>
      </c>
      <c r="AE198" s="6">
        <f t="shared" si="20"/>
        <v>2.75</v>
      </c>
      <c r="AF198" s="6">
        <f t="shared" si="21"/>
        <v>2</v>
      </c>
      <c r="AG198" s="6">
        <f t="shared" si="22"/>
        <v>2.25</v>
      </c>
      <c r="AH198" s="6">
        <f t="shared" si="23"/>
        <v>2.25</v>
      </c>
    </row>
    <row r="199" spans="1:34">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6">
        <f t="shared" si="18"/>
        <v>1.1666666666666667</v>
      </c>
      <c r="AD199" s="6">
        <f t="shared" si="19"/>
        <v>1.75</v>
      </c>
      <c r="AE199" s="6">
        <f t="shared" si="20"/>
        <v>1.75</v>
      </c>
      <c r="AF199" s="6">
        <f t="shared" si="21"/>
        <v>1.5</v>
      </c>
      <c r="AG199" s="6">
        <f t="shared" si="22"/>
        <v>1.5</v>
      </c>
      <c r="AH199" s="6">
        <f t="shared" si="23"/>
        <v>1</v>
      </c>
    </row>
    <row r="200" spans="1:34">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6">
        <f t="shared" si="18"/>
        <v>0.16666666666666666</v>
      </c>
      <c r="AD200" s="6">
        <f t="shared" si="19"/>
        <v>1.25</v>
      </c>
      <c r="AE200" s="6">
        <f t="shared" si="20"/>
        <v>0.75</v>
      </c>
      <c r="AF200" s="6">
        <f t="shared" si="21"/>
        <v>0.75</v>
      </c>
      <c r="AG200" s="6">
        <f t="shared" si="22"/>
        <v>0.5</v>
      </c>
      <c r="AH200" s="6">
        <f t="shared" si="23"/>
        <v>-0.5</v>
      </c>
    </row>
    <row r="201" spans="1:34">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6">
        <f t="shared" si="18"/>
        <v>1.6666666666666667</v>
      </c>
      <c r="AD201" s="6">
        <f t="shared" si="19"/>
        <v>0.25</v>
      </c>
      <c r="AE201" s="6">
        <f t="shared" si="20"/>
        <v>0.75</v>
      </c>
      <c r="AF201" s="6">
        <f t="shared" si="21"/>
        <v>1.5</v>
      </c>
      <c r="AG201" s="6">
        <f t="shared" si="22"/>
        <v>0</v>
      </c>
      <c r="AH201" s="6">
        <f t="shared" si="23"/>
        <v>0.25</v>
      </c>
    </row>
    <row r="202" spans="1:34">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6">
        <f t="shared" si="18"/>
        <v>1.6666666666666667</v>
      </c>
      <c r="AD202" s="6">
        <f t="shared" si="19"/>
        <v>2.25</v>
      </c>
      <c r="AE202" s="6">
        <f t="shared" si="20"/>
        <v>1.25</v>
      </c>
      <c r="AF202" s="6">
        <f t="shared" si="21"/>
        <v>1.5</v>
      </c>
      <c r="AG202" s="6">
        <f t="shared" si="22"/>
        <v>1.25</v>
      </c>
      <c r="AH202" s="6">
        <f t="shared" si="23"/>
        <v>0.25</v>
      </c>
    </row>
    <row r="203" spans="1:34">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6">
        <f t="shared" si="18"/>
        <v>1.1666666666666667</v>
      </c>
      <c r="AD203" s="6">
        <f t="shared" si="19"/>
        <v>0.5</v>
      </c>
      <c r="AE203" s="6">
        <f t="shared" si="20"/>
        <v>0.75</v>
      </c>
      <c r="AF203" s="6">
        <f t="shared" si="21"/>
        <v>0.5</v>
      </c>
      <c r="AG203" s="6">
        <f t="shared" si="22"/>
        <v>0.5</v>
      </c>
      <c r="AH203" s="6">
        <f t="shared" si="23"/>
        <v>1.25</v>
      </c>
    </row>
    <row r="204" spans="1:34">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6">
        <f t="shared" si="18"/>
        <v>1.3333333333333333</v>
      </c>
      <c r="AD204" s="6">
        <f t="shared" si="19"/>
        <v>1.75</v>
      </c>
      <c r="AE204" s="6">
        <f t="shared" si="20"/>
        <v>2</v>
      </c>
      <c r="AF204" s="6">
        <f t="shared" si="21"/>
        <v>1.75</v>
      </c>
      <c r="AG204" s="6">
        <f t="shared" si="22"/>
        <v>1</v>
      </c>
      <c r="AH204" s="6">
        <f t="shared" si="23"/>
        <v>-0.5</v>
      </c>
    </row>
    <row r="205" spans="1:34">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6">
        <f t="shared" si="18"/>
        <v>-1</v>
      </c>
      <c r="AD205" s="6">
        <f t="shared" si="19"/>
        <v>-0.75</v>
      </c>
      <c r="AE205" s="6">
        <f t="shared" si="20"/>
        <v>-1.5</v>
      </c>
      <c r="AF205" s="6">
        <f t="shared" si="21"/>
        <v>-1</v>
      </c>
      <c r="AG205" s="6">
        <f t="shared" si="22"/>
        <v>-0.25</v>
      </c>
      <c r="AH205" s="6">
        <f t="shared" si="23"/>
        <v>-1</v>
      </c>
    </row>
    <row r="206" spans="1:34">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6">
        <f t="shared" si="18"/>
        <v>0.66666666666666663</v>
      </c>
      <c r="AD206" s="6">
        <f t="shared" si="19"/>
        <v>0.75</v>
      </c>
      <c r="AE206" s="6">
        <f t="shared" si="20"/>
        <v>1.25</v>
      </c>
      <c r="AF206" s="6">
        <f t="shared" si="21"/>
        <v>1.25</v>
      </c>
      <c r="AG206" s="6">
        <f t="shared" si="22"/>
        <v>0.5</v>
      </c>
      <c r="AH206" s="6">
        <f t="shared" si="23"/>
        <v>1</v>
      </c>
    </row>
    <row r="207" spans="1:34">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6">
        <f t="shared" si="18"/>
        <v>1.8333333333333333</v>
      </c>
      <c r="AD207" s="6">
        <f t="shared" si="19"/>
        <v>2</v>
      </c>
      <c r="AE207" s="6">
        <f t="shared" si="20"/>
        <v>2.25</v>
      </c>
      <c r="AF207" s="6">
        <f t="shared" si="21"/>
        <v>1.75</v>
      </c>
      <c r="AG207" s="6">
        <f t="shared" si="22"/>
        <v>0.75</v>
      </c>
      <c r="AH207" s="6">
        <f t="shared" si="23"/>
        <v>0.75</v>
      </c>
    </row>
    <row r="208" spans="1:34">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6">
        <f t="shared" si="18"/>
        <v>1.6666666666666667</v>
      </c>
      <c r="AD208" s="6">
        <f t="shared" si="19"/>
        <v>1.75</v>
      </c>
      <c r="AE208" s="6">
        <f t="shared" si="20"/>
        <v>0.75</v>
      </c>
      <c r="AF208" s="6">
        <f t="shared" si="21"/>
        <v>1.5</v>
      </c>
      <c r="AG208" s="6">
        <f t="shared" si="22"/>
        <v>0.75</v>
      </c>
      <c r="AH208" s="6">
        <f t="shared" si="23"/>
        <v>0.5</v>
      </c>
    </row>
    <row r="209" spans="1:34">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6">
        <f t="shared" si="18"/>
        <v>1.1666666666666667</v>
      </c>
      <c r="AD209" s="6">
        <f t="shared" si="19"/>
        <v>1</v>
      </c>
      <c r="AE209" s="6">
        <f t="shared" si="20"/>
        <v>0.75</v>
      </c>
      <c r="AF209" s="6">
        <f t="shared" si="21"/>
        <v>1.5</v>
      </c>
      <c r="AG209" s="6">
        <f t="shared" si="22"/>
        <v>0</v>
      </c>
      <c r="AH209" s="6">
        <f t="shared" si="23"/>
        <v>0</v>
      </c>
    </row>
    <row r="210" spans="1:34">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6">
        <f t="shared" si="18"/>
        <v>1.1666666666666667</v>
      </c>
      <c r="AD210" s="6">
        <f t="shared" si="19"/>
        <v>1</v>
      </c>
      <c r="AE210" s="6">
        <f t="shared" si="20"/>
        <v>2</v>
      </c>
      <c r="AF210" s="6">
        <f t="shared" si="21"/>
        <v>0.75</v>
      </c>
      <c r="AG210" s="6">
        <f t="shared" si="22"/>
        <v>1</v>
      </c>
      <c r="AH210" s="6">
        <f t="shared" si="23"/>
        <v>1.75</v>
      </c>
    </row>
    <row r="211" spans="1:34">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6">
        <f t="shared" si="18"/>
        <v>-0.16666666666666666</v>
      </c>
      <c r="AD211" s="6">
        <f t="shared" si="19"/>
        <v>0</v>
      </c>
      <c r="AE211" s="6">
        <f t="shared" si="20"/>
        <v>-1.25</v>
      </c>
      <c r="AF211" s="6">
        <f t="shared" si="21"/>
        <v>-1</v>
      </c>
      <c r="AG211" s="6">
        <f t="shared" si="22"/>
        <v>-0.25</v>
      </c>
      <c r="AH211" s="6">
        <f t="shared" si="23"/>
        <v>-1</v>
      </c>
    </row>
    <row r="212" spans="1:34">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6">
        <f t="shared" si="18"/>
        <v>0</v>
      </c>
      <c r="AD212" s="6">
        <f t="shared" si="19"/>
        <v>0.25</v>
      </c>
      <c r="AE212" s="6">
        <f t="shared" si="20"/>
        <v>-0.25</v>
      </c>
      <c r="AF212" s="6">
        <f t="shared" si="21"/>
        <v>-0.5</v>
      </c>
      <c r="AG212" s="6">
        <f t="shared" si="22"/>
        <v>-0.25</v>
      </c>
      <c r="AH212" s="6">
        <f t="shared" si="23"/>
        <v>-0.5</v>
      </c>
    </row>
    <row r="213" spans="1:34">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6">
        <f t="shared" si="18"/>
        <v>2.5</v>
      </c>
      <c r="AD213" s="6">
        <f t="shared" si="19"/>
        <v>2.5</v>
      </c>
      <c r="AE213" s="6">
        <f t="shared" si="20"/>
        <v>2.25</v>
      </c>
      <c r="AF213" s="6">
        <f t="shared" si="21"/>
        <v>1.5</v>
      </c>
      <c r="AG213" s="6">
        <f t="shared" si="22"/>
        <v>2.75</v>
      </c>
      <c r="AH213" s="6">
        <f t="shared" si="23"/>
        <v>2.75</v>
      </c>
    </row>
    <row r="214" spans="1:34">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6">
        <f t="shared" si="18"/>
        <v>1.5</v>
      </c>
      <c r="AD214" s="6">
        <f t="shared" si="19"/>
        <v>1.75</v>
      </c>
      <c r="AE214" s="6">
        <f t="shared" si="20"/>
        <v>2</v>
      </c>
      <c r="AF214" s="6">
        <f t="shared" si="21"/>
        <v>0.75</v>
      </c>
      <c r="AG214" s="6">
        <f t="shared" si="22"/>
        <v>1</v>
      </c>
      <c r="AH214" s="6">
        <f t="shared" si="23"/>
        <v>1</v>
      </c>
    </row>
    <row r="215" spans="1:34">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6">
        <f t="shared" si="18"/>
        <v>1</v>
      </c>
      <c r="AD215" s="6">
        <f t="shared" si="19"/>
        <v>0.5</v>
      </c>
      <c r="AE215" s="6">
        <f t="shared" si="20"/>
        <v>0</v>
      </c>
      <c r="AF215" s="6">
        <f t="shared" si="21"/>
        <v>1.25</v>
      </c>
      <c r="AG215" s="6">
        <f t="shared" si="22"/>
        <v>0.5</v>
      </c>
      <c r="AH215" s="6">
        <f t="shared" si="23"/>
        <v>0</v>
      </c>
    </row>
    <row r="216" spans="1:34">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6">
        <f t="shared" si="18"/>
        <v>2.1666666666666665</v>
      </c>
      <c r="AD216" s="6">
        <f t="shared" si="19"/>
        <v>2.5</v>
      </c>
      <c r="AE216" s="6">
        <f t="shared" si="20"/>
        <v>2.25</v>
      </c>
      <c r="AF216" s="6">
        <f t="shared" si="21"/>
        <v>1.5</v>
      </c>
      <c r="AG216" s="6">
        <f t="shared" si="22"/>
        <v>2</v>
      </c>
      <c r="AH216" s="6">
        <f t="shared" si="23"/>
        <v>2</v>
      </c>
    </row>
    <row r="217" spans="1:34">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6">
        <f t="shared" si="18"/>
        <v>2</v>
      </c>
      <c r="AD217" s="6">
        <f t="shared" si="19"/>
        <v>1.75</v>
      </c>
      <c r="AE217" s="6">
        <f t="shared" si="20"/>
        <v>2</v>
      </c>
      <c r="AF217" s="6">
        <f t="shared" si="21"/>
        <v>1</v>
      </c>
      <c r="AG217" s="6">
        <f t="shared" si="22"/>
        <v>2</v>
      </c>
      <c r="AH217" s="6">
        <f t="shared" si="23"/>
        <v>1.5</v>
      </c>
    </row>
    <row r="218" spans="1:34">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6">
        <f t="shared" si="18"/>
        <v>2.1666666666666665</v>
      </c>
      <c r="AD218" s="6">
        <f t="shared" si="19"/>
        <v>2.25</v>
      </c>
      <c r="AE218" s="6">
        <f t="shared" si="20"/>
        <v>1.5</v>
      </c>
      <c r="AF218" s="6">
        <f t="shared" si="21"/>
        <v>1.5</v>
      </c>
      <c r="AG218" s="6">
        <f t="shared" si="22"/>
        <v>2</v>
      </c>
      <c r="AH218" s="6">
        <f t="shared" si="23"/>
        <v>2</v>
      </c>
    </row>
    <row r="219" spans="1:34">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6">
        <f t="shared" si="18"/>
        <v>1</v>
      </c>
      <c r="AD219" s="6">
        <f t="shared" si="19"/>
        <v>1</v>
      </c>
      <c r="AE219" s="6">
        <f t="shared" si="20"/>
        <v>1.5</v>
      </c>
      <c r="AF219" s="6">
        <f t="shared" si="21"/>
        <v>0.5</v>
      </c>
      <c r="AG219" s="6">
        <f t="shared" si="22"/>
        <v>1.75</v>
      </c>
      <c r="AH219" s="6">
        <f t="shared" si="23"/>
        <v>2.5</v>
      </c>
    </row>
    <row r="220" spans="1:34">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6">
        <f t="shared" si="18"/>
        <v>2</v>
      </c>
      <c r="AD220" s="6">
        <f t="shared" si="19"/>
        <v>1.75</v>
      </c>
      <c r="AE220" s="6">
        <f t="shared" si="20"/>
        <v>2.25</v>
      </c>
      <c r="AF220" s="6">
        <f t="shared" si="21"/>
        <v>1.25</v>
      </c>
      <c r="AG220" s="6">
        <f t="shared" si="22"/>
        <v>1.75</v>
      </c>
      <c r="AH220" s="6">
        <f t="shared" si="23"/>
        <v>2</v>
      </c>
    </row>
    <row r="221" spans="1:34">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6">
        <f t="shared" si="18"/>
        <v>1.3333333333333333</v>
      </c>
      <c r="AD221" s="6">
        <f t="shared" si="19"/>
        <v>2.5</v>
      </c>
      <c r="AE221" s="6">
        <f t="shared" si="20"/>
        <v>2.5</v>
      </c>
      <c r="AF221" s="6">
        <f t="shared" si="21"/>
        <v>2.25</v>
      </c>
      <c r="AG221" s="6">
        <f t="shared" si="22"/>
        <v>0.75</v>
      </c>
      <c r="AH221" s="6">
        <f t="shared" si="23"/>
        <v>-0.75</v>
      </c>
    </row>
    <row r="222" spans="1:34">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6">
        <f t="shared" si="18"/>
        <v>2.8333333333333335</v>
      </c>
      <c r="AD222" s="6">
        <f t="shared" si="19"/>
        <v>2.25</v>
      </c>
      <c r="AE222" s="6">
        <f t="shared" si="20"/>
        <v>2.5</v>
      </c>
      <c r="AF222" s="6">
        <f t="shared" si="21"/>
        <v>2.75</v>
      </c>
      <c r="AG222" s="6">
        <f t="shared" si="22"/>
        <v>2.25</v>
      </c>
      <c r="AH222" s="6">
        <f t="shared" si="23"/>
        <v>1.25</v>
      </c>
    </row>
    <row r="223" spans="1:34">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6">
        <f t="shared" si="18"/>
        <v>-0.16666666666666666</v>
      </c>
      <c r="AD223" s="6">
        <f t="shared" si="19"/>
        <v>-1.75</v>
      </c>
      <c r="AE223" s="6">
        <f t="shared" si="20"/>
        <v>-1</v>
      </c>
      <c r="AF223" s="6">
        <f t="shared" si="21"/>
        <v>-1</v>
      </c>
      <c r="AG223" s="6">
        <f t="shared" si="22"/>
        <v>-1.5</v>
      </c>
      <c r="AH223" s="6">
        <f t="shared" si="23"/>
        <v>-0.5</v>
      </c>
    </row>
    <row r="224" spans="1:34">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6">
        <f t="shared" si="18"/>
        <v>3</v>
      </c>
      <c r="AD224" s="6">
        <f t="shared" si="19"/>
        <v>3</v>
      </c>
      <c r="AE224" s="6">
        <f t="shared" si="20"/>
        <v>2.75</v>
      </c>
      <c r="AF224" s="6">
        <f t="shared" si="21"/>
        <v>2</v>
      </c>
      <c r="AG224" s="6">
        <f t="shared" si="22"/>
        <v>2.75</v>
      </c>
      <c r="AH224" s="6">
        <f t="shared" si="23"/>
        <v>-0.75</v>
      </c>
    </row>
    <row r="225" spans="1:34">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6">
        <f t="shared" si="18"/>
        <v>1.8333333333333333</v>
      </c>
      <c r="AD225" s="6">
        <f t="shared" si="19"/>
        <v>1.25</v>
      </c>
      <c r="AE225" s="6">
        <f t="shared" si="20"/>
        <v>1.5</v>
      </c>
      <c r="AF225" s="6">
        <f t="shared" si="21"/>
        <v>1.75</v>
      </c>
      <c r="AG225" s="6">
        <f t="shared" si="22"/>
        <v>1.5</v>
      </c>
      <c r="AH225" s="6">
        <f t="shared" si="23"/>
        <v>1.25</v>
      </c>
    </row>
    <row r="226" spans="1:34">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6">
        <f t="shared" si="18"/>
        <v>1.1666666666666667</v>
      </c>
      <c r="AD226" s="6">
        <f t="shared" si="19"/>
        <v>2.25</v>
      </c>
      <c r="AE226" s="6">
        <f t="shared" si="20"/>
        <v>2.5</v>
      </c>
      <c r="AF226" s="6">
        <f t="shared" si="21"/>
        <v>1.5</v>
      </c>
      <c r="AG226" s="6">
        <f t="shared" si="22"/>
        <v>1</v>
      </c>
      <c r="AH226" s="6">
        <f t="shared" si="23"/>
        <v>0</v>
      </c>
    </row>
    <row r="227" spans="1:34">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6">
        <f t="shared" si="18"/>
        <v>-1.6666666666666667</v>
      </c>
      <c r="AD227" s="6">
        <f t="shared" si="19"/>
        <v>-0.75</v>
      </c>
      <c r="AE227" s="6">
        <f t="shared" si="20"/>
        <v>-0.75</v>
      </c>
      <c r="AF227" s="6">
        <f t="shared" si="21"/>
        <v>-0.25</v>
      </c>
      <c r="AG227" s="6">
        <f t="shared" si="22"/>
        <v>-2.5</v>
      </c>
      <c r="AH227" s="6">
        <f t="shared" si="23"/>
        <v>-1.25</v>
      </c>
    </row>
    <row r="228" spans="1:34">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6">
        <f t="shared" si="18"/>
        <v>3</v>
      </c>
      <c r="AD228" s="6">
        <f t="shared" si="19"/>
        <v>3</v>
      </c>
      <c r="AE228" s="6">
        <f t="shared" si="20"/>
        <v>2.25</v>
      </c>
      <c r="AF228" s="6">
        <f t="shared" si="21"/>
        <v>0.75</v>
      </c>
      <c r="AG228" s="6">
        <f t="shared" si="22"/>
        <v>3</v>
      </c>
      <c r="AH228" s="6">
        <f t="shared" si="23"/>
        <v>1.25</v>
      </c>
    </row>
    <row r="229" spans="1:34">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6">
        <f t="shared" si="18"/>
        <v>1.5</v>
      </c>
      <c r="AD229" s="6">
        <f t="shared" si="19"/>
        <v>2.5</v>
      </c>
      <c r="AE229" s="6">
        <f t="shared" si="20"/>
        <v>1</v>
      </c>
      <c r="AF229" s="6">
        <f t="shared" si="21"/>
        <v>1</v>
      </c>
      <c r="AG229" s="6">
        <f t="shared" si="22"/>
        <v>2</v>
      </c>
      <c r="AH229" s="6">
        <f t="shared" si="23"/>
        <v>1</v>
      </c>
    </row>
    <row r="230" spans="1:34">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6">
        <f t="shared" si="18"/>
        <v>3</v>
      </c>
      <c r="AD230" s="6">
        <f t="shared" si="19"/>
        <v>3</v>
      </c>
      <c r="AE230" s="6">
        <f t="shared" si="20"/>
        <v>2</v>
      </c>
      <c r="AF230" s="6">
        <f t="shared" si="21"/>
        <v>2</v>
      </c>
      <c r="AG230" s="6">
        <f t="shared" si="22"/>
        <v>1.5</v>
      </c>
      <c r="AH230" s="6">
        <f t="shared" si="23"/>
        <v>2.5</v>
      </c>
    </row>
    <row r="231" spans="1:34">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6">
        <f t="shared" si="18"/>
        <v>2.8333333333333335</v>
      </c>
      <c r="AD231" s="6">
        <f t="shared" si="19"/>
        <v>3</v>
      </c>
      <c r="AE231" s="6">
        <f t="shared" si="20"/>
        <v>3</v>
      </c>
      <c r="AF231" s="6">
        <f t="shared" si="21"/>
        <v>3</v>
      </c>
      <c r="AG231" s="6">
        <f t="shared" si="22"/>
        <v>2</v>
      </c>
      <c r="AH231" s="6">
        <f t="shared" si="23"/>
        <v>2.75</v>
      </c>
    </row>
    <row r="232" spans="1:34">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6">
        <f t="shared" si="18"/>
        <v>0</v>
      </c>
      <c r="AD232" s="6">
        <f t="shared" si="19"/>
        <v>0.25</v>
      </c>
      <c r="AE232" s="6">
        <f t="shared" si="20"/>
        <v>-0.75</v>
      </c>
      <c r="AF232" s="6">
        <f t="shared" si="21"/>
        <v>0.5</v>
      </c>
      <c r="AG232" s="6">
        <f t="shared" si="22"/>
        <v>-0.25</v>
      </c>
      <c r="AH232" s="6">
        <f t="shared" si="23"/>
        <v>0.25</v>
      </c>
    </row>
    <row r="233" spans="1:34">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6">
        <f t="shared" si="18"/>
        <v>2</v>
      </c>
      <c r="AD233" s="6">
        <f t="shared" si="19"/>
        <v>2.5</v>
      </c>
      <c r="AE233" s="6">
        <f t="shared" si="20"/>
        <v>1.75</v>
      </c>
      <c r="AF233" s="6">
        <f t="shared" si="21"/>
        <v>2</v>
      </c>
      <c r="AG233" s="6">
        <f t="shared" si="22"/>
        <v>1.5</v>
      </c>
      <c r="AH233" s="6">
        <f t="shared" si="23"/>
        <v>1.25</v>
      </c>
    </row>
    <row r="234" spans="1:34">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6">
        <f t="shared" si="18"/>
        <v>0.33333333333333331</v>
      </c>
      <c r="AD234" s="6">
        <f t="shared" si="19"/>
        <v>0.5</v>
      </c>
      <c r="AE234" s="6">
        <f t="shared" si="20"/>
        <v>1.75</v>
      </c>
      <c r="AF234" s="6">
        <f t="shared" si="21"/>
        <v>0.5</v>
      </c>
      <c r="AG234" s="6">
        <f t="shared" si="22"/>
        <v>-0.25</v>
      </c>
      <c r="AH234" s="6">
        <f t="shared" si="23"/>
        <v>0</v>
      </c>
    </row>
    <row r="235" spans="1:34">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6">
        <f t="shared" si="18"/>
        <v>-0.16666666666666666</v>
      </c>
      <c r="AD235" s="6">
        <f t="shared" si="19"/>
        <v>0.25</v>
      </c>
      <c r="AE235" s="6">
        <f t="shared" si="20"/>
        <v>0.25</v>
      </c>
      <c r="AF235" s="6">
        <f t="shared" si="21"/>
        <v>-0.25</v>
      </c>
      <c r="AG235" s="6">
        <f t="shared" si="22"/>
        <v>0</v>
      </c>
      <c r="AH235" s="6">
        <f t="shared" si="23"/>
        <v>0</v>
      </c>
    </row>
    <row r="236" spans="1:34">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6">
        <f t="shared" si="18"/>
        <v>0.33333333333333331</v>
      </c>
      <c r="AD236" s="6">
        <f t="shared" si="19"/>
        <v>2.75</v>
      </c>
      <c r="AE236" s="6">
        <f t="shared" si="20"/>
        <v>2.75</v>
      </c>
      <c r="AF236" s="6">
        <f t="shared" si="21"/>
        <v>1.75</v>
      </c>
      <c r="AG236" s="6">
        <f t="shared" si="22"/>
        <v>0.75</v>
      </c>
      <c r="AH236" s="6">
        <f t="shared" si="23"/>
        <v>-0.5</v>
      </c>
    </row>
    <row r="237" spans="1:34">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6">
        <f t="shared" si="18"/>
        <v>1.8333333333333333</v>
      </c>
      <c r="AD237" s="6">
        <f t="shared" si="19"/>
        <v>2</v>
      </c>
      <c r="AE237" s="6">
        <f t="shared" si="20"/>
        <v>1.75</v>
      </c>
      <c r="AF237" s="6">
        <f t="shared" si="21"/>
        <v>1.25</v>
      </c>
      <c r="AG237" s="6">
        <f t="shared" si="22"/>
        <v>1.75</v>
      </c>
      <c r="AH237" s="6">
        <f t="shared" si="23"/>
        <v>2</v>
      </c>
    </row>
    <row r="238" spans="1:34">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6">
        <f t="shared" si="18"/>
        <v>2.3333333333333335</v>
      </c>
      <c r="AD238" s="6">
        <f t="shared" si="19"/>
        <v>2.25</v>
      </c>
      <c r="AE238" s="6">
        <f t="shared" si="20"/>
        <v>2.5</v>
      </c>
      <c r="AF238" s="6">
        <f t="shared" si="21"/>
        <v>1.5</v>
      </c>
      <c r="AG238" s="6">
        <f t="shared" si="22"/>
        <v>2.5</v>
      </c>
      <c r="AH238" s="6">
        <f t="shared" si="23"/>
        <v>1.25</v>
      </c>
    </row>
    <row r="239" spans="1:34">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6">
        <f t="shared" si="18"/>
        <v>2.3333333333333335</v>
      </c>
      <c r="AD239" s="6">
        <f t="shared" si="19"/>
        <v>2.5</v>
      </c>
      <c r="AE239" s="6">
        <f t="shared" si="20"/>
        <v>2.25</v>
      </c>
      <c r="AF239" s="6">
        <f t="shared" si="21"/>
        <v>1.25</v>
      </c>
      <c r="AG239" s="6">
        <f t="shared" si="22"/>
        <v>1</v>
      </c>
      <c r="AH239" s="6">
        <f t="shared" si="23"/>
        <v>0.5</v>
      </c>
    </row>
    <row r="240" spans="1:34">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6">
        <f t="shared" si="18"/>
        <v>0.83333333333333337</v>
      </c>
      <c r="AD240" s="6">
        <f t="shared" si="19"/>
        <v>0.75</v>
      </c>
      <c r="AE240" s="6">
        <f t="shared" si="20"/>
        <v>1</v>
      </c>
      <c r="AF240" s="6">
        <f t="shared" si="21"/>
        <v>1</v>
      </c>
      <c r="AG240" s="6">
        <f t="shared" si="22"/>
        <v>-0.25</v>
      </c>
      <c r="AH240" s="6">
        <f t="shared" si="23"/>
        <v>0.75</v>
      </c>
    </row>
    <row r="241" spans="1:34">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6">
        <f t="shared" si="18"/>
        <v>-0.5</v>
      </c>
      <c r="AD241" s="6">
        <f t="shared" si="19"/>
        <v>0.5</v>
      </c>
      <c r="AE241" s="6">
        <f t="shared" si="20"/>
        <v>-0.75</v>
      </c>
      <c r="AF241" s="6">
        <f t="shared" si="21"/>
        <v>0.25</v>
      </c>
      <c r="AG241" s="6">
        <f t="shared" si="22"/>
        <v>-1</v>
      </c>
      <c r="AH241" s="6">
        <f t="shared" si="23"/>
        <v>0</v>
      </c>
    </row>
    <row r="242" spans="1:34">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6">
        <f t="shared" si="18"/>
        <v>1.6666666666666667</v>
      </c>
      <c r="AD242" s="6">
        <f t="shared" si="19"/>
        <v>1.25</v>
      </c>
      <c r="AE242" s="6">
        <f t="shared" si="20"/>
        <v>2.5</v>
      </c>
      <c r="AF242" s="6">
        <f t="shared" si="21"/>
        <v>1.25</v>
      </c>
      <c r="AG242" s="6">
        <f t="shared" si="22"/>
        <v>-0.25</v>
      </c>
      <c r="AH242" s="6">
        <f t="shared" si="23"/>
        <v>0.25</v>
      </c>
    </row>
    <row r="243" spans="1:34">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6">
        <f t="shared" si="18"/>
        <v>1.5</v>
      </c>
      <c r="AD243" s="6">
        <f t="shared" si="19"/>
        <v>1.75</v>
      </c>
      <c r="AE243" s="6">
        <f t="shared" si="20"/>
        <v>2</v>
      </c>
      <c r="AF243" s="6">
        <f t="shared" si="21"/>
        <v>2</v>
      </c>
      <c r="AG243" s="6">
        <f t="shared" si="22"/>
        <v>1</v>
      </c>
      <c r="AH243" s="6">
        <f t="shared" si="23"/>
        <v>-0.25</v>
      </c>
    </row>
    <row r="244" spans="1:34">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6">
        <f t="shared" si="18"/>
        <v>1.8333333333333333</v>
      </c>
      <c r="AD244" s="6">
        <f t="shared" si="19"/>
        <v>2</v>
      </c>
      <c r="AE244" s="6">
        <f t="shared" si="20"/>
        <v>1.75</v>
      </c>
      <c r="AF244" s="6">
        <f t="shared" si="21"/>
        <v>1.5</v>
      </c>
      <c r="AG244" s="6">
        <f t="shared" si="22"/>
        <v>1</v>
      </c>
      <c r="AH244" s="6">
        <f t="shared" si="23"/>
        <v>1.5</v>
      </c>
    </row>
    <row r="245" spans="1:34">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6">
        <f t="shared" si="18"/>
        <v>-0.5</v>
      </c>
      <c r="AD245" s="6">
        <f t="shared" si="19"/>
        <v>2</v>
      </c>
      <c r="AE245" s="6">
        <f t="shared" si="20"/>
        <v>1</v>
      </c>
      <c r="AF245" s="6">
        <f t="shared" si="21"/>
        <v>1.25</v>
      </c>
      <c r="AG245" s="6">
        <f t="shared" si="22"/>
        <v>0.25</v>
      </c>
      <c r="AH245" s="6">
        <f t="shared" si="23"/>
        <v>-0.5</v>
      </c>
    </row>
    <row r="246" spans="1:34">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6">
        <f t="shared" si="18"/>
        <v>1.8333333333333333</v>
      </c>
      <c r="AD246" s="6">
        <f t="shared" si="19"/>
        <v>-1</v>
      </c>
      <c r="AE246" s="6">
        <f t="shared" si="20"/>
        <v>2</v>
      </c>
      <c r="AF246" s="6">
        <f t="shared" si="21"/>
        <v>1</v>
      </c>
      <c r="AG246" s="6">
        <f t="shared" si="22"/>
        <v>0.75</v>
      </c>
      <c r="AH246" s="6">
        <f t="shared" si="23"/>
        <v>0.5</v>
      </c>
    </row>
    <row r="247" spans="1:34">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6">
        <f t="shared" si="18"/>
        <v>0.16666666666666666</v>
      </c>
      <c r="AD247" s="6">
        <f t="shared" si="19"/>
        <v>2</v>
      </c>
      <c r="AE247" s="6">
        <f t="shared" si="20"/>
        <v>2</v>
      </c>
      <c r="AF247" s="6">
        <f t="shared" si="21"/>
        <v>1.5</v>
      </c>
      <c r="AG247" s="6">
        <f t="shared" si="22"/>
        <v>-1</v>
      </c>
      <c r="AH247" s="6">
        <f t="shared" si="23"/>
        <v>-2</v>
      </c>
    </row>
    <row r="248" spans="1:34">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6">
        <f t="shared" si="18"/>
        <v>0.83333333333333337</v>
      </c>
      <c r="AD248" s="6">
        <f t="shared" si="19"/>
        <v>3</v>
      </c>
      <c r="AE248" s="6">
        <f t="shared" si="20"/>
        <v>3</v>
      </c>
      <c r="AF248" s="6">
        <f t="shared" si="21"/>
        <v>1.75</v>
      </c>
      <c r="AG248" s="6">
        <f t="shared" si="22"/>
        <v>1</v>
      </c>
      <c r="AH248" s="6">
        <f t="shared" si="23"/>
        <v>0.75</v>
      </c>
    </row>
    <row r="249" spans="1:34">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6">
        <f t="shared" si="18"/>
        <v>0</v>
      </c>
      <c r="AD249" s="6">
        <f t="shared" si="19"/>
        <v>0.75</v>
      </c>
      <c r="AE249" s="6">
        <f t="shared" si="20"/>
        <v>0.25</v>
      </c>
      <c r="AF249" s="6">
        <f t="shared" si="21"/>
        <v>1</v>
      </c>
      <c r="AG249" s="6">
        <f t="shared" si="22"/>
        <v>0.5</v>
      </c>
      <c r="AH249" s="6">
        <f t="shared" si="23"/>
        <v>0.75</v>
      </c>
    </row>
    <row r="250" spans="1:34">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6">
        <f t="shared" si="18"/>
        <v>1</v>
      </c>
      <c r="AD250" s="6">
        <f t="shared" si="19"/>
        <v>2</v>
      </c>
      <c r="AE250" s="6">
        <f t="shared" si="20"/>
        <v>0.75</v>
      </c>
      <c r="AF250" s="6">
        <f t="shared" si="21"/>
        <v>-0.25</v>
      </c>
      <c r="AG250" s="6">
        <f t="shared" si="22"/>
        <v>0.5</v>
      </c>
      <c r="AH250" s="6">
        <f t="shared" si="23"/>
        <v>-0.25</v>
      </c>
    </row>
    <row r="251" spans="1:34">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6">
        <f t="shared" si="18"/>
        <v>0.66666666666666663</v>
      </c>
      <c r="AD251" s="6">
        <f t="shared" si="19"/>
        <v>0.75</v>
      </c>
      <c r="AE251" s="6">
        <f t="shared" si="20"/>
        <v>0</v>
      </c>
      <c r="AF251" s="6">
        <f t="shared" si="21"/>
        <v>-0.5</v>
      </c>
      <c r="AG251" s="6">
        <f t="shared" si="22"/>
        <v>0.25</v>
      </c>
      <c r="AH251" s="6">
        <f t="shared" si="23"/>
        <v>-0.25</v>
      </c>
    </row>
    <row r="252" spans="1:34">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6">
        <f t="shared" si="18"/>
        <v>3</v>
      </c>
      <c r="AD252" s="6">
        <f t="shared" si="19"/>
        <v>2.75</v>
      </c>
      <c r="AE252" s="6">
        <f t="shared" si="20"/>
        <v>3</v>
      </c>
      <c r="AF252" s="6">
        <f t="shared" si="21"/>
        <v>2.5</v>
      </c>
      <c r="AG252" s="6">
        <f t="shared" si="22"/>
        <v>2.75</v>
      </c>
      <c r="AH252" s="6">
        <f t="shared" si="23"/>
        <v>0.75</v>
      </c>
    </row>
    <row r="253" spans="1:34">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6">
        <f t="shared" si="18"/>
        <v>0.66666666666666663</v>
      </c>
      <c r="AD253" s="6">
        <f t="shared" si="19"/>
        <v>0.75</v>
      </c>
      <c r="AE253" s="6">
        <f t="shared" si="20"/>
        <v>1</v>
      </c>
      <c r="AF253" s="6">
        <f t="shared" si="21"/>
        <v>-0.5</v>
      </c>
      <c r="AG253" s="6">
        <f t="shared" si="22"/>
        <v>0.25</v>
      </c>
      <c r="AH253" s="6">
        <f t="shared" si="23"/>
        <v>0</v>
      </c>
    </row>
    <row r="254" spans="1:34">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6">
        <f t="shared" si="18"/>
        <v>2</v>
      </c>
      <c r="AD254" s="6">
        <f t="shared" si="19"/>
        <v>2.5</v>
      </c>
      <c r="AE254" s="6">
        <f t="shared" si="20"/>
        <v>2.25</v>
      </c>
      <c r="AF254" s="6">
        <f t="shared" si="21"/>
        <v>1.75</v>
      </c>
      <c r="AG254" s="6">
        <f t="shared" si="22"/>
        <v>2</v>
      </c>
      <c r="AH254" s="6">
        <f t="shared" si="23"/>
        <v>2.75</v>
      </c>
    </row>
    <row r="255" spans="1:34">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6">
        <f t="shared" si="18"/>
        <v>1.1666666666666667</v>
      </c>
      <c r="AD255" s="6">
        <f t="shared" si="19"/>
        <v>1.5</v>
      </c>
      <c r="AE255" s="6">
        <f t="shared" si="20"/>
        <v>1.5</v>
      </c>
      <c r="AF255" s="6">
        <f t="shared" si="21"/>
        <v>1.5</v>
      </c>
      <c r="AG255" s="6">
        <f t="shared" si="22"/>
        <v>1.25</v>
      </c>
      <c r="AH255" s="6">
        <f t="shared" si="23"/>
        <v>1</v>
      </c>
    </row>
    <row r="256" spans="1:34">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6">
        <f t="shared" si="18"/>
        <v>-0.16666666666666666</v>
      </c>
      <c r="AD256" s="6">
        <f t="shared" si="19"/>
        <v>-0.5</v>
      </c>
      <c r="AE256" s="6">
        <f t="shared" si="20"/>
        <v>0.5</v>
      </c>
      <c r="AF256" s="6">
        <f t="shared" si="21"/>
        <v>-0.75</v>
      </c>
      <c r="AG256" s="6">
        <f t="shared" si="22"/>
        <v>0.25</v>
      </c>
      <c r="AH256" s="6">
        <f t="shared" si="23"/>
        <v>0</v>
      </c>
    </row>
    <row r="257" spans="1:34">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6">
        <f t="shared" si="18"/>
        <v>2.5</v>
      </c>
      <c r="AD257" s="6">
        <f t="shared" si="19"/>
        <v>2.75</v>
      </c>
      <c r="AE257" s="6">
        <f t="shared" si="20"/>
        <v>2.5</v>
      </c>
      <c r="AF257" s="6">
        <f t="shared" si="21"/>
        <v>2</v>
      </c>
      <c r="AG257" s="6">
        <f t="shared" si="22"/>
        <v>1</v>
      </c>
      <c r="AH257" s="6">
        <f t="shared" si="23"/>
        <v>0.75</v>
      </c>
    </row>
    <row r="258" spans="1:34">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6">
        <f t="shared" si="18"/>
        <v>2.3333333333333335</v>
      </c>
      <c r="AD258" s="6">
        <f t="shared" si="19"/>
        <v>1.75</v>
      </c>
      <c r="AE258" s="6">
        <f t="shared" si="20"/>
        <v>1.5</v>
      </c>
      <c r="AF258" s="6">
        <f t="shared" si="21"/>
        <v>0</v>
      </c>
      <c r="AG258" s="6">
        <f t="shared" si="22"/>
        <v>2.5</v>
      </c>
      <c r="AH258" s="6">
        <f t="shared" si="23"/>
        <v>-0.25</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39" zoomScale="162" workbookViewId="0">
      <selection activeCell="P44" sqref="P44"/>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f>AVERAGE(DT!A4:A1004)</f>
        <v>1.5725490196078431</v>
      </c>
      <c r="C3" s="59">
        <f>VAR(DT!A4:A1004)</f>
        <v>1.8756214296742317</v>
      </c>
      <c r="D3" s="59">
        <f>SQRT(C3)</f>
        <v>1.3695332889982017</v>
      </c>
      <c r="E3" s="60">
        <f>COUNTA(Data!A4:A1004)</f>
        <v>255</v>
      </c>
      <c r="F3" s="61" t="str">
        <f>VLOOKUP(Read_First!B5,Items!A1:BA50,2,FALSE)</f>
        <v>Agaçant</v>
      </c>
      <c r="G3" s="61" t="str">
        <f>VLOOKUP(Read_First!B5,Items!A1:BA50,3,FALSE)</f>
        <v>Agréable</v>
      </c>
      <c r="H3" s="62" t="str">
        <f>VLOOKUP(Read_First!B5,Items!A1:BI50,54,FALSE)</f>
        <v>Attraction</v>
      </c>
      <c r="I3" s="122"/>
      <c r="K3" s="9" t="str">
        <f>VLOOKUP(Read_First!B5,Items!A1:BI50,54,FALSE)</f>
        <v>Attraction</v>
      </c>
      <c r="L3" s="10">
        <f>AVERAGE(DT!AC4:AC1004)</f>
        <v>1.4732026143790853</v>
      </c>
      <c r="M3" s="6">
        <f>VAR(DT!AC4:AC1004)</f>
        <v>1.3053814351637423</v>
      </c>
      <c r="R3" s="5"/>
    </row>
    <row r="4" spans="1:18">
      <c r="A4" s="2">
        <v>2</v>
      </c>
      <c r="B4" s="3">
        <f>AVERAGE(DT!B4:B1004)</f>
        <v>1.8862745098039215</v>
      </c>
      <c r="C4" s="3">
        <f>VAR(DT!B4:B1004)</f>
        <v>1.7232360660799755</v>
      </c>
      <c r="D4" s="3">
        <f t="shared" ref="D4:D28" si="0">SQRT(C4)</f>
        <v>1.3127208637330237</v>
      </c>
      <c r="E4" s="4">
        <f>COUNTA(Data!B4:B1004)</f>
        <v>255</v>
      </c>
      <c r="F4" s="18" t="str">
        <f>VLOOKUP(Read_First!B5,Items!A1:BA50,4,FALSE)</f>
        <v>Incompréhensible</v>
      </c>
      <c r="G4" s="18" t="str">
        <f>VLOOKUP(Read_First!B5,Items!A1:BA50,5,FALSE)</f>
        <v>Compréhensible</v>
      </c>
      <c r="H4" s="23" t="str">
        <f>VLOOKUP(Read_First!B5,Items!A1:BI50,55,FALSE)</f>
        <v>Compréhensibilité</v>
      </c>
      <c r="I4" s="8"/>
      <c r="K4" s="9" t="str">
        <f>VLOOKUP(Read_First!B5,Items!A1:BI50,55,FALSE)</f>
        <v>Compréhensibilité</v>
      </c>
      <c r="L4" s="10">
        <f>AVERAGE(DT!AD4:AD1004)</f>
        <v>1.642156862745098</v>
      </c>
      <c r="M4" s="6">
        <f>VAR(DT!AD4:AD1004)</f>
        <v>1.2949185579743707</v>
      </c>
    </row>
    <row r="5" spans="1:18">
      <c r="A5" s="2">
        <v>3</v>
      </c>
      <c r="B5" s="3">
        <f>AVERAGE(DT!C4:C1004)</f>
        <v>0.78823529411764703</v>
      </c>
      <c r="C5" s="3">
        <f>VAR(DT!C4:C1004)</f>
        <v>2.3171838814265859</v>
      </c>
      <c r="D5" s="3">
        <f t="shared" si="0"/>
        <v>1.5222299042610437</v>
      </c>
      <c r="E5" s="4">
        <f>COUNTA(Data!C4:C1004)</f>
        <v>255</v>
      </c>
      <c r="F5" s="18" t="str">
        <f>VLOOKUP(Read_First!B5,Items!A1:BA50,6,FALSE)</f>
        <v>Moderne</v>
      </c>
      <c r="G5" s="18" t="str">
        <f>VLOOKUP(Read_First!B5,Items!A1:BA50,7,FALSE)</f>
        <v>Sans fantaisie</v>
      </c>
      <c r="H5" s="23" t="str">
        <f>VLOOKUP(Read_First!B5,Items!A1:BI50,59,FALSE)</f>
        <v>Originalité</v>
      </c>
      <c r="I5" s="124"/>
      <c r="K5" s="9" t="str">
        <f>VLOOKUP(Read_First!B5,Items!A1:BI50,56,FALSE)</f>
        <v>Efficacité</v>
      </c>
      <c r="L5" s="10">
        <f>AVERAGE(DT!AE4:AE1004)</f>
        <v>1.6068627450980393</v>
      </c>
      <c r="M5" s="6">
        <f>VAR(DT!AE4:AE1004)</f>
        <v>1.0980334259688127</v>
      </c>
    </row>
    <row r="6" spans="1:18">
      <c r="A6" s="2">
        <v>4</v>
      </c>
      <c r="B6" s="3">
        <f>AVERAGE(DT!D4:D1004)</f>
        <v>1.4862745098039216</v>
      </c>
      <c r="C6" s="3">
        <f>VAR(DT!D4:D1004)</f>
        <v>2.6523699243476919</v>
      </c>
      <c r="D6" s="3">
        <f t="shared" si="0"/>
        <v>1.6286098134137876</v>
      </c>
      <c r="E6" s="4">
        <f>COUNTA(Data!D4:D1004)</f>
        <v>255</v>
      </c>
      <c r="F6" s="18" t="str">
        <f>VLOOKUP(Read_First!B5,Items!A1:BA50,8,FALSE)</f>
        <v>Appropriation simple</v>
      </c>
      <c r="G6" s="18" t="str">
        <f>VLOOKUP(Read_First!B5,Items!A1:BA50,9,FALSE)</f>
        <v>Appropriation compliquée</v>
      </c>
      <c r="H6" s="23" t="str">
        <f>VLOOKUP(Read_First!B5,Items!A1:BI50,55,FALSE)</f>
        <v>Compréhensibilité</v>
      </c>
      <c r="I6" s="8"/>
      <c r="K6" s="11" t="str">
        <f>VLOOKUP(Read_First!B5,Items!A1:BI50,57,FALSE)</f>
        <v>Contrôlabilité</v>
      </c>
      <c r="L6" s="10">
        <f>AVERAGE(DT!AF4:AF1004)</f>
        <v>1.2431372549019608</v>
      </c>
      <c r="M6" s="6">
        <f>VAR(DT!AF4:AF1004)</f>
        <v>0.82500192990582066</v>
      </c>
    </row>
    <row r="7" spans="1:18">
      <c r="A7" s="2">
        <v>5</v>
      </c>
      <c r="B7" s="3">
        <f>AVERAGE(DT!E4:E1004)</f>
        <v>1.4980392156862745</v>
      </c>
      <c r="C7" s="3">
        <f>VAR(DT!E4:E1004)</f>
        <v>2.1879882661726109</v>
      </c>
      <c r="D7" s="3">
        <f t="shared" si="0"/>
        <v>1.4791850006583391</v>
      </c>
      <c r="E7" s="4">
        <f>COUNTA(Data!E4:E1004)</f>
        <v>255</v>
      </c>
      <c r="F7" s="18" t="str">
        <f>VLOOKUP(Read_First!B5,Items!A1:BA50,10,FALSE)</f>
        <v>Apporte de la valeur</v>
      </c>
      <c r="G7" s="18" t="str">
        <f>VLOOKUP(Read_First!B5,Items!A1:BA50,11,FALSE)</f>
        <v>Peu de valeur ajoutée</v>
      </c>
      <c r="H7" s="24" t="str">
        <f>VLOOKUP(Read_First!B5,Items!A1:BI50,58,FALSE)</f>
        <v>Stimulation</v>
      </c>
      <c r="I7" s="125"/>
      <c r="K7" s="11" t="str">
        <f>VLOOKUP(Read_First!B5,Items!A1:BI50,58,FALSE)</f>
        <v>Stimulation</v>
      </c>
      <c r="L7" s="10">
        <f>AVERAGE(DT!AG4:AG1004)</f>
        <v>1.1352941176470588</v>
      </c>
      <c r="M7" s="6">
        <f>VAR(DT!AG4:AG1004)</f>
        <v>1.1258163501621121</v>
      </c>
    </row>
    <row r="8" spans="1:18">
      <c r="A8" s="2">
        <v>6</v>
      </c>
      <c r="B8" s="3">
        <f>AVERAGE(DT!F4:F1004)</f>
        <v>0.9882352941176471</v>
      </c>
      <c r="C8" s="3">
        <f>VAR(DT!F4:F1004)</f>
        <v>1.6573413617415471</v>
      </c>
      <c r="D8" s="3">
        <f t="shared" si="0"/>
        <v>1.2873777074897432</v>
      </c>
      <c r="E8" s="4">
        <f>COUNTA(Data!F4:F1004)</f>
        <v>255</v>
      </c>
      <c r="F8" s="18" t="str">
        <f>VLOOKUP(Read_First!B5,Items!A1:BA50,12,FALSE)</f>
        <v>Ennuyeux</v>
      </c>
      <c r="G8" s="18" t="str">
        <f>VLOOKUP(Read_First!B5,Items!A1:BA50,13,FALSE)</f>
        <v>Captivant</v>
      </c>
      <c r="H8" s="24" t="str">
        <f>VLOOKUP(Read_First!B5,Items!A1:BI50,58,FALSE)</f>
        <v>Stimulation</v>
      </c>
      <c r="I8" s="125"/>
      <c r="K8" s="9" t="str">
        <f>VLOOKUP(Read_First!B5,Items!A1:BI50,59,FALSE)</f>
        <v>Originalité</v>
      </c>
      <c r="L8" s="10">
        <f>AVERAGE(DT!AH4:AH1004)</f>
        <v>0.77352941176470591</v>
      </c>
      <c r="M8" s="6">
        <f>VAR(DT!AH4:AH1004)</f>
        <v>1.1652906438165818</v>
      </c>
    </row>
    <row r="9" spans="1:18">
      <c r="A9" s="2">
        <v>7</v>
      </c>
      <c r="B9" s="3">
        <f>AVERAGE(DT!G4:G1004)</f>
        <v>1.2274509803921569</v>
      </c>
      <c r="C9" s="3">
        <f>VAR(DT!G4:G1004)</f>
        <v>1.8693222170758068</v>
      </c>
      <c r="D9" s="3">
        <f t="shared" si="0"/>
        <v>1.367231588676844</v>
      </c>
      <c r="E9" s="4">
        <f>COUNTA(Data!G4:G1004)</f>
        <v>255</v>
      </c>
      <c r="F9" s="18" t="str">
        <f>VLOOKUP(Read_First!B5,Items!A1:BA50,14,FALSE)</f>
        <v>Inintéressant</v>
      </c>
      <c r="G9" s="18" t="str">
        <f>VLOOKUP(Read_First!B5,Items!A1:BA50,15,FALSE)</f>
        <v>Intéressant</v>
      </c>
      <c r="H9" s="24" t="str">
        <f>VLOOKUP(Read_First!B5,Items!A1:BI50,58,FALSE)</f>
        <v>Stimulation</v>
      </c>
      <c r="I9" s="125"/>
    </row>
    <row r="10" spans="1:18">
      <c r="A10" s="2">
        <v>8</v>
      </c>
      <c r="B10" s="3">
        <f>AVERAGE(DT!H4:H1004)</f>
        <v>0.62352941176470589</v>
      </c>
      <c r="C10" s="3">
        <f>VAR(DT!H4:H1004)</f>
        <v>1.8025937934228811</v>
      </c>
      <c r="D10" s="3">
        <f t="shared" si="0"/>
        <v>1.3426070882513921</v>
      </c>
      <c r="E10" s="4">
        <f>COUNTA(Data!H4:H1004)</f>
        <v>255</v>
      </c>
      <c r="F10" s="18" t="str">
        <f>VLOOKUP(Read_First!B5,Items!A1:BA50,16,FALSE)</f>
        <v>Imprévisible</v>
      </c>
      <c r="G10" s="18" t="str">
        <f>VLOOKUP(Read_First!B5,Items!A1:BA50,17,FALSE)</f>
        <v>Prévisible</v>
      </c>
      <c r="H10" s="23" t="str">
        <f>VLOOKUP(Read_First!B5,Items!A1:BI50,57,FALSE)</f>
        <v>Contrôlabilité</v>
      </c>
      <c r="I10" s="127"/>
    </row>
    <row r="11" spans="1:18">
      <c r="A11" s="2">
        <v>9</v>
      </c>
      <c r="B11" s="3">
        <f>AVERAGE(DT!I4:I1004)</f>
        <v>1.4313725490196079</v>
      </c>
      <c r="C11" s="3">
        <f>VAR(DT!I4:I1004)</f>
        <v>1.8131851165663113</v>
      </c>
      <c r="D11" s="3">
        <f t="shared" si="0"/>
        <v>1.3465456236482711</v>
      </c>
      <c r="E11" s="4">
        <f>COUNTA(Data!I4:I1004)</f>
        <v>255</v>
      </c>
      <c r="F11" s="18" t="str">
        <f>VLOOKUP(Read_First!B5,Items!A1:BA50,18,FALSE)</f>
        <v>Rapide</v>
      </c>
      <c r="G11" s="18" t="str">
        <f>VLOOKUP(Read_First!B5,Items!A1:BA50,19,FALSE)</f>
        <v>Lent</v>
      </c>
      <c r="H11" s="23" t="str">
        <f>VLOOKUP(Read_First!B5,Items!A1:BI50,56,FALSE)</f>
        <v>Efficacité</v>
      </c>
      <c r="I11" s="126"/>
    </row>
    <row r="12" spans="1:18">
      <c r="A12" s="2">
        <v>10</v>
      </c>
      <c r="B12" s="3">
        <f>AVERAGE(DT!J4:J1004)</f>
        <v>0.78823529411764703</v>
      </c>
      <c r="C12" s="3">
        <f>VAR(DT!J4:J1004)</f>
        <v>2.2226956924502081</v>
      </c>
      <c r="D12" s="3">
        <f t="shared" si="0"/>
        <v>1.4908707832841208</v>
      </c>
      <c r="E12" s="4">
        <f>COUNTA(Data!J4:J1004)</f>
        <v>255</v>
      </c>
      <c r="F12" s="18" t="str">
        <f>VLOOKUP(Read_First!B5,Items!A1:BA50,20,FALSE)</f>
        <v>Original</v>
      </c>
      <c r="G12" s="18" t="str">
        <f>VLOOKUP(Read_First!B5,Items!A1:BA50,21,FALSE)</f>
        <v>Conventionnel</v>
      </c>
      <c r="H12" s="23" t="str">
        <f>VLOOKUP(Read_First!B5,Items!A1:BI50,59,FALSE)</f>
        <v>Originalité</v>
      </c>
      <c r="I12" s="124"/>
    </row>
    <row r="13" spans="1:18">
      <c r="A13" s="2">
        <v>11</v>
      </c>
      <c r="B13" s="3">
        <f>AVERAGE(DT!K4:K1004)</f>
        <v>1.0392156862745099</v>
      </c>
      <c r="C13" s="3">
        <f>VAR(DT!K4:K1004)</f>
        <v>1.785857650146673</v>
      </c>
      <c r="D13" s="3">
        <f t="shared" si="0"/>
        <v>1.3363598505442584</v>
      </c>
      <c r="E13" s="4">
        <f>COUNTA(Data!K4:K1004)</f>
        <v>255</v>
      </c>
      <c r="F13" s="18" t="str">
        <f>VLOOKUP(Read_First!B5,Items!A1:BA50,22,FALSE)</f>
        <v>Rigide</v>
      </c>
      <c r="G13" s="18" t="str">
        <f>VLOOKUP(Read_First!B5,Items!A1:BA50,23,FALSE)</f>
        <v>Facilitant</v>
      </c>
      <c r="H13" s="23" t="str">
        <f>VLOOKUP(Read_First!B5,Items!A1:BI50,57,FALSE)</f>
        <v>Contrôlabilité</v>
      </c>
      <c r="I13" s="127"/>
    </row>
    <row r="14" spans="1:18">
      <c r="A14" s="2">
        <v>12</v>
      </c>
      <c r="B14" s="3">
        <f>AVERAGE(DT!L4:L1004)</f>
        <v>1.6862745098039216</v>
      </c>
      <c r="C14" s="3">
        <f>VAR(DT!L4:L1004)</f>
        <v>2.0665431526941482</v>
      </c>
      <c r="D14" s="3">
        <f t="shared" si="0"/>
        <v>1.4375476175397282</v>
      </c>
      <c r="E14" s="4">
        <f>COUNTA(Data!L4:L1004)</f>
        <v>255</v>
      </c>
      <c r="F14" s="18" t="str">
        <f>VLOOKUP(Read_First!B5,Items!A1:BA50,24,FALSE)</f>
        <v>Bien</v>
      </c>
      <c r="G14" s="18" t="str">
        <f>VLOOKUP(Read_First!B5,Items!A1:BA50,25,FALSE)</f>
        <v>Médiocre</v>
      </c>
      <c r="H14" s="23" t="str">
        <f>VLOOKUP(Read_First!B5,Items!A1:BI50,54,FALSE)</f>
        <v>Attraction</v>
      </c>
      <c r="I14" s="123"/>
    </row>
    <row r="15" spans="1:18">
      <c r="A15" s="2">
        <v>13</v>
      </c>
      <c r="B15" s="3">
        <f>AVERAGE(DT!M4:M1004)</f>
        <v>1.5254901960784313</v>
      </c>
      <c r="C15" s="3">
        <f>VAR(DT!M4:M1004)</f>
        <v>1.9904894241161033</v>
      </c>
      <c r="D15" s="3">
        <f t="shared" si="0"/>
        <v>1.4108470590805027</v>
      </c>
      <c r="E15" s="4">
        <f>COUNTA(Data!M4:M1004)</f>
        <v>255</v>
      </c>
      <c r="F15" s="18" t="str">
        <f>VLOOKUP(Read_First!B5,Items!A1:BA50,26,FALSE)</f>
        <v>Compliqué</v>
      </c>
      <c r="G15" s="18" t="str">
        <f>VLOOKUP(Read_First!B5,Items!A1:BA50,27,FALSE)</f>
        <v>Simple</v>
      </c>
      <c r="H15" s="23" t="str">
        <f>VLOOKUP(Read_First!B5,Items!A1:BI50,55,FALSE)</f>
        <v>Compréhensibilité</v>
      </c>
      <c r="I15" s="8"/>
    </row>
    <row r="16" spans="1:18">
      <c r="A16" s="2">
        <v>14</v>
      </c>
      <c r="B16" s="3">
        <f>AVERAGE(DT!N4:N1004)</f>
        <v>1.4274509803921569</v>
      </c>
      <c r="C16" s="3">
        <f>VAR(DT!N4:N1004)</f>
        <v>2.088219854871082</v>
      </c>
      <c r="D16" s="3">
        <f t="shared" si="0"/>
        <v>1.4450674222578965</v>
      </c>
      <c r="E16" s="4">
        <f>COUNTA(Data!N4:N1004)</f>
        <v>255</v>
      </c>
      <c r="F16" s="18" t="str">
        <f>VLOOKUP(Read_First!B5,Items!A1:BA50,28,FALSE)</f>
        <v>Repoussant</v>
      </c>
      <c r="G16" s="18" t="str">
        <f>VLOOKUP(Read_First!B5,Items!A1:BA50,29,FALSE)</f>
        <v>Attractif</v>
      </c>
      <c r="H16" s="23" t="str">
        <f>VLOOKUP(Read_First!B5,Items!A1:BI50,54,FALSE)</f>
        <v>Attraction</v>
      </c>
      <c r="I16" s="123"/>
    </row>
    <row r="17" spans="1:9">
      <c r="A17" s="2">
        <v>15</v>
      </c>
      <c r="B17" s="3">
        <f>AVERAGE(DT!O4:O1004)</f>
        <v>0.82745098039215681</v>
      </c>
      <c r="C17" s="3">
        <f>VAR(DT!O4:O1004)</f>
        <v>2.1275899336112398</v>
      </c>
      <c r="D17" s="3">
        <f t="shared" si="0"/>
        <v>1.4586260431005749</v>
      </c>
      <c r="E17" s="4">
        <f>COUNTA(Data!O4:O1004)</f>
        <v>255</v>
      </c>
      <c r="F17" s="18" t="str">
        <f>VLOOKUP(Read_First!B5,Items!A1:BA50,30,FALSE)</f>
        <v>Habituel</v>
      </c>
      <c r="G17" s="18" t="str">
        <f>VLOOKUP(Read_First!B5,Items!A1:BA50,31,FALSE)</f>
        <v>Avant-gardiste</v>
      </c>
      <c r="H17" s="23" t="str">
        <f>VLOOKUP(Read_First!B5,Items!A1:BI50,59,FALSE)</f>
        <v>Originalité</v>
      </c>
      <c r="I17" s="124"/>
    </row>
    <row r="18" spans="1:9">
      <c r="A18" s="2">
        <v>16</v>
      </c>
      <c r="B18" s="3">
        <f>AVERAGE(DT!P4:P1004)</f>
        <v>1.4784313725490197</v>
      </c>
      <c r="C18" s="3">
        <f>VAR(DT!P4:P1004)</f>
        <v>1.9434306005866913</v>
      </c>
      <c r="D18" s="3">
        <f t="shared" si="0"/>
        <v>1.3940697976022187</v>
      </c>
      <c r="E18" s="4">
        <f>COUNTA(Data!P4:P1004)</f>
        <v>255</v>
      </c>
      <c r="F18" s="18" t="str">
        <f>VLOOKUP(Read_First!B5,Items!A1:BA50,32,FALSE)</f>
        <v>Désagréable</v>
      </c>
      <c r="G18" s="18" t="str">
        <f>VLOOKUP(Read_First!B5,Items!A1:BA50,33,FALSE)</f>
        <v>Agréable</v>
      </c>
      <c r="H18" s="23" t="str">
        <f>VLOOKUP(Read_First!B5,Items!A1:BI50,54,FALSE)</f>
        <v>Attraction</v>
      </c>
      <c r="I18" s="123"/>
    </row>
    <row r="19" spans="1:9">
      <c r="A19" s="2">
        <v>17</v>
      </c>
      <c r="B19" s="3">
        <f>AVERAGE(DT!Q4:Q1004)</f>
        <v>1.5607843137254902</v>
      </c>
      <c r="C19" s="3">
        <f>VAR(DT!Q4:Q1004)</f>
        <v>2.1212907210128145</v>
      </c>
      <c r="D19" s="3">
        <f t="shared" si="0"/>
        <v>1.456465145828356</v>
      </c>
      <c r="E19" s="4">
        <f>COUNTA(Data!Q4:Q1004)</f>
        <v>255</v>
      </c>
      <c r="F19" s="18" t="str">
        <f>VLOOKUP(Read_First!B5,Items!A1:BA50,34,FALSE)</f>
        <v>Sécurisant</v>
      </c>
      <c r="G19" s="18" t="str">
        <f>VLOOKUP(Read_First!B5,Items!A1:BA50,35,FALSE)</f>
        <v>Insécurisant</v>
      </c>
      <c r="H19" s="23" t="str">
        <f>VLOOKUP(Read_First!B5,Items!A1:BI50,57,FALSE)</f>
        <v>Contrôlabilité</v>
      </c>
      <c r="I19" s="127"/>
    </row>
    <row r="20" spans="1:9">
      <c r="A20" s="2">
        <v>18</v>
      </c>
      <c r="B20" s="3">
        <f>AVERAGE(DT!R4:R1004)</f>
        <v>0.82745098039215681</v>
      </c>
      <c r="C20" s="3">
        <f>VAR(DT!R4:R1004)</f>
        <v>1.7102670989655704</v>
      </c>
      <c r="D20" s="3">
        <f t="shared" si="0"/>
        <v>1.3077718069164705</v>
      </c>
      <c r="E20" s="4">
        <f>COUNTA(Data!R4:R1004)</f>
        <v>255</v>
      </c>
      <c r="F20" s="18" t="str">
        <f>VLOOKUP(Read_First!B5,Items!A1:BA50,36,FALSE)</f>
        <v>Stimulant</v>
      </c>
      <c r="G20" s="18" t="str">
        <f>VLOOKUP(Read_First!B5,Items!A1:BA50,37,FALSE)</f>
        <v>Soporifique</v>
      </c>
      <c r="H20" s="24" t="str">
        <f>VLOOKUP(Read_First!B5,Items!A1:BI50,58,FALSE)</f>
        <v>Stimulation</v>
      </c>
      <c r="I20" s="125"/>
    </row>
    <row r="21" spans="1:9">
      <c r="A21" s="2">
        <v>19</v>
      </c>
      <c r="B21" s="3">
        <f>AVERAGE(DT!S4:S1004)</f>
        <v>1.7490196078431373</v>
      </c>
      <c r="C21" s="3">
        <f>VAR(DT!S4:S1004)</f>
        <v>1.865894704338428</v>
      </c>
      <c r="D21" s="3">
        <f t="shared" si="0"/>
        <v>1.3659775636292231</v>
      </c>
      <c r="E21" s="4">
        <f>COUNTA(Data!S4:S1004)</f>
        <v>255</v>
      </c>
      <c r="F21" s="18" t="str">
        <f>VLOOKUP(Read_First!B5,Items!A1:BA50,38,FALSE)</f>
        <v>Répond aux attentes</v>
      </c>
      <c r="G21" s="18" t="str">
        <f>VLOOKUP(Read_First!B5,Items!A1:BA50,39,FALSE)</f>
        <v>Ne répond pas aux attentes</v>
      </c>
      <c r="H21" s="23" t="str">
        <f>VLOOKUP(Read_First!B5,Items!A1:BI50,57,FALSE)</f>
        <v>Contrôlabilité</v>
      </c>
      <c r="I21" s="127"/>
    </row>
    <row r="22" spans="1:9">
      <c r="A22" s="2">
        <v>20</v>
      </c>
      <c r="B22" s="3">
        <f>AVERAGE(DT!T4:T1004)</f>
        <v>1.7411764705882353</v>
      </c>
      <c r="C22" s="3">
        <f>VAR(DT!T4:T1004)</f>
        <v>1.7752663270032421</v>
      </c>
      <c r="D22" s="3">
        <f t="shared" si="0"/>
        <v>1.3323912064417274</v>
      </c>
      <c r="E22" s="4">
        <f>COUNTA(Data!T4:T1004)</f>
        <v>255</v>
      </c>
      <c r="F22" s="18" t="str">
        <f>VLOOKUP(Read_First!B5,Items!A1:BA50,40,FALSE)</f>
        <v>Inefficace</v>
      </c>
      <c r="G22" s="18" t="str">
        <f>VLOOKUP(Read_First!B5,Items!A1:BA50,41,FALSE)</f>
        <v>Efficace</v>
      </c>
      <c r="H22" s="23" t="str">
        <f>VLOOKUP(Read_First!B5,Items!A1:BI50,56,FALSE)</f>
        <v>Efficacité</v>
      </c>
      <c r="I22" s="126"/>
    </row>
    <row r="23" spans="1:9">
      <c r="A23" s="2">
        <v>21</v>
      </c>
      <c r="B23" s="3">
        <f>AVERAGE(DT!U4:U1004)</f>
        <v>1.6705882352941177</v>
      </c>
      <c r="C23" s="3">
        <f>VAR(DT!U4:U1004)</f>
        <v>1.9461787864752202</v>
      </c>
      <c r="D23" s="3">
        <f t="shared" si="0"/>
        <v>1.3950551195114909</v>
      </c>
      <c r="E23" s="4">
        <f>COUNTA(Data!U4:U1004)</f>
        <v>255</v>
      </c>
      <c r="F23" s="18" t="str">
        <f>VLOOKUP(Read_First!B5,Items!A1:BA50,42,FALSE)</f>
        <v>Clair</v>
      </c>
      <c r="G23" s="18" t="str">
        <f>VLOOKUP(Read_First!B5,Items!A1:BA50,43,FALSE)</f>
        <v>Déroutant</v>
      </c>
      <c r="H23" s="23" t="str">
        <f>VLOOKUP(Read_First!B5,Items!A1:BI50,55,FALSE)</f>
        <v>Compréhensibilité</v>
      </c>
      <c r="I23" s="8"/>
    </row>
    <row r="24" spans="1:9">
      <c r="A24" s="2">
        <v>22</v>
      </c>
      <c r="B24" s="3">
        <f>AVERAGE(DT!V4:V1004)</f>
        <v>1.9294117647058824</v>
      </c>
      <c r="C24" s="3">
        <f>VAR(DT!V4:V1004)</f>
        <v>1.2390921723019916</v>
      </c>
      <c r="D24" s="3">
        <f t="shared" si="0"/>
        <v>1.1131451712611395</v>
      </c>
      <c r="E24" s="4">
        <f>COUNTA(Data!V4:V1004)</f>
        <v>255</v>
      </c>
      <c r="F24" s="18" t="str">
        <f>VLOOKUP(Read_First!B5,Items!A1:BA50,44,FALSE)</f>
        <v>Non pragmatique</v>
      </c>
      <c r="G24" s="18" t="str">
        <f>VLOOKUP(Read_First!B5,Items!A1:BA50,45,FALSE)</f>
        <v xml:space="preserve">Pragmatique </v>
      </c>
      <c r="H24" s="23" t="str">
        <f>VLOOKUP(Read_First!B5,Items!A1:BI50,56,FALSE)</f>
        <v>Efficacité</v>
      </c>
      <c r="I24" s="126"/>
    </row>
    <row r="25" spans="1:9">
      <c r="A25" s="2">
        <v>23</v>
      </c>
      <c r="B25" s="3">
        <f>AVERAGE(DT!W4:W1004)</f>
        <v>1.3254901960784313</v>
      </c>
      <c r="C25" s="3">
        <f>VAR(DT!W4:W1004)</f>
        <v>2.5511193453759455</v>
      </c>
      <c r="D25" s="3">
        <f t="shared" si="0"/>
        <v>1.5972223844461815</v>
      </c>
      <c r="E25" s="4">
        <f>COUNTA(Data!W4:W1004)</f>
        <v>255</v>
      </c>
      <c r="F25" s="18" t="str">
        <f>VLOOKUP(Read_First!B5,Items!A1:BA50,46,FALSE)</f>
        <v>Sobre</v>
      </c>
      <c r="G25" s="18" t="str">
        <f>VLOOKUP(Read_First!B5,Items!A1:BA50,47,FALSE)</f>
        <v>Surchargé</v>
      </c>
      <c r="H25" s="23" t="str">
        <f>VLOOKUP(Read_First!B5,Items!A1:BI50,56,FALSE)</f>
        <v>Efficacité</v>
      </c>
      <c r="I25" s="126"/>
    </row>
    <row r="26" spans="1:9">
      <c r="A26" s="2">
        <v>24</v>
      </c>
      <c r="B26" s="3">
        <f>AVERAGE(DT!X4:X1004)</f>
        <v>1.2039215686274509</v>
      </c>
      <c r="C26" s="3">
        <f>VAR(DT!X4:X1004)</f>
        <v>1.7928979465802068</v>
      </c>
      <c r="D26" s="3">
        <f t="shared" si="0"/>
        <v>1.3389913915258032</v>
      </c>
      <c r="E26" s="4">
        <f>COUNTA(Data!X4:X1004)</f>
        <v>255</v>
      </c>
      <c r="F26" s="18" t="str">
        <f>VLOOKUP(Read_First!B5,Items!A1:BA50,48,FALSE)</f>
        <v>Attrayant</v>
      </c>
      <c r="G26" s="18" t="str">
        <f>VLOOKUP(Read_First!B5,Items!A1:BA50,49,FALSE)</f>
        <v>Rébarbatif</v>
      </c>
      <c r="H26" s="23" t="str">
        <f>VLOOKUP(Read_First!B5,Items!A1:BI50,54,FALSE)</f>
        <v>Attraction</v>
      </c>
      <c r="I26" s="123"/>
    </row>
    <row r="27" spans="1:9">
      <c r="A27" s="2">
        <v>25</v>
      </c>
      <c r="B27" s="3">
        <f>AVERAGE(DT!Y4:Y1004)</f>
        <v>1.4705882352941178</v>
      </c>
      <c r="C27" s="3">
        <f>VAR(DT!Y4:Y1004)</f>
        <v>1.7698008337193143</v>
      </c>
      <c r="D27" s="3">
        <f t="shared" si="0"/>
        <v>1.3303386161873654</v>
      </c>
      <c r="E27" s="4">
        <f>COUNTA(Data!Y4:Y1004)</f>
        <v>255</v>
      </c>
      <c r="F27" s="18" t="str">
        <f>VLOOKUP(Read_First!B5,Items!A1:BA50,50,FALSE)</f>
        <v>Sympathique</v>
      </c>
      <c r="G27" s="18" t="str">
        <f>VLOOKUP(Read_First!B5,Items!A1:BA50,51,FALSE)</f>
        <v>Inamical</v>
      </c>
      <c r="H27" s="23" t="str">
        <f>VLOOKUP(Read_First!B5,Items!A1:BI50,54,FALSE)</f>
        <v>Attraction</v>
      </c>
      <c r="I27" s="123"/>
    </row>
    <row r="28" spans="1:9">
      <c r="A28" s="2">
        <v>26</v>
      </c>
      <c r="B28" s="3">
        <f>AVERAGE(DT!Z4:Z1004)</f>
        <v>0.69019607843137254</v>
      </c>
      <c r="C28" s="3">
        <f>VAR(DT!Z4:Z1004)</f>
        <v>2.1752972054963715</v>
      </c>
      <c r="D28" s="3">
        <f t="shared" si="0"/>
        <v>1.4748888790333905</v>
      </c>
      <c r="E28" s="4">
        <f>COUNTA(Data!Z4:Z1004)</f>
        <v>255</v>
      </c>
      <c r="F28" s="18" t="str">
        <f>VLOOKUP(Read_First!B5,Items!A1:BA50,52,FALSE)</f>
        <v>Conservateur</v>
      </c>
      <c r="G28" s="18" t="str">
        <f>VLOOKUP(Read_First!B5,Items!A1:BA50,53,FALSE)</f>
        <v>Innovant</v>
      </c>
      <c r="H28" s="23" t="str">
        <f>VLOOKUP(Read_First!B5,Items!A1:BI50,59,FALSE)</f>
        <v>Originalité</v>
      </c>
      <c r="I28" s="124"/>
    </row>
    <row r="39" spans="11:15">
      <c r="K39" s="150" t="s">
        <v>820</v>
      </c>
      <c r="L39" s="150"/>
    </row>
    <row r="40" spans="11:15">
      <c r="K40" s="35" t="str">
        <f>VLOOKUP(Read_First!B5,Items!A1:BI50,54,FALSE)</f>
        <v>Attraction</v>
      </c>
      <c r="L40" s="36">
        <f>AVERAGE(DT!AC4:AC1004)</f>
        <v>1.4732026143790853</v>
      </c>
    </row>
    <row r="41" spans="11:15">
      <c r="K41" s="1" t="str">
        <f>VLOOKUP(Read_First!B5,Items!A1:BI50,60,FALSE)</f>
        <v>Qualité Pragmatique</v>
      </c>
      <c r="L41" s="37">
        <f>(L4+L5+L6)/3</f>
        <v>1.4973856209150327</v>
      </c>
    </row>
    <row r="42" spans="11:15">
      <c r="K42" s="1" t="str">
        <f>VLOOKUP(Read_First!B5,Items!A1:BI50,61,FALSE)</f>
        <v>Qualité Hédonique</v>
      </c>
      <c r="L42" s="37">
        <f>(L7+L8)/2</f>
        <v>0.95441176470588229</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f>Results!B3</f>
        <v>1.5725490196078431</v>
      </c>
      <c r="C5" s="71">
        <f>Results!D3</f>
        <v>1.3695332889982017</v>
      </c>
      <c r="D5" s="60">
        <f>Results!E3</f>
        <v>255</v>
      </c>
      <c r="E5" s="71">
        <f t="shared" ref="E5:E24" si="0">CONFIDENCE(0.05, C5, D5)</f>
        <v>0.16809337374005476</v>
      </c>
      <c r="F5" s="71">
        <f t="shared" ref="F5:F24" si="1">B5-E5</f>
        <v>1.4044556458677884</v>
      </c>
      <c r="G5" s="71">
        <f t="shared" ref="G5:G24" si="2">B5+E5</f>
        <v>1.7406423933478978</v>
      </c>
      <c r="I5" s="73" t="str">
        <f>VLOOKUP(Read_First!B5,Items!A1:BI50,54,FALSE)</f>
        <v>Attraction</v>
      </c>
      <c r="J5" s="71">
        <f>AVERAGE(DT!AC4:AC1004)</f>
        <v>1.4732026143790853</v>
      </c>
      <c r="K5" s="71">
        <f>STDEV(DT!AC4:AC1004)</f>
        <v>1.1425329033177742</v>
      </c>
      <c r="L5" s="60">
        <f>MAX(D5:D24)</f>
        <v>255</v>
      </c>
      <c r="M5" s="71">
        <f>CONFIDENCE(0.05, K5, L5)</f>
        <v>0.1402318672138218</v>
      </c>
      <c r="N5" s="71">
        <f t="shared" ref="N5:N10" si="3">J5-M5</f>
        <v>1.3329707471652634</v>
      </c>
      <c r="O5" s="71">
        <f t="shared" ref="O5:O10" si="4">J5+M5</f>
        <v>1.6134344815929071</v>
      </c>
    </row>
    <row r="6" spans="1:15">
      <c r="A6" s="12">
        <v>2</v>
      </c>
      <c r="B6" s="10">
        <f>Results!B4</f>
        <v>1.8862745098039215</v>
      </c>
      <c r="C6" s="10">
        <f>Results!D4</f>
        <v>1.3127208637330237</v>
      </c>
      <c r="D6" s="4">
        <f>Results!E4</f>
        <v>255</v>
      </c>
      <c r="E6" s="10">
        <f t="shared" si="0"/>
        <v>0.16112034700905498</v>
      </c>
      <c r="F6" s="10">
        <f t="shared" si="1"/>
        <v>1.7251541627948666</v>
      </c>
      <c r="G6" s="10">
        <f t="shared" si="2"/>
        <v>2.0473948568129767</v>
      </c>
      <c r="I6" s="9" t="str">
        <f>VLOOKUP(Read_First!B5,Items!A1:BI50,55,FALSE)</f>
        <v>Compréhensibilité</v>
      </c>
      <c r="J6" s="10">
        <f>AVERAGE(DT!AD4:AD1004)</f>
        <v>1.642156862745098</v>
      </c>
      <c r="K6" s="10">
        <f>STDEV(DT!AD4:AD1004)</f>
        <v>1.1379448835397832</v>
      </c>
      <c r="L6" s="4">
        <f>L5</f>
        <v>255</v>
      </c>
      <c r="M6" s="10">
        <f t="shared" ref="M6:M10" si="5">CONFIDENCE(0.05, K6, L6)</f>
        <v>0.13966874419267003</v>
      </c>
      <c r="N6" s="10">
        <f t="shared" si="3"/>
        <v>1.5024881185524279</v>
      </c>
      <c r="O6" s="10">
        <f t="shared" si="4"/>
        <v>1.781825606937768</v>
      </c>
    </row>
    <row r="7" spans="1:15">
      <c r="A7" s="12">
        <v>3</v>
      </c>
      <c r="B7" s="10">
        <f>Results!B5</f>
        <v>0.78823529411764703</v>
      </c>
      <c r="C7" s="10">
        <f>Results!D5</f>
        <v>1.5222299042610437</v>
      </c>
      <c r="D7" s="4">
        <f>Results!E5</f>
        <v>255</v>
      </c>
      <c r="E7" s="10">
        <f t="shared" si="0"/>
        <v>0.18683500596207514</v>
      </c>
      <c r="F7" s="10">
        <f t="shared" si="1"/>
        <v>0.60140028815557189</v>
      </c>
      <c r="G7" s="10">
        <f t="shared" si="2"/>
        <v>0.97507030007972217</v>
      </c>
      <c r="I7" s="9" t="str">
        <f>VLOOKUP(Read_First!B5,Items!A1:BI50,56,FALSE)</f>
        <v>Efficacité</v>
      </c>
      <c r="J7" s="10">
        <f>AVERAGE(DT!AE4:AE1004)</f>
        <v>1.6068627450980393</v>
      </c>
      <c r="K7" s="10">
        <f>STDEV(DT!AE4:AE1004)</f>
        <v>1.0478709013847138</v>
      </c>
      <c r="L7" s="4">
        <f>L6</f>
        <v>255</v>
      </c>
      <c r="M7" s="10">
        <f t="shared" si="5"/>
        <v>0.12861327028175656</v>
      </c>
      <c r="N7" s="10">
        <f t="shared" si="3"/>
        <v>1.4782494748162827</v>
      </c>
      <c r="O7" s="10">
        <f t="shared" si="4"/>
        <v>1.7354760153797959</v>
      </c>
    </row>
    <row r="8" spans="1:15">
      <c r="A8" s="12">
        <v>4</v>
      </c>
      <c r="B8" s="10">
        <f>Results!B6</f>
        <v>1.4862745098039216</v>
      </c>
      <c r="C8" s="10">
        <f>Results!D6</f>
        <v>1.6286098134137876</v>
      </c>
      <c r="D8" s="4">
        <f>Results!E6</f>
        <v>255</v>
      </c>
      <c r="E8" s="10">
        <f t="shared" si="0"/>
        <v>0.19989183194162147</v>
      </c>
      <c r="F8" s="10">
        <f t="shared" si="1"/>
        <v>1.2863826778623002</v>
      </c>
      <c r="G8" s="10">
        <f t="shared" si="2"/>
        <v>1.686166341745543</v>
      </c>
      <c r="I8" s="11" t="str">
        <f>VLOOKUP(Read_First!B5,Items!A1:BI50,57,FALSE)</f>
        <v>Contrôlabilité</v>
      </c>
      <c r="J8" s="10">
        <f>AVERAGE(DT!AF4:AF1004)</f>
        <v>1.2431372549019608</v>
      </c>
      <c r="K8" s="10">
        <f>STDEV(DT!AF4:AF1004)</f>
        <v>0.9082961686068155</v>
      </c>
      <c r="L8" s="4">
        <f>L7</f>
        <v>255</v>
      </c>
      <c r="M8" s="10">
        <f t="shared" si="5"/>
        <v>0.11148218781010273</v>
      </c>
      <c r="N8" s="10">
        <f t="shared" si="3"/>
        <v>1.1316550670918581</v>
      </c>
      <c r="O8" s="10">
        <f t="shared" si="4"/>
        <v>1.3546194427120635</v>
      </c>
    </row>
    <row r="9" spans="1:15">
      <c r="A9" s="12">
        <v>5</v>
      </c>
      <c r="B9" s="10">
        <f>Results!B7</f>
        <v>1.4980392156862745</v>
      </c>
      <c r="C9" s="10">
        <f>Results!D7</f>
        <v>1.4791850006583391</v>
      </c>
      <c r="D9" s="4">
        <f>Results!E7</f>
        <v>255</v>
      </c>
      <c r="E9" s="10">
        <f t="shared" si="0"/>
        <v>0.18155177325278715</v>
      </c>
      <c r="F9" s="10">
        <f t="shared" si="1"/>
        <v>1.3164874424334874</v>
      </c>
      <c r="G9" s="10">
        <f t="shared" si="2"/>
        <v>1.6795909889390617</v>
      </c>
      <c r="I9" s="11" t="str">
        <f>VLOOKUP(Read_First!B5,Items!A1:BI50,58,FALSE)</f>
        <v>Stimulation</v>
      </c>
      <c r="J9" s="10">
        <f>AVERAGE(DT!AG4:AG1004)</f>
        <v>1.1352941176470588</v>
      </c>
      <c r="K9" s="10">
        <f>STDEV(DT!AG4:AG1004)</f>
        <v>1.0610449331494458</v>
      </c>
      <c r="L9" s="4">
        <f>L8</f>
        <v>255</v>
      </c>
      <c r="M9" s="10">
        <f t="shared" si="5"/>
        <v>0.13023022071507703</v>
      </c>
      <c r="N9" s="10">
        <f t="shared" si="3"/>
        <v>1.0050638969319818</v>
      </c>
      <c r="O9" s="10">
        <f t="shared" si="4"/>
        <v>1.2655243383621357</v>
      </c>
    </row>
    <row r="10" spans="1:15">
      <c r="A10" s="12">
        <v>6</v>
      </c>
      <c r="B10" s="10">
        <f>Results!B8</f>
        <v>0.9882352941176471</v>
      </c>
      <c r="C10" s="10">
        <f>Results!D8</f>
        <v>1.2873777074897432</v>
      </c>
      <c r="D10" s="4">
        <f>Results!E8</f>
        <v>255</v>
      </c>
      <c r="E10" s="10">
        <f t="shared" si="0"/>
        <v>0.15800978615713843</v>
      </c>
      <c r="F10" s="10">
        <f t="shared" si="1"/>
        <v>0.83022550796050865</v>
      </c>
      <c r="G10" s="10">
        <f t="shared" si="2"/>
        <v>1.1462450802747854</v>
      </c>
      <c r="I10" s="9" t="str">
        <f>VLOOKUP(Read_First!B5,Items!A1:BI50,59,FALSE)</f>
        <v>Originalité</v>
      </c>
      <c r="J10" s="10">
        <f>AVERAGE(DT!AH4:AH1004)</f>
        <v>0.77352941176470591</v>
      </c>
      <c r="K10" s="10">
        <f>STDEV(DT!AH4:AH1004)</f>
        <v>1.079486286997932</v>
      </c>
      <c r="L10" s="4">
        <f>L9</f>
        <v>255</v>
      </c>
      <c r="M10" s="10">
        <f t="shared" si="5"/>
        <v>0.13249367017601985</v>
      </c>
      <c r="N10" s="10">
        <f t="shared" si="3"/>
        <v>0.64103574158868604</v>
      </c>
      <c r="O10" s="10">
        <f t="shared" si="4"/>
        <v>0.90602308194072578</v>
      </c>
    </row>
    <row r="11" spans="1:15">
      <c r="A11" s="12">
        <v>7</v>
      </c>
      <c r="B11" s="10">
        <f>Results!B9</f>
        <v>1.2274509803921569</v>
      </c>
      <c r="C11" s="10">
        <f>Results!D9</f>
        <v>1.367231588676844</v>
      </c>
      <c r="D11" s="4">
        <f>Results!E9</f>
        <v>255</v>
      </c>
      <c r="E11" s="10">
        <f t="shared" si="0"/>
        <v>0.16781086832345507</v>
      </c>
      <c r="F11" s="10">
        <f t="shared" si="1"/>
        <v>1.0596401120687018</v>
      </c>
      <c r="G11" s="10">
        <f t="shared" si="2"/>
        <v>1.3952618487156121</v>
      </c>
    </row>
    <row r="12" spans="1:15">
      <c r="A12" s="12">
        <v>8</v>
      </c>
      <c r="B12" s="10">
        <f>Results!B10</f>
        <v>0.62352941176470589</v>
      </c>
      <c r="C12" s="10">
        <f>Results!D10</f>
        <v>1.3426070882513921</v>
      </c>
      <c r="D12" s="4">
        <f>Results!E10</f>
        <v>255</v>
      </c>
      <c r="E12" s="10">
        <f t="shared" si="0"/>
        <v>0.16478851363779026</v>
      </c>
      <c r="F12" s="10">
        <f t="shared" si="1"/>
        <v>0.45874089812691565</v>
      </c>
      <c r="G12" s="10">
        <f t="shared" si="2"/>
        <v>0.78831792540249612</v>
      </c>
    </row>
    <row r="13" spans="1:15">
      <c r="A13" s="12">
        <v>9</v>
      </c>
      <c r="B13" s="10">
        <f>Results!B11</f>
        <v>1.4313725490196079</v>
      </c>
      <c r="C13" s="10">
        <f>Results!D11</f>
        <v>1.3465456236482711</v>
      </c>
      <c r="D13" s="4">
        <f>Results!E11</f>
        <v>255</v>
      </c>
      <c r="E13" s="10">
        <f t="shared" si="0"/>
        <v>0.16527192043613126</v>
      </c>
      <c r="F13" s="10">
        <f t="shared" si="1"/>
        <v>1.2661006285834766</v>
      </c>
      <c r="G13" s="10">
        <f t="shared" si="2"/>
        <v>1.5966444694557391</v>
      </c>
    </row>
    <row r="14" spans="1:15">
      <c r="A14" s="12">
        <v>10</v>
      </c>
      <c r="B14" s="10">
        <f>Results!B12</f>
        <v>0.78823529411764703</v>
      </c>
      <c r="C14" s="10">
        <f>Results!D12</f>
        <v>1.4908707832841208</v>
      </c>
      <c r="D14" s="4">
        <f>Results!E12</f>
        <v>255</v>
      </c>
      <c r="E14" s="10">
        <f t="shared" si="0"/>
        <v>0.18298605940131696</v>
      </c>
      <c r="F14" s="10">
        <f t="shared" si="1"/>
        <v>0.60524923471633008</v>
      </c>
      <c r="G14" s="10">
        <f t="shared" si="2"/>
        <v>0.97122135351896399</v>
      </c>
    </row>
    <row r="15" spans="1:15">
      <c r="A15" s="12">
        <v>11</v>
      </c>
      <c r="B15" s="10">
        <f>Results!B13</f>
        <v>1.0392156862745099</v>
      </c>
      <c r="C15" s="10">
        <f>Results!D13</f>
        <v>1.3363598505442584</v>
      </c>
      <c r="D15" s="4">
        <f>Results!E13</f>
        <v>255</v>
      </c>
      <c r="E15" s="10">
        <f t="shared" si="0"/>
        <v>0.16402174201479719</v>
      </c>
      <c r="F15" s="10">
        <f t="shared" si="1"/>
        <v>0.87519394425971275</v>
      </c>
      <c r="G15" s="10">
        <f t="shared" si="2"/>
        <v>1.203237428289307</v>
      </c>
      <c r="J15" s="70"/>
    </row>
    <row r="16" spans="1:15">
      <c r="A16" s="12">
        <v>12</v>
      </c>
      <c r="B16" s="10">
        <f>Results!B14</f>
        <v>1.6862745098039216</v>
      </c>
      <c r="C16" s="10">
        <f>Results!D14</f>
        <v>1.4375476175397282</v>
      </c>
      <c r="D16" s="4">
        <f>Results!E14</f>
        <v>255</v>
      </c>
      <c r="E16" s="10">
        <f t="shared" si="0"/>
        <v>0.17644129637841036</v>
      </c>
      <c r="F16" s="10">
        <f t="shared" si="1"/>
        <v>1.5098332134255112</v>
      </c>
      <c r="G16" s="10">
        <f t="shared" si="2"/>
        <v>1.8627158061823319</v>
      </c>
    </row>
    <row r="17" spans="1:7">
      <c r="A17" s="12">
        <v>13</v>
      </c>
      <c r="B17" s="10">
        <f>Results!B15</f>
        <v>1.5254901960784313</v>
      </c>
      <c r="C17" s="10">
        <f>Results!D15</f>
        <v>1.4108470590805027</v>
      </c>
      <c r="D17" s="4">
        <f>Results!E15</f>
        <v>255</v>
      </c>
      <c r="E17" s="10">
        <f t="shared" si="0"/>
        <v>0.17316413109282769</v>
      </c>
      <c r="F17" s="10">
        <f t="shared" si="1"/>
        <v>1.3523260649856037</v>
      </c>
      <c r="G17" s="10">
        <f t="shared" si="2"/>
        <v>1.6986543271712589</v>
      </c>
    </row>
    <row r="18" spans="1:7">
      <c r="A18" s="12">
        <v>14</v>
      </c>
      <c r="B18" s="10">
        <f>Results!B16</f>
        <v>1.4274509803921569</v>
      </c>
      <c r="C18" s="10">
        <f>Results!D16</f>
        <v>1.4450674222578965</v>
      </c>
      <c r="D18" s="4">
        <f>Results!E16</f>
        <v>255</v>
      </c>
      <c r="E18" s="10">
        <f t="shared" si="0"/>
        <v>0.17736425995665819</v>
      </c>
      <c r="F18" s="10">
        <f t="shared" si="1"/>
        <v>1.2500867204354986</v>
      </c>
      <c r="G18" s="10">
        <f t="shared" si="2"/>
        <v>1.6048152403488152</v>
      </c>
    </row>
    <row r="19" spans="1:7">
      <c r="A19" s="12">
        <v>15</v>
      </c>
      <c r="B19" s="10">
        <f>Results!B17</f>
        <v>0.82745098039215681</v>
      </c>
      <c r="C19" s="10">
        <f>Results!D17</f>
        <v>1.4586260431005749</v>
      </c>
      <c r="D19" s="4">
        <f>Results!E17</f>
        <v>255</v>
      </c>
      <c r="E19" s="10">
        <f t="shared" si="0"/>
        <v>0.17902841397103425</v>
      </c>
      <c r="F19" s="10">
        <f t="shared" si="1"/>
        <v>0.6484225664211225</v>
      </c>
      <c r="G19" s="10">
        <f t="shared" si="2"/>
        <v>1.0064793943631911</v>
      </c>
    </row>
    <row r="20" spans="1:7">
      <c r="A20" s="12">
        <v>16</v>
      </c>
      <c r="B20" s="10">
        <f>Results!B18</f>
        <v>1.4784313725490197</v>
      </c>
      <c r="C20" s="10">
        <f>Results!D18</f>
        <v>1.3940697976022187</v>
      </c>
      <c r="D20" s="4">
        <f>Results!E18</f>
        <v>255</v>
      </c>
      <c r="E20" s="10">
        <f t="shared" si="0"/>
        <v>0.17110492851143827</v>
      </c>
      <c r="F20" s="10">
        <f t="shared" si="1"/>
        <v>1.3073264440375814</v>
      </c>
      <c r="G20" s="10">
        <f t="shared" si="2"/>
        <v>1.649536301060458</v>
      </c>
    </row>
    <row r="21" spans="1:7">
      <c r="A21" s="12">
        <v>17</v>
      </c>
      <c r="B21" s="10">
        <f>Results!B19</f>
        <v>1.5607843137254902</v>
      </c>
      <c r="C21" s="10">
        <f>Results!D19</f>
        <v>1.456465145828356</v>
      </c>
      <c r="D21" s="4">
        <f>Results!E19</f>
        <v>255</v>
      </c>
      <c r="E21" s="10">
        <f t="shared" si="0"/>
        <v>0.17876319039763822</v>
      </c>
      <c r="F21" s="10">
        <f t="shared" si="1"/>
        <v>1.3820211233278519</v>
      </c>
      <c r="G21" s="10">
        <f t="shared" si="2"/>
        <v>1.7395475041231285</v>
      </c>
    </row>
    <row r="22" spans="1:7">
      <c r="A22" s="12">
        <v>18</v>
      </c>
      <c r="B22" s="10">
        <f>Results!B20</f>
        <v>0.82745098039215681</v>
      </c>
      <c r="C22" s="10">
        <f>Results!D20</f>
        <v>1.3077718069164705</v>
      </c>
      <c r="D22" s="4">
        <f>Results!E20</f>
        <v>255</v>
      </c>
      <c r="E22" s="10">
        <f t="shared" si="0"/>
        <v>0.16051291113012561</v>
      </c>
      <c r="F22" s="10">
        <f t="shared" si="1"/>
        <v>0.66693806926203125</v>
      </c>
      <c r="G22" s="10">
        <f t="shared" si="2"/>
        <v>0.98796389152228237</v>
      </c>
    </row>
    <row r="23" spans="1:7">
      <c r="A23" s="12">
        <v>19</v>
      </c>
      <c r="B23" s="10">
        <f>Results!B21</f>
        <v>1.7490196078431373</v>
      </c>
      <c r="C23" s="10">
        <f>Results!D21</f>
        <v>1.3659775636292231</v>
      </c>
      <c r="D23" s="4">
        <f>Results!E21</f>
        <v>255</v>
      </c>
      <c r="E23" s="10">
        <f t="shared" si="0"/>
        <v>0.16765695216624846</v>
      </c>
      <c r="F23" s="10">
        <f t="shared" si="1"/>
        <v>1.5813626556768887</v>
      </c>
      <c r="G23" s="10">
        <f t="shared" si="2"/>
        <v>1.9166765600093858</v>
      </c>
    </row>
    <row r="24" spans="1:7">
      <c r="A24" s="12">
        <v>20</v>
      </c>
      <c r="B24" s="10">
        <f>Results!B22</f>
        <v>1.7411764705882353</v>
      </c>
      <c r="C24" s="10">
        <f>Results!D22</f>
        <v>1.3323912064417274</v>
      </c>
      <c r="D24" s="4">
        <f>Results!E22</f>
        <v>255</v>
      </c>
      <c r="E24" s="10">
        <f t="shared" si="0"/>
        <v>0.16353463974300358</v>
      </c>
      <c r="F24" s="10">
        <f t="shared" si="1"/>
        <v>1.5776418308452318</v>
      </c>
      <c r="G24" s="10">
        <f t="shared" si="2"/>
        <v>1.9047111103312389</v>
      </c>
    </row>
    <row r="25" spans="1:7">
      <c r="A25" s="12">
        <v>21</v>
      </c>
      <c r="B25" s="10">
        <f>Results!B23</f>
        <v>1.6705882352941177</v>
      </c>
      <c r="C25" s="10">
        <f>Results!D23</f>
        <v>1.3950551195114909</v>
      </c>
      <c r="D25" s="4">
        <f>Results!E23</f>
        <v>255</v>
      </c>
      <c r="E25" s="10">
        <f t="shared" ref="E25:E30" si="6">CONFIDENCE(0.05, C25, D25)</f>
        <v>0.17122586466193571</v>
      </c>
      <c r="F25" s="10">
        <f t="shared" ref="F25:F30" si="7">B25-E25</f>
        <v>1.4993623706321819</v>
      </c>
      <c r="G25" s="10">
        <f t="shared" ref="G25:G30" si="8">B25+E25</f>
        <v>1.8418140999560535</v>
      </c>
    </row>
    <row r="26" spans="1:7">
      <c r="A26" s="12">
        <v>22</v>
      </c>
      <c r="B26" s="10">
        <f>Results!B24</f>
        <v>1.9294117647058824</v>
      </c>
      <c r="C26" s="10">
        <f>Results!D24</f>
        <v>1.1131451712611395</v>
      </c>
      <c r="D26" s="4">
        <f>Results!E24</f>
        <v>255</v>
      </c>
      <c r="E26" s="10">
        <f t="shared" si="6"/>
        <v>0.13662488440613704</v>
      </c>
      <c r="F26" s="10">
        <f t="shared" si="7"/>
        <v>1.7927868802997453</v>
      </c>
      <c r="G26" s="10">
        <f t="shared" si="8"/>
        <v>2.0660366491120192</v>
      </c>
    </row>
    <row r="27" spans="1:7">
      <c r="A27" s="12">
        <v>23</v>
      </c>
      <c r="B27" s="10">
        <f>Results!B25</f>
        <v>1.3254901960784313</v>
      </c>
      <c r="C27" s="10">
        <f>Results!D25</f>
        <v>1.5972223844461815</v>
      </c>
      <c r="D27" s="4">
        <f>Results!E25</f>
        <v>255</v>
      </c>
      <c r="E27" s="10">
        <f t="shared" si="6"/>
        <v>0.19603941092303448</v>
      </c>
      <c r="F27" s="10">
        <f t="shared" si="7"/>
        <v>1.1294507851553968</v>
      </c>
      <c r="G27" s="10">
        <f t="shared" si="8"/>
        <v>1.5215296070014659</v>
      </c>
    </row>
    <row r="28" spans="1:7">
      <c r="A28" s="12">
        <v>24</v>
      </c>
      <c r="B28" s="10">
        <f>Results!B26</f>
        <v>1.2039215686274509</v>
      </c>
      <c r="C28" s="10">
        <f>Results!D26</f>
        <v>1.3389913915258032</v>
      </c>
      <c r="D28" s="4">
        <f>Results!E26</f>
        <v>255</v>
      </c>
      <c r="E28" s="10">
        <f t="shared" si="6"/>
        <v>0.16434473131726726</v>
      </c>
      <c r="F28" s="10">
        <f t="shared" si="7"/>
        <v>1.0395768373101837</v>
      </c>
      <c r="G28" s="10">
        <f t="shared" si="8"/>
        <v>1.3682662999447182</v>
      </c>
    </row>
    <row r="29" spans="1:7">
      <c r="A29" s="12">
        <v>25</v>
      </c>
      <c r="B29" s="10">
        <f>Results!B27</f>
        <v>1.4705882352941178</v>
      </c>
      <c r="C29" s="10">
        <f>Results!D27</f>
        <v>1.3303386161873654</v>
      </c>
      <c r="D29" s="4">
        <f>Results!E27</f>
        <v>255</v>
      </c>
      <c r="E29" s="10">
        <f t="shared" si="6"/>
        <v>0.16328270952448803</v>
      </c>
      <c r="F29" s="10">
        <f t="shared" si="7"/>
        <v>1.3073055257696298</v>
      </c>
      <c r="G29" s="10">
        <f t="shared" si="8"/>
        <v>1.6338709448186057</v>
      </c>
    </row>
    <row r="30" spans="1:7">
      <c r="A30" s="12">
        <v>26</v>
      </c>
      <c r="B30" s="10">
        <f>Results!B28</f>
        <v>0.69019607843137254</v>
      </c>
      <c r="C30" s="10">
        <f>Results!D28</f>
        <v>1.4748888790333905</v>
      </c>
      <c r="D30" s="4">
        <f>Results!E28</f>
        <v>255</v>
      </c>
      <c r="E30" s="10">
        <f t="shared" si="6"/>
        <v>0.18102447714123118</v>
      </c>
      <c r="F30" s="10">
        <f t="shared" si="7"/>
        <v>0.50917160129014138</v>
      </c>
      <c r="G30" s="10">
        <f t="shared" si="8"/>
        <v>0.87122055557260369</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baseColWidth="10" defaultColWidth="8.83203125" defaultRowHeight="15"/>
  <cols>
    <col min="2" max="2" width="39.83203125" customWidth="1"/>
    <col min="3" max="3" width="8.83203125" customWidth="1"/>
    <col min="10" max="10" width="18" customWidth="1"/>
    <col min="11" max="11" width="5.33203125" customWidth="1"/>
  </cols>
  <sheetData>
    <row r="1" spans="1:11" ht="82.25"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Agaçant/Agréable</v>
      </c>
      <c r="C3" s="1">
        <f>COUNTIF(DT!A4:A1004,"-3")</f>
        <v>2</v>
      </c>
      <c r="D3" s="1">
        <f>COUNTIF(DT!A4:A1004,"-2")</f>
        <v>12</v>
      </c>
      <c r="E3" s="1">
        <f>COUNTIF(DT!A4:A1004,"-1")</f>
        <v>10</v>
      </c>
      <c r="F3" s="1">
        <f>COUNTIF(DT!A4:A1004,"0")</f>
        <v>17</v>
      </c>
      <c r="G3" s="1">
        <f>COUNTIF(DT!A4:A1004,"1")</f>
        <v>55</v>
      </c>
      <c r="H3" s="1">
        <f>COUNTIF(DT!A4:A1004,"2")</f>
        <v>91</v>
      </c>
      <c r="I3" s="1">
        <f>COUNTIF(DT!A4:A1004,"3")</f>
        <v>68</v>
      </c>
      <c r="J3" s="23" t="str">
        <f>Results!H3</f>
        <v>Attraction</v>
      </c>
    </row>
    <row r="4" spans="1:11">
      <c r="A4" s="2">
        <v>2</v>
      </c>
      <c r="B4" s="1" t="str">
        <f>_xlfn.CONCAT(Results!F4,"/",Results!G4)</f>
        <v>Incompréhensible/Compréhensible</v>
      </c>
      <c r="C4" s="1">
        <f>COUNTIF(DT!B4:B1004,"-3")</f>
        <v>3</v>
      </c>
      <c r="D4" s="1">
        <f>COUNTIF(DT!B4:B1004,"-2")</f>
        <v>7</v>
      </c>
      <c r="E4" s="1">
        <f>COUNTIF(DT!B4:B1004,"-1")</f>
        <v>7</v>
      </c>
      <c r="F4" s="1">
        <f>COUNTIF(DT!B4:B1004,"0")</f>
        <v>12</v>
      </c>
      <c r="G4" s="1">
        <f>COUNTIF(DT!B4:B1004,"1")</f>
        <v>42</v>
      </c>
      <c r="H4" s="1">
        <f>COUNTIF(DT!B4:B1004,"2")</f>
        <v>83</v>
      </c>
      <c r="I4" s="1">
        <f>COUNTIF(DT!B4:B1004,"3")</f>
        <v>101</v>
      </c>
      <c r="J4" s="23" t="str">
        <f>Results!H4</f>
        <v>Compréhensibilité</v>
      </c>
    </row>
    <row r="5" spans="1:11">
      <c r="A5" s="2">
        <v>3</v>
      </c>
      <c r="B5" s="1" t="str">
        <f>_xlfn.CONCAT(Results!G5,"/",Results!F5)</f>
        <v>Sans fantaisie/Moderne</v>
      </c>
      <c r="C5" s="1">
        <f>COUNTIF(DT!C4:C1004,"-3")</f>
        <v>7</v>
      </c>
      <c r="D5" s="1">
        <f>COUNTIF(DT!C4:C1004,"-2")</f>
        <v>12</v>
      </c>
      <c r="E5" s="1">
        <f>COUNTIF(DT!C4:C1004,"-1")</f>
        <v>27</v>
      </c>
      <c r="F5" s="1">
        <f>COUNTIF(DT!C4:C1004,"0")</f>
        <v>65</v>
      </c>
      <c r="G5" s="1">
        <f>COUNTIF(DT!C4:C1004,"1")</f>
        <v>54</v>
      </c>
      <c r="H5" s="1">
        <f>COUNTIF(DT!C4:C1004,"2")</f>
        <v>51</v>
      </c>
      <c r="I5" s="1">
        <f>COUNTIF(DT!C4:C1004,"3")</f>
        <v>39</v>
      </c>
      <c r="J5" s="23" t="str">
        <f>Results!H5</f>
        <v>Originalité</v>
      </c>
    </row>
    <row r="6" spans="1:11">
      <c r="A6" s="2">
        <v>4</v>
      </c>
      <c r="B6" s="1" t="str">
        <f>_xlfn.CONCAT(Results!G6,"/",Results!F6)</f>
        <v>Appropriation compliquée/Appropriation simple</v>
      </c>
      <c r="C6" s="1">
        <f>COUNTIF(DT!D4:D1004,"-3")</f>
        <v>5</v>
      </c>
      <c r="D6" s="1">
        <f>COUNTIF(DT!D4:D1004,"-2")</f>
        <v>12</v>
      </c>
      <c r="E6" s="1">
        <f>COUNTIF(DT!D4:D1004,"-1")</f>
        <v>30</v>
      </c>
      <c r="F6" s="1">
        <f>COUNTIF(DT!D4:D1004,"0")</f>
        <v>10</v>
      </c>
      <c r="G6" s="1">
        <f>COUNTIF(DT!D4:D1004,"1")</f>
        <v>31</v>
      </c>
      <c r="H6" s="1">
        <f>COUNTIF(DT!D4:D1004,"2")</f>
        <v>84</v>
      </c>
      <c r="I6" s="1">
        <f>COUNTIF(DT!D4:D1004,"3")</f>
        <v>83</v>
      </c>
      <c r="J6" s="23" t="str">
        <f>Results!H6</f>
        <v>Compréhensibilité</v>
      </c>
    </row>
    <row r="7" spans="1:11">
      <c r="A7" s="2">
        <v>5</v>
      </c>
      <c r="B7" s="1" t="str">
        <f>_xlfn.CONCAT(Results!G7,"/",Results!F7)</f>
        <v>Peu de valeur ajoutée/Apporte de la valeur</v>
      </c>
      <c r="C7" s="1">
        <f>COUNTIF(DT!E4:E1004,"-3")</f>
        <v>4</v>
      </c>
      <c r="D7" s="1">
        <f>COUNTIF(DT!E4:E1004,"-2")</f>
        <v>11</v>
      </c>
      <c r="E7" s="1">
        <f>COUNTIF(DT!E4:E1004,"-1")</f>
        <v>13</v>
      </c>
      <c r="F7" s="1">
        <f>COUNTIF(DT!E4:E1004,"0")</f>
        <v>27</v>
      </c>
      <c r="G7" s="1">
        <f>COUNTIF(DT!E4:E1004,"1")</f>
        <v>45</v>
      </c>
      <c r="H7" s="1">
        <f>COUNTIF(DT!E4:E1004,"2")</f>
        <v>81</v>
      </c>
      <c r="I7" s="1">
        <f>COUNTIF(DT!E4:E1004,"3")</f>
        <v>74</v>
      </c>
      <c r="J7" s="24" t="str">
        <f>Results!H7</f>
        <v>Stimulation</v>
      </c>
    </row>
    <row r="8" spans="1:11">
      <c r="A8" s="2">
        <v>6</v>
      </c>
      <c r="B8" s="1" t="str">
        <f>_xlfn.CONCAT(Results!F8,"/",Results!G8)</f>
        <v>Ennuyeux/Captivant</v>
      </c>
      <c r="C8" s="1">
        <f>COUNTIF(DT!F4:F1004,"-3")</f>
        <v>2</v>
      </c>
      <c r="D8" s="1">
        <f>COUNTIF(DT!F4:F1004,"-2")</f>
        <v>8</v>
      </c>
      <c r="E8" s="1">
        <f>COUNTIF(DT!F4:F1004,"-1")</f>
        <v>14</v>
      </c>
      <c r="F8" s="1">
        <f>COUNTIF(DT!F4:F1004,"0")</f>
        <v>70</v>
      </c>
      <c r="G8" s="1">
        <f>COUNTIF(DT!F4:F1004,"1")</f>
        <v>66</v>
      </c>
      <c r="H8" s="1">
        <f>COUNTIF(DT!F4:F1004,"2")</f>
        <v>63</v>
      </c>
      <c r="I8" s="1">
        <f>COUNTIF(DT!F4:F1004,"3")</f>
        <v>32</v>
      </c>
      <c r="J8" s="24" t="str">
        <f>Results!H8</f>
        <v>Stimulation</v>
      </c>
    </row>
    <row r="9" spans="1:11">
      <c r="A9" s="2">
        <v>7</v>
      </c>
      <c r="B9" s="1" t="str">
        <f>_xlfn.CONCAT(Results!F9,"/",Results!G9)</f>
        <v>Inintéressant/Intéressant</v>
      </c>
      <c r="C9" s="1">
        <f>COUNTIF(DT!G4:G1004,"-3")</f>
        <v>2</v>
      </c>
      <c r="D9" s="1">
        <f>COUNTIF(DT!G4:G1004,"-2")</f>
        <v>13</v>
      </c>
      <c r="E9" s="1">
        <f>COUNTIF(DT!G4:G1004,"-1")</f>
        <v>11</v>
      </c>
      <c r="F9" s="1">
        <f>COUNTIF(DT!G4:G1004,"0")</f>
        <v>41</v>
      </c>
      <c r="G9" s="1">
        <f>COUNTIF(DT!G4:G1004,"1")</f>
        <v>63</v>
      </c>
      <c r="H9" s="1">
        <f>COUNTIF(DT!G4:G1004,"2")</f>
        <v>82</v>
      </c>
      <c r="I9" s="1">
        <f>COUNTIF(DT!G4:G1004,"3")</f>
        <v>43</v>
      </c>
      <c r="J9" s="24" t="str">
        <f>Results!H9</f>
        <v>Stimulation</v>
      </c>
    </row>
    <row r="10" spans="1:11">
      <c r="A10" s="2">
        <v>8</v>
      </c>
      <c r="B10" s="1" t="str">
        <f>_xlfn.CONCAT(Results!F10,"/",Results!G10)</f>
        <v>Imprévisible/Prévisible</v>
      </c>
      <c r="C10" s="1">
        <f>COUNTIF(DT!H4:H1004,"-3")</f>
        <v>5</v>
      </c>
      <c r="D10" s="1">
        <f>COUNTIF(DT!H4:H1004,"-2")</f>
        <v>7</v>
      </c>
      <c r="E10" s="1">
        <f>COUNTIF(DT!H4:H1004,"-1")</f>
        <v>33</v>
      </c>
      <c r="F10" s="1">
        <f>COUNTIF(DT!H4:H1004,"0")</f>
        <v>84</v>
      </c>
      <c r="G10" s="1">
        <f>COUNTIF(DT!H4:H1004,"1")</f>
        <v>51</v>
      </c>
      <c r="H10" s="1">
        <f>COUNTIF(DT!H4:H1004,"2")</f>
        <v>55</v>
      </c>
      <c r="I10" s="1">
        <f>COUNTIF(DT!H4:H1004,"3")</f>
        <v>20</v>
      </c>
      <c r="J10" s="23" t="str">
        <f>Results!H10</f>
        <v>Contrôlabilité</v>
      </c>
    </row>
    <row r="11" spans="1:11">
      <c r="A11" s="2">
        <v>9</v>
      </c>
      <c r="B11" s="1" t="str">
        <f>_xlfn.CONCAT(Results!G11,"/",Results!F11)</f>
        <v>Lent/Rapide</v>
      </c>
      <c r="C11" s="1">
        <f>COUNTIF(DT!I4:I1004,"-3")</f>
        <v>2</v>
      </c>
      <c r="D11" s="1">
        <f>COUNTIF(DT!I4:I1004,"-2")</f>
        <v>7</v>
      </c>
      <c r="E11" s="1">
        <f>COUNTIF(DT!I4:I1004,"-1")</f>
        <v>19</v>
      </c>
      <c r="F11" s="1">
        <f>COUNTIF(DT!I4:I1004,"0")</f>
        <v>27</v>
      </c>
      <c r="G11" s="1">
        <f>COUNTIF(DT!I4:I1004,"1")</f>
        <v>49</v>
      </c>
      <c r="H11" s="1">
        <f>COUNTIF(DT!I4:I1004,"2")</f>
        <v>98</v>
      </c>
      <c r="I11" s="1">
        <f>COUNTIF(DT!I4:I1004,"3")</f>
        <v>53</v>
      </c>
      <c r="J11" s="23" t="str">
        <f>Results!H11</f>
        <v>Efficacité</v>
      </c>
    </row>
    <row r="12" spans="1:11">
      <c r="A12" s="2">
        <v>10</v>
      </c>
      <c r="B12" s="1" t="str">
        <f>_xlfn.CONCAT(Results!G12,"/",Results!F12)</f>
        <v>Conventionnel/Original</v>
      </c>
      <c r="C12" s="1">
        <f>COUNTIF(DT!J4:J1004,"-3")</f>
        <v>6</v>
      </c>
      <c r="D12" s="1">
        <f>COUNTIF(DT!J4:J1004,"-2")</f>
        <v>14</v>
      </c>
      <c r="E12" s="1">
        <f>COUNTIF(DT!J4:J1004,"-1")</f>
        <v>28</v>
      </c>
      <c r="F12" s="1">
        <f>COUNTIF(DT!J4:J1004,"0")</f>
        <v>55</v>
      </c>
      <c r="G12" s="1">
        <f>COUNTIF(DT!J4:J1004,"1")</f>
        <v>61</v>
      </c>
      <c r="H12" s="1">
        <f>COUNTIF(DT!J4:J1004,"2")</f>
        <v>59</v>
      </c>
      <c r="I12" s="1">
        <f>COUNTIF(DT!J4:J1004,"3")</f>
        <v>32</v>
      </c>
      <c r="J12" s="23" t="str">
        <f>Results!H12</f>
        <v>Originalité</v>
      </c>
    </row>
    <row r="13" spans="1:11">
      <c r="A13" s="2">
        <v>11</v>
      </c>
      <c r="B13" s="1" t="str">
        <f>_xlfn.CONCAT(Results!F13,"/",Results!G13)</f>
        <v>Rigide/Facilitant</v>
      </c>
      <c r="C13" s="1">
        <f>COUNTIF(DT!K4:K1004,"-3")</f>
        <v>2</v>
      </c>
      <c r="D13" s="1">
        <f>COUNTIF(DT!K4:K1004,"-2")</f>
        <v>9</v>
      </c>
      <c r="E13" s="1">
        <f>COUNTIF(DT!K4:K1004,"-1")</f>
        <v>15</v>
      </c>
      <c r="F13" s="1">
        <f>COUNTIF(DT!K4:K1004,"0")</f>
        <v>64</v>
      </c>
      <c r="G13" s="1">
        <f>COUNTIF(DT!K4:K1004,"1")</f>
        <v>65</v>
      </c>
      <c r="H13" s="1">
        <f>COUNTIF(DT!K4:K1004,"2")</f>
        <v>61</v>
      </c>
      <c r="I13" s="1">
        <f>COUNTIF(DT!K4:K1004,"3")</f>
        <v>39</v>
      </c>
      <c r="J13" s="23" t="str">
        <f>Results!H13</f>
        <v>Contrôlabilité</v>
      </c>
    </row>
    <row r="14" spans="1:11">
      <c r="A14" s="2">
        <v>12</v>
      </c>
      <c r="B14" s="1" t="str">
        <f>_xlfn.CONCAT(Results!G14,"/",Results!F14)</f>
        <v>Médiocre/Bien</v>
      </c>
      <c r="C14" s="1">
        <f>COUNTIF(DT!L4:L1004,"-3")</f>
        <v>3</v>
      </c>
      <c r="D14" s="1">
        <f>COUNTIF(DT!L4:L1004,"-2")</f>
        <v>10</v>
      </c>
      <c r="E14" s="1">
        <f>COUNTIF(DT!L4:L1004,"-1")</f>
        <v>12</v>
      </c>
      <c r="F14" s="1">
        <f>COUNTIF(DT!L4:L1004,"0")</f>
        <v>20</v>
      </c>
      <c r="G14" s="1">
        <f>COUNTIF(DT!L4:L1004,"1")</f>
        <v>38</v>
      </c>
      <c r="H14" s="1">
        <f>COUNTIF(DT!L4:L1004,"2")</f>
        <v>83</v>
      </c>
      <c r="I14" s="1">
        <f>COUNTIF(DT!L4:L1004,"3")</f>
        <v>89</v>
      </c>
      <c r="J14" s="23" t="str">
        <f>Results!H14</f>
        <v>Attraction</v>
      </c>
    </row>
    <row r="15" spans="1:11">
      <c r="A15" s="2">
        <v>13</v>
      </c>
      <c r="B15" s="1" t="str">
        <f>_xlfn.CONCAT(Results!F15,"/",Results!G15)</f>
        <v>Compliqué/Simple</v>
      </c>
      <c r="C15" s="1">
        <f>COUNTIF(DT!M4:M1004,"-3")</f>
        <v>3</v>
      </c>
      <c r="D15" s="1">
        <f>COUNTIF(DT!M4:M1004,"-2")</f>
        <v>9</v>
      </c>
      <c r="E15" s="1">
        <f>COUNTIF(DT!M4:M1004,"-1")</f>
        <v>15</v>
      </c>
      <c r="F15" s="1">
        <f>COUNTIF(DT!M4:M1004,"0")</f>
        <v>22</v>
      </c>
      <c r="G15" s="1">
        <f>COUNTIF(DT!M4:M1004,"1")</f>
        <v>51</v>
      </c>
      <c r="H15" s="1">
        <f>COUNTIF(DT!M4:M1004,"2")</f>
        <v>85</v>
      </c>
      <c r="I15" s="1">
        <f>COUNTIF(DT!M4:M1004,"3")</f>
        <v>70</v>
      </c>
      <c r="J15" s="23" t="str">
        <f>Results!H15</f>
        <v>Compréhensibilité</v>
      </c>
    </row>
    <row r="16" spans="1:11">
      <c r="A16" s="2">
        <v>14</v>
      </c>
      <c r="B16" s="1" t="str">
        <f>_xlfn.CONCAT(Results!F16,"/",Results!G16)</f>
        <v>Repoussant/Attractif</v>
      </c>
      <c r="C16" s="1">
        <f>COUNTIF(DT!N4:N1004,"-3")</f>
        <v>6</v>
      </c>
      <c r="D16" s="1">
        <f>COUNTIF(DT!N4:N1004,"-2")</f>
        <v>11</v>
      </c>
      <c r="E16" s="1">
        <f>COUNTIF(DT!N4:N1004,"-1")</f>
        <v>10</v>
      </c>
      <c r="F16" s="1">
        <f>COUNTIF(DT!N4:N1004,"0")</f>
        <v>18</v>
      </c>
      <c r="G16" s="1">
        <f>COUNTIF(DT!N4:N1004,"1")</f>
        <v>66</v>
      </c>
      <c r="H16" s="1">
        <f>COUNTIF(DT!N4:N1004,"2")</f>
        <v>84</v>
      </c>
      <c r="I16" s="1">
        <f>COUNTIF(DT!N4:N1004,"3")</f>
        <v>60</v>
      </c>
      <c r="J16" s="23" t="str">
        <f>Results!H16</f>
        <v>Attraction</v>
      </c>
    </row>
    <row r="17" spans="1:10">
      <c r="A17" s="2">
        <v>15</v>
      </c>
      <c r="B17" s="1" t="str">
        <f>_xlfn.CONCAT(Results!F17,"/",Results!G17)</f>
        <v>Habituel/Avant-gardiste</v>
      </c>
      <c r="C17" s="1">
        <f>COUNTIF(DT!O4:O1004,"-3")</f>
        <v>6</v>
      </c>
      <c r="D17" s="1">
        <f>COUNTIF(DT!O4:O1004,"-2")</f>
        <v>17</v>
      </c>
      <c r="E17" s="1">
        <f>COUNTIF(DT!O4:O1004,"-1")</f>
        <v>21</v>
      </c>
      <c r="F17" s="1">
        <f>COUNTIF(DT!O4:O1004,"0")</f>
        <v>47</v>
      </c>
      <c r="G17" s="1">
        <f>COUNTIF(DT!O4:O1004,"1")</f>
        <v>68</v>
      </c>
      <c r="H17" s="1">
        <f>COUNTIF(DT!O4:O1004,"2")</f>
        <v>72</v>
      </c>
      <c r="I17" s="1">
        <f>COUNTIF(DT!O4:O1004,"3")</f>
        <v>24</v>
      </c>
      <c r="J17" s="23" t="str">
        <f>Results!H17</f>
        <v>Originalité</v>
      </c>
    </row>
    <row r="18" spans="1:10">
      <c r="A18" s="2">
        <v>16</v>
      </c>
      <c r="B18" s="1" t="str">
        <f>_xlfn.CONCAT(Results!F18,"/",Results!G18)</f>
        <v>Désagréable/Agréable</v>
      </c>
      <c r="C18" s="1">
        <f>COUNTIF(DT!P4:P1004,"-3")</f>
        <v>4</v>
      </c>
      <c r="D18" s="1">
        <f>COUNTIF(DT!P4:P1004,"-2")</f>
        <v>10</v>
      </c>
      <c r="E18" s="1">
        <f>COUNTIF(DT!P4:P1004,"-1")</f>
        <v>10</v>
      </c>
      <c r="F18" s="1">
        <f>COUNTIF(DT!P4:P1004,"0")</f>
        <v>22</v>
      </c>
      <c r="G18" s="1">
        <f>COUNTIF(DT!P4:P1004,"1")</f>
        <v>62</v>
      </c>
      <c r="H18" s="1">
        <f>COUNTIF(DT!P4:P1004,"2")</f>
        <v>84</v>
      </c>
      <c r="I18" s="1">
        <f>COUNTIF(DT!P4:P1004,"3")</f>
        <v>63</v>
      </c>
      <c r="J18" s="23" t="str">
        <f>Results!H18</f>
        <v>Attraction</v>
      </c>
    </row>
    <row r="19" spans="1:10">
      <c r="A19" s="2">
        <v>17</v>
      </c>
      <c r="B19" s="1" t="str">
        <f>_xlfn.CONCAT(Results!G19,"/",Results!F19)</f>
        <v>Insécurisant/Sécurisant</v>
      </c>
      <c r="C19" s="1">
        <f>COUNTIF(DT!Q4:Q1004,"-3")</f>
        <v>3</v>
      </c>
      <c r="D19" s="1">
        <f>COUNTIF(DT!Q4:Q1004,"-2")</f>
        <v>13</v>
      </c>
      <c r="E19" s="1">
        <f>COUNTIF(DT!Q4:Q1004,"-1")</f>
        <v>13</v>
      </c>
      <c r="F19" s="1">
        <f>COUNTIF(DT!Q4:Q1004,"0")</f>
        <v>19</v>
      </c>
      <c r="G19" s="1">
        <f>COUNTIF(DT!Q4:Q1004,"1")</f>
        <v>40</v>
      </c>
      <c r="H19" s="1">
        <f>COUNTIF(DT!Q4:Q1004,"2")</f>
        <v>95</v>
      </c>
      <c r="I19" s="1">
        <f>COUNTIF(DT!Q4:Q1004,"3")</f>
        <v>72</v>
      </c>
      <c r="J19" s="23" t="str">
        <f>Results!H19</f>
        <v>Contrôlabilité</v>
      </c>
    </row>
    <row r="20" spans="1:10">
      <c r="A20" s="2">
        <v>18</v>
      </c>
      <c r="B20" s="1" t="str">
        <f>_xlfn.CONCAT(Results!G20,"/",Results!F20)</f>
        <v>Soporifique/Stimulant</v>
      </c>
      <c r="C20" s="1">
        <f>COUNTIF(DT!R4:R1004,"-3")</f>
        <v>4</v>
      </c>
      <c r="D20" s="1">
        <f>COUNTIF(DT!R4:R1004,"-2")</f>
        <v>8</v>
      </c>
      <c r="E20" s="1">
        <f>COUNTIF(DT!R4:R1004,"-1")</f>
        <v>15</v>
      </c>
      <c r="F20" s="1">
        <f>COUNTIF(DT!R4:R1004,"0")</f>
        <v>82</v>
      </c>
      <c r="G20" s="1">
        <f>COUNTIF(DT!R4:R1004,"1")</f>
        <v>66</v>
      </c>
      <c r="H20" s="1">
        <f>COUNTIF(DT!R4:R1004,"2")</f>
        <v>52</v>
      </c>
      <c r="I20" s="1">
        <f>COUNTIF(DT!R4:R1004,"3")</f>
        <v>28</v>
      </c>
      <c r="J20" s="24" t="str">
        <f>Results!H20</f>
        <v>Stimulation</v>
      </c>
    </row>
    <row r="21" spans="1:10">
      <c r="A21" s="2">
        <v>19</v>
      </c>
      <c r="B21" s="1" t="str">
        <f>_xlfn.CONCAT(Results!G21,"/",Results!F21)</f>
        <v>Ne répond pas aux attentes/Répond aux attentes</v>
      </c>
      <c r="C21" s="1">
        <f>COUNTIF(DT!S4:S1004,"-3")</f>
        <v>3</v>
      </c>
      <c r="D21" s="1">
        <f>COUNTIF(DT!S4:S1004,"-2")</f>
        <v>10</v>
      </c>
      <c r="E21" s="1">
        <f>COUNTIF(DT!S4:S1004,"-1")</f>
        <v>9</v>
      </c>
      <c r="F21" s="1">
        <f>COUNTIF(DT!S4:S1004,"0")</f>
        <v>16</v>
      </c>
      <c r="G21" s="1">
        <f>COUNTIF(DT!S4:S1004,"1")</f>
        <v>30</v>
      </c>
      <c r="H21" s="1">
        <f>COUNTIF(DT!S4:S1004,"2")</f>
        <v>107</v>
      </c>
      <c r="I21" s="1">
        <f>COUNTIF(DT!S4:S1004,"3")</f>
        <v>80</v>
      </c>
      <c r="J21" s="23" t="str">
        <f>Results!H21</f>
        <v>Contrôlabilité</v>
      </c>
    </row>
    <row r="22" spans="1:10">
      <c r="A22" s="2">
        <v>20</v>
      </c>
      <c r="B22" s="1" t="str">
        <f>_xlfn.CONCAT(Results!F22,"/",Results!G22)</f>
        <v>Inefficace/Efficace</v>
      </c>
      <c r="C22" s="1">
        <f>COUNTIF(DT!T4:T1004,"-3")</f>
        <v>3</v>
      </c>
      <c r="D22" s="1">
        <f>COUNTIF(DT!T4:T1004,"-2")</f>
        <v>8</v>
      </c>
      <c r="E22" s="1">
        <f>COUNTIF(DT!T4:T1004,"-1")</f>
        <v>9</v>
      </c>
      <c r="F22" s="1">
        <f>COUNTIF(DT!T4:T1004,"0")</f>
        <v>14</v>
      </c>
      <c r="G22" s="1">
        <f>COUNTIF(DT!T4:T1004,"1")</f>
        <v>46</v>
      </c>
      <c r="H22" s="1">
        <f>COUNTIF(DT!T4:T1004,"2")</f>
        <v>93</v>
      </c>
      <c r="I22" s="1">
        <f>COUNTIF(DT!T4:T1004,"3")</f>
        <v>82</v>
      </c>
      <c r="J22" s="23" t="str">
        <f>Results!H22</f>
        <v>Efficacité</v>
      </c>
    </row>
    <row r="23" spans="1:10">
      <c r="A23" s="2">
        <v>21</v>
      </c>
      <c r="B23" s="1" t="str">
        <f>_xlfn.CONCAT(Results!G23,"/",Results!F23)</f>
        <v>Déroutant/Clair</v>
      </c>
      <c r="C23" s="1">
        <f>COUNTIF(DT!U4:U1004,"-3")</f>
        <v>4</v>
      </c>
      <c r="D23" s="1">
        <f>COUNTIF(DT!U4:U1004,"-2")</f>
        <v>8</v>
      </c>
      <c r="E23" s="1">
        <f>COUNTIF(DT!U4:U1004,"-1")</f>
        <v>12</v>
      </c>
      <c r="F23" s="1">
        <f>COUNTIF(DT!U4:U1004,"0")</f>
        <v>15</v>
      </c>
      <c r="G23" s="1">
        <f>COUNTIF(DT!U4:U1004,"1")</f>
        <v>46</v>
      </c>
      <c r="H23" s="1">
        <f>COUNTIF(DT!U4:U1004,"2")</f>
        <v>90</v>
      </c>
      <c r="I23" s="1">
        <f>COUNTIF(DT!U4:U1004,"3")</f>
        <v>80</v>
      </c>
      <c r="J23" s="23" t="str">
        <f>Results!H23</f>
        <v>Compréhensibilité</v>
      </c>
    </row>
    <row r="24" spans="1:10">
      <c r="A24" s="2">
        <v>22</v>
      </c>
      <c r="B24" s="1" t="str">
        <f>_xlfn.CONCAT(Results!F24,"/",Results!G24)</f>
        <v xml:space="preserve">Non pragmatique/Pragmatique </v>
      </c>
      <c r="C24" s="1">
        <f>COUNTIF(DT!V4:V1004,"-3")</f>
        <v>0</v>
      </c>
      <c r="D24" s="1">
        <f>COUNTIF(DT!V4:V1004,"-2")</f>
        <v>6</v>
      </c>
      <c r="E24" s="1">
        <f>COUNTIF(DT!V4:V1004,"-1")</f>
        <v>4</v>
      </c>
      <c r="F24" s="1">
        <f>COUNTIF(DT!V4:V1004,"0")</f>
        <v>17</v>
      </c>
      <c r="G24" s="1">
        <f>COUNTIF(DT!V4:V1004,"1")</f>
        <v>32</v>
      </c>
      <c r="H24" s="1">
        <f>COUNTIF(DT!V4:V1004,"2")</f>
        <v>112</v>
      </c>
      <c r="I24" s="1">
        <f>COUNTIF(DT!V4:V1004,"3")</f>
        <v>84</v>
      </c>
      <c r="J24" s="23" t="str">
        <f>Results!H24</f>
        <v>Efficacité</v>
      </c>
    </row>
    <row r="25" spans="1:10">
      <c r="A25" s="2">
        <v>23</v>
      </c>
      <c r="B25" s="1" t="str">
        <f>_xlfn.CONCAT(Results!G25,"/",Results!F25)</f>
        <v>Surchargé/Sobre</v>
      </c>
      <c r="C25" s="1">
        <f>COUNTIF(DT!W4:W1004,"-3")</f>
        <v>4</v>
      </c>
      <c r="D25" s="1">
        <f>COUNTIF(DT!W4:W1004,"-2")</f>
        <v>14</v>
      </c>
      <c r="E25" s="1">
        <f>COUNTIF(DT!W4:W1004,"-1")</f>
        <v>25</v>
      </c>
      <c r="F25" s="1">
        <f>COUNTIF(DT!W4:W1004,"0")</f>
        <v>24</v>
      </c>
      <c r="G25" s="1">
        <f>COUNTIF(DT!W4:W1004,"1")</f>
        <v>46</v>
      </c>
      <c r="H25" s="1">
        <f>COUNTIF(DT!W4:W1004,"2")</f>
        <v>69</v>
      </c>
      <c r="I25" s="1">
        <f>COUNTIF(DT!W4:W1004,"3")</f>
        <v>73</v>
      </c>
      <c r="J25" s="23" t="str">
        <f>Results!H25</f>
        <v>Efficacité</v>
      </c>
    </row>
    <row r="26" spans="1:10">
      <c r="A26" s="2">
        <v>24</v>
      </c>
      <c r="B26" s="1" t="str">
        <f>_xlfn.CONCAT(Results!G26,"/",Results!F26)</f>
        <v>Rébarbatif/Attrayant</v>
      </c>
      <c r="C26" s="1">
        <f>COUNTIF(DT!X4:X1004,"-3")</f>
        <v>1</v>
      </c>
      <c r="D26" s="1">
        <f>COUNTIF(DT!X4:X1004,"-2")</f>
        <v>8</v>
      </c>
      <c r="E26" s="1">
        <f>COUNTIF(DT!X4:X1004,"-1")</f>
        <v>19</v>
      </c>
      <c r="F26" s="1">
        <f>COUNTIF(DT!X4:X1004,"0")</f>
        <v>44</v>
      </c>
      <c r="G26" s="1">
        <f>COUNTIF(DT!X4:X1004,"1")</f>
        <v>69</v>
      </c>
      <c r="H26" s="1">
        <f>COUNTIF(DT!X4:X1004,"2")</f>
        <v>66</v>
      </c>
      <c r="I26" s="1">
        <f>COUNTIF(DT!X4:X1004,"3")</f>
        <v>48</v>
      </c>
      <c r="J26" s="23" t="str">
        <f>Results!H26</f>
        <v>Attraction</v>
      </c>
    </row>
    <row r="27" spans="1:10">
      <c r="A27" s="2">
        <v>25</v>
      </c>
      <c r="B27" s="1" t="str">
        <f>_xlfn.CONCAT(Results!G27,"/",Results!F27)</f>
        <v>Inamical/Sympathique</v>
      </c>
      <c r="C27" s="1">
        <f>COUNTIF(DT!Y4:Y1004,"-3")</f>
        <v>2</v>
      </c>
      <c r="D27" s="1">
        <f>COUNTIF(DT!Y4:Y1004,"-2")</f>
        <v>7</v>
      </c>
      <c r="E27" s="1">
        <f>COUNTIF(DT!Y4:Y1004,"-1")</f>
        <v>8</v>
      </c>
      <c r="F27" s="1">
        <f>COUNTIF(DT!Y4:Y1004,"0")</f>
        <v>41</v>
      </c>
      <c r="G27" s="1">
        <f>COUNTIF(DT!Y4:Y1004,"1")</f>
        <v>57</v>
      </c>
      <c r="H27" s="1">
        <f>COUNTIF(DT!Y4:Y1004,"2")</f>
        <v>74</v>
      </c>
      <c r="I27" s="1">
        <f>COUNTIF(DT!Y4:Y1004,"3")</f>
        <v>66</v>
      </c>
      <c r="J27" s="23" t="str">
        <f>Results!H27</f>
        <v>Attraction</v>
      </c>
    </row>
    <row r="28" spans="1:10">
      <c r="A28" s="2">
        <v>26</v>
      </c>
      <c r="B28" s="1" t="str">
        <f>_xlfn.CONCAT(Results!F28,"/",Results!G28)</f>
        <v>Conservateur/Innovant</v>
      </c>
      <c r="C28" s="1">
        <f>COUNTIF(DT!Z4:Z1004,"-3")</f>
        <v>11</v>
      </c>
      <c r="D28" s="1">
        <f>COUNTIF(DT!Z4:Z1004,"-2")</f>
        <v>10</v>
      </c>
      <c r="E28" s="1">
        <f>COUNTIF(DT!Z4:Z1004,"-1")</f>
        <v>23</v>
      </c>
      <c r="F28" s="1">
        <f>COUNTIF(DT!Z4:Z1004,"0")</f>
        <v>69</v>
      </c>
      <c r="G28" s="1">
        <f>COUNTIF(DT!Z4:Z1004,"1")</f>
        <v>52</v>
      </c>
      <c r="H28" s="1">
        <f>COUNTIF(DT!Z4:Z1004,"2")</f>
        <v>70</v>
      </c>
      <c r="I28" s="1">
        <f>COUNTIF(DT!Z4:Z1004,"3")</f>
        <v>20</v>
      </c>
      <c r="J28" s="23" t="str">
        <f>Results!H28</f>
        <v>Originalité</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39" t="s">
        <v>1278</v>
      </c>
      <c r="B1" s="159"/>
      <c r="C1" s="159"/>
      <c r="D1" s="159"/>
      <c r="E1" s="159"/>
      <c r="F1" s="159"/>
      <c r="G1" s="159"/>
      <c r="H1" s="159"/>
      <c r="I1" s="159"/>
      <c r="J1" s="159"/>
      <c r="K1" s="159"/>
      <c r="L1" s="159"/>
      <c r="M1" s="159"/>
      <c r="N1" s="159"/>
      <c r="O1" s="159"/>
      <c r="P1" s="159"/>
      <c r="Q1" s="159"/>
      <c r="R1" s="159"/>
    </row>
    <row r="2" spans="1:18" ht="18.75" customHeight="1">
      <c r="A2" s="43"/>
      <c r="B2" s="44"/>
      <c r="C2" s="44"/>
      <c r="D2" s="44"/>
      <c r="E2" s="44"/>
      <c r="F2" s="44"/>
      <c r="G2" s="44"/>
      <c r="H2" s="44"/>
      <c r="I2" s="44"/>
      <c r="J2" s="44"/>
      <c r="K2" s="44"/>
      <c r="L2" s="44"/>
      <c r="M2" s="44"/>
      <c r="N2" s="44"/>
      <c r="O2" s="44"/>
      <c r="P2" s="44"/>
      <c r="Q2" s="44"/>
      <c r="R2" s="44"/>
    </row>
    <row r="3" spans="1:18" ht="173" customHeight="1">
      <c r="A3" s="160"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Attraction</v>
      </c>
      <c r="B5" s="143"/>
      <c r="D5" s="147" t="str">
        <f>VLOOKUP(Read_First!B5,Items!A1:BI50,55,FALSE)</f>
        <v>Compréhensibilité</v>
      </c>
      <c r="E5" s="147"/>
      <c r="G5" s="147" t="str">
        <f>VLOOKUP(Read_First!B5,Items!A1:BI50,56,FALSE)</f>
        <v>Efficacité</v>
      </c>
      <c r="H5" s="147"/>
      <c r="J5" s="147" t="str">
        <f>VLOOKUP(Read_First!B5,Items!A1:BI50,57,FALSE)</f>
        <v>Contrôlabilité</v>
      </c>
      <c r="K5" s="147"/>
      <c r="M5" s="147" t="str">
        <f>VLOOKUP(Read_First!B5,Items!A1:BI50,58,FALSE)</f>
        <v>Stimulation</v>
      </c>
      <c r="N5" s="147"/>
      <c r="P5" s="147" t="str">
        <f>VLOOKUP(Read_First!B5,Items!A1:BI50,59,FALSE)</f>
        <v>Originalité</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f>CORREL(DT!A4:A1004,DT!L4:L1004)</f>
        <v>0.54553429807414744</v>
      </c>
      <c r="D7" s="80" t="s">
        <v>5</v>
      </c>
      <c r="E7" s="81">
        <f>CORREL(DT!B4:B1004,DT!D4:D1004)</f>
        <v>0.49187406530506983</v>
      </c>
      <c r="G7" s="80" t="s">
        <v>11</v>
      </c>
      <c r="H7" s="81">
        <f>CORREL(DT!I4:I1004,DT!T4:T1004)</f>
        <v>0.51013070817072637</v>
      </c>
      <c r="J7" s="80" t="s">
        <v>17</v>
      </c>
      <c r="K7" s="81">
        <f>CORREL(DT!H4:H1004,DT!K4:K1004)</f>
        <v>3.2398039346758382E-2</v>
      </c>
      <c r="M7" s="80" t="s">
        <v>24</v>
      </c>
      <c r="N7" s="81">
        <f>CORREL(DT!E4:E1004,DT!F4:F1004)</f>
        <v>0.34835540090405731</v>
      </c>
      <c r="P7" s="80" t="s">
        <v>34</v>
      </c>
      <c r="Q7" s="81">
        <f>CORREL(DT!C4:C1004,DT!J4:J1004)</f>
        <v>0.48151550042730135</v>
      </c>
    </row>
    <row r="8" spans="1:18">
      <c r="A8" s="32" t="s">
        <v>37</v>
      </c>
      <c r="B8" s="33">
        <f>CORREL(DT!A4:A1004,DT!N4:N1004)</f>
        <v>0.59200729866483848</v>
      </c>
      <c r="D8" s="32" t="s">
        <v>6</v>
      </c>
      <c r="E8" s="33">
        <f>CORREL(DT!B4:B1004,DT!M4:M1004)</f>
        <v>0.57021183754590643</v>
      </c>
      <c r="G8" s="32" t="s">
        <v>12</v>
      </c>
      <c r="H8" s="33">
        <f>CORREL(DT!I4:I1004,DT!V4:V1004)</f>
        <v>0.41438426502527903</v>
      </c>
      <c r="J8" s="32" t="s">
        <v>18</v>
      </c>
      <c r="K8" s="33">
        <f>CORREL(DT!H4:H1004,DT!Q4:Q1004)</f>
        <v>3.1881840571837065E-2</v>
      </c>
      <c r="M8" s="32" t="s">
        <v>25</v>
      </c>
      <c r="N8" s="33">
        <f>CORREL(DT!E4:E1004,DT!G4:G1004)</f>
        <v>0.42849803005734138</v>
      </c>
      <c r="P8" s="32" t="s">
        <v>33</v>
      </c>
      <c r="Q8" s="33">
        <f>CORREL(DT!C4:C1004,DT!O4:O1004)</f>
        <v>0.3274669460238458</v>
      </c>
    </row>
    <row r="9" spans="1:18">
      <c r="A9" s="32" t="s">
        <v>38</v>
      </c>
      <c r="B9" s="33">
        <f>CORREL(DT!A4:A1004,DT!P4:P1004)</f>
        <v>0.58594295094489124</v>
      </c>
      <c r="D9" s="32" t="s">
        <v>7</v>
      </c>
      <c r="E9" s="33">
        <f>CORREL(DT!B4:B1004,DT!U4:U1004)</f>
        <v>0.48897071964810163</v>
      </c>
      <c r="G9" s="32" t="s">
        <v>13</v>
      </c>
      <c r="H9" s="33">
        <f>CORREL(DT!I4:I1004,DT!W4:W1004)</f>
        <v>0.30422898922374886</v>
      </c>
      <c r="J9" s="32" t="s">
        <v>19</v>
      </c>
      <c r="K9" s="33">
        <f>CORREL(DT!H4:H1004,DT!S4:S1004)</f>
        <v>8.3848044721718303E-3</v>
      </c>
      <c r="M9" s="32" t="s">
        <v>26</v>
      </c>
      <c r="N9" s="33">
        <f>CORREL(DT!E4:E1004,DT!R4:R1004)</f>
        <v>0.39058706315873387</v>
      </c>
      <c r="P9" s="32" t="s">
        <v>32</v>
      </c>
      <c r="Q9" s="33">
        <f>CORREL(DT!C4:C1004,DT!Z4:Z1004)</f>
        <v>0.16005070170427743</v>
      </c>
    </row>
    <row r="10" spans="1:18">
      <c r="A10" s="32" t="s">
        <v>39</v>
      </c>
      <c r="B10" s="33">
        <f>CORREL(DT!A4:A1004,DT!X4:X1004)</f>
        <v>0.50930841027699847</v>
      </c>
      <c r="D10" s="32" t="s">
        <v>8</v>
      </c>
      <c r="E10" s="33">
        <f>CORREL(DT!D4:D1004,DT!M4:M1004)</f>
        <v>0.45892684585147037</v>
      </c>
      <c r="G10" s="32" t="s">
        <v>14</v>
      </c>
      <c r="H10" s="33">
        <f>CORREL(DT!T4:T1004,DT!V4:V1004)</f>
        <v>0.63798563712370771</v>
      </c>
      <c r="J10" s="32" t="s">
        <v>20</v>
      </c>
      <c r="K10" s="33">
        <f>CORREL(DT!K4:K1004,DT!Q4:Q1004)</f>
        <v>0.34263842563816888</v>
      </c>
      <c r="M10" s="32" t="s">
        <v>27</v>
      </c>
      <c r="N10" s="33">
        <f>CORREL(DT!F4:F1004,DT!G4:G1004)</f>
        <v>0.7955739116990167</v>
      </c>
      <c r="P10" s="32" t="s">
        <v>31</v>
      </c>
      <c r="Q10" s="33">
        <f>CORREL(DT!J4:J1004,DT!O4:O1004)</f>
        <v>0.43754956505414305</v>
      </c>
    </row>
    <row r="11" spans="1:18">
      <c r="A11" s="32" t="s">
        <v>40</v>
      </c>
      <c r="B11" s="33">
        <f>CORREL(DT!A4:A1004,DT!Y4:Y1004)</f>
        <v>0.52789129732708251</v>
      </c>
      <c r="D11" s="32" t="s">
        <v>9</v>
      </c>
      <c r="E11" s="33">
        <f>CORREL(DT!D4:D1004,DT!U4:U1004)</f>
        <v>0.50918923908106006</v>
      </c>
      <c r="G11" s="32" t="s">
        <v>15</v>
      </c>
      <c r="H11" s="33">
        <f>CORREL(DT!T4:T1004,DT!W4:W1004)</f>
        <v>0.55033906984669012</v>
      </c>
      <c r="J11" s="32" t="s">
        <v>21</v>
      </c>
      <c r="K11" s="33">
        <f>CORREL(DT!K4:K1004,DT!S4:S1004)</f>
        <v>0.43891925553999683</v>
      </c>
      <c r="M11" s="32" t="s">
        <v>28</v>
      </c>
      <c r="N11" s="33">
        <f>CORREL(DT!F4:F1004,DT!R4:R1004)</f>
        <v>0.47817202237458573</v>
      </c>
      <c r="P11" s="32" t="s">
        <v>30</v>
      </c>
      <c r="Q11" s="33">
        <f>CORREL(DT!J4:J1004,DT!Z4:Z1004)</f>
        <v>0.38722593757122814</v>
      </c>
    </row>
    <row r="12" spans="1:18">
      <c r="A12" s="32" t="s">
        <v>41</v>
      </c>
      <c r="B12" s="33">
        <f>CORREL(DT!L4:L1004,DT!N4:N1004)</f>
        <v>0.71675867019955664</v>
      </c>
      <c r="D12" s="32" t="s">
        <v>10</v>
      </c>
      <c r="E12" s="33">
        <f>CORREL(DT!M4:M1004,DT!U4:U1004)</f>
        <v>0.50235751486378588</v>
      </c>
      <c r="G12" s="32" t="s">
        <v>16</v>
      </c>
      <c r="H12" s="33">
        <f>CORREL(DT!V4:V1004,DT!W4:W1004)</f>
        <v>0.44256026169853829</v>
      </c>
      <c r="J12" s="32" t="s">
        <v>22</v>
      </c>
      <c r="K12" s="33">
        <f>CORREL(DT!Q4:Q1004,DT!S4:S1004)</f>
        <v>0.6073032927792289</v>
      </c>
      <c r="M12" s="32" t="s">
        <v>23</v>
      </c>
      <c r="N12" s="33">
        <f>CORREL(DT!G4:G1004,DT!R4:R1004)</f>
        <v>0.449199323272922</v>
      </c>
      <c r="P12" s="32" t="s">
        <v>29</v>
      </c>
      <c r="Q12" s="33">
        <f>CORREL(DT!O4:O1004,DT!Z4:Z1004)</f>
        <v>0.42707631906422683</v>
      </c>
    </row>
    <row r="13" spans="1:18">
      <c r="A13" s="32" t="s">
        <v>42</v>
      </c>
      <c r="B13" s="33">
        <f>CORREL(DT!L4:L1004,DT!P4:P1004)</f>
        <v>0.66455173956363922</v>
      </c>
      <c r="D13" s="34" t="s">
        <v>826</v>
      </c>
      <c r="E13" s="33">
        <f>AVERAGE(E7:E12)</f>
        <v>0.50358837038256576</v>
      </c>
      <c r="G13" s="34" t="s">
        <v>826</v>
      </c>
      <c r="H13" s="33">
        <f>AVERAGE(H7:H12)</f>
        <v>0.47660482184811498</v>
      </c>
      <c r="J13" s="34" t="s">
        <v>826</v>
      </c>
      <c r="K13" s="33">
        <f>AVERAGE(K7:K12)</f>
        <v>0.24358760972469362</v>
      </c>
      <c r="M13" s="34" t="s">
        <v>826</v>
      </c>
      <c r="N13" s="33">
        <f>AVERAGE(N7:N12)</f>
        <v>0.48173095857777609</v>
      </c>
      <c r="P13" s="34" t="s">
        <v>826</v>
      </c>
      <c r="Q13" s="33">
        <f>AVERAGE(Q7:Q12)</f>
        <v>0.37014749497417049</v>
      </c>
    </row>
    <row r="14" spans="1:18">
      <c r="A14" s="32" t="s">
        <v>43</v>
      </c>
      <c r="B14" s="33">
        <f>CORREL(DT!L4:L1004,DT!X4:X1004)</f>
        <v>0.59174595373405425</v>
      </c>
      <c r="C14" s="7"/>
      <c r="D14" s="45" t="s">
        <v>4</v>
      </c>
      <c r="E14" s="46">
        <f>(4*E13)/(1+(3*E13))</f>
        <v>0.80228671036833099</v>
      </c>
      <c r="F14" s="47"/>
      <c r="G14" s="45" t="s">
        <v>4</v>
      </c>
      <c r="H14" s="46">
        <f>(4*H13)/(1+(3*H13))</f>
        <v>0.78459459124397379</v>
      </c>
      <c r="I14" s="47"/>
      <c r="J14" s="45" t="s">
        <v>4</v>
      </c>
      <c r="K14" s="46">
        <f>(4*K13)/(1+(3*K13))</f>
        <v>0.5629601135839819</v>
      </c>
      <c r="L14" s="47"/>
      <c r="M14" s="45" t="s">
        <v>4</v>
      </c>
      <c r="N14" s="46">
        <f>(4*N13)/(1+(3*N13))</f>
        <v>0.7880457420902669</v>
      </c>
      <c r="P14" s="45" t="s">
        <v>4</v>
      </c>
      <c r="Q14" s="46">
        <f>(4*Q13)/(1+(3*Q13))</f>
        <v>0.7015542903795573</v>
      </c>
    </row>
    <row r="15" spans="1:18">
      <c r="A15" s="32" t="s">
        <v>44</v>
      </c>
      <c r="B15" s="33">
        <f>CORREL(DT!L4:L1004,DT!Y4:Y1004)</f>
        <v>0.66627498954739117</v>
      </c>
      <c r="D15" s="164" t="s">
        <v>1463</v>
      </c>
      <c r="E15" s="37">
        <f>1-EXP(LN(1-E14)+1.96*SQRT(8/(3*(Results!E3-2))))</f>
        <v>0.7582166362697319</v>
      </c>
      <c r="G15" s="164" t="s">
        <v>1463</v>
      </c>
      <c r="H15" s="37">
        <f>1-EXP(LN(1-H14)+1.96*SQRT(8/(3*(Results!E3-2))))</f>
        <v>0.73658096331434908</v>
      </c>
      <c r="J15" s="164" t="s">
        <v>1463</v>
      </c>
      <c r="K15" s="37">
        <f>1-EXP(LN(1-K14)+1.96*SQRT(8/(3*(Results!E3-2))))</f>
        <v>0.46554440513930195</v>
      </c>
      <c r="M15" s="164" t="s">
        <v>1463</v>
      </c>
      <c r="N15" s="37">
        <f>1-EXP(LN(1-N14)+1.96*SQRT(8/(3*(Results!E3-2))))</f>
        <v>0.74080137187622075</v>
      </c>
      <c r="P15" s="164" t="s">
        <v>1463</v>
      </c>
      <c r="Q15" s="37">
        <f>1-EXP(LN(1-Q14)+1.96*SQRT(8/(3*(Results!E3-2))))</f>
        <v>0.6350310710153737</v>
      </c>
    </row>
    <row r="16" spans="1:18">
      <c r="A16" s="32" t="s">
        <v>45</v>
      </c>
      <c r="B16" s="33">
        <f>CORREL(DT!N4:N1004,DT!P4:P1004)</f>
        <v>0.79315899547145807</v>
      </c>
      <c r="D16" s="165"/>
      <c r="E16" s="37">
        <f>1-EXP(LN(1-E14)-1.96*SQRT(8/(3*(Results!E3-2))))</f>
        <v>0.83832409189002188</v>
      </c>
      <c r="G16" s="165"/>
      <c r="H16" s="37">
        <f>1-EXP(LN(1-H14)-1.96*SQRT(8/(3*(Results!E3-2))))</f>
        <v>0.82385673144526306</v>
      </c>
      <c r="J16" s="165"/>
      <c r="K16" s="37">
        <f>1-EXP(LN(1-K14)-1.96*SQRT(8/(3*(Results!E3-2))))</f>
        <v>0.64261977205363574</v>
      </c>
      <c r="M16" s="165"/>
      <c r="N16" s="37">
        <f>1-EXP(LN(1-N14)-1.96*SQRT(8/(3*(Results!E3-2))))</f>
        <v>0.82667883788099339</v>
      </c>
      <c r="P16" s="165"/>
      <c r="Q16" s="37">
        <f>1-EXP(LN(1-Q14)-1.96*SQRT(8/(3*(Results!E3-2))))</f>
        <v>0.75595226191268039</v>
      </c>
    </row>
    <row r="17" spans="1:18">
      <c r="A17" s="32" t="s">
        <v>46</v>
      </c>
      <c r="B17" s="33">
        <f>CORREL(DT!N4:N1004,DT!X4:X1004)</f>
        <v>0.58553080955955805</v>
      </c>
    </row>
    <row r="18" spans="1:18">
      <c r="A18" s="32" t="s">
        <v>47</v>
      </c>
      <c r="B18" s="33">
        <f>CORREL(DT!N4:N1004,DT!Y4:Y1004)</f>
        <v>0.64859277295949203</v>
      </c>
    </row>
    <row r="19" spans="1:18">
      <c r="A19" s="32" t="s">
        <v>48</v>
      </c>
      <c r="B19" s="33">
        <f>CORREL(DT!P4:P1004,DT!X4:X1004)</f>
        <v>0.47059307782071569</v>
      </c>
    </row>
    <row r="20" spans="1:18">
      <c r="A20" s="32" t="s">
        <v>116</v>
      </c>
      <c r="B20" s="33">
        <f>CORREL(DT!P4:P1004,DT!Y4:Y1004)</f>
        <v>0.59140138830484601</v>
      </c>
    </row>
    <row r="21" spans="1:18">
      <c r="A21" s="32" t="s">
        <v>35</v>
      </c>
      <c r="B21" s="33">
        <f>CORREL(DT!X4:X1004,DT!Y4:Y1004)</f>
        <v>0.71947636898953926</v>
      </c>
    </row>
    <row r="22" spans="1:18">
      <c r="A22" s="34" t="s">
        <v>826</v>
      </c>
      <c r="B22" s="33">
        <f>AVERAGE(B7:B21)</f>
        <v>0.61391793476254719</v>
      </c>
    </row>
    <row r="23" spans="1:18">
      <c r="A23" s="45" t="s">
        <v>4</v>
      </c>
      <c r="B23" s="46">
        <f>(6*B22)/(1+(5*B22))</f>
        <v>0.90512997717636268</v>
      </c>
    </row>
    <row r="24" spans="1:18">
      <c r="A24" s="164" t="s">
        <v>1463</v>
      </c>
      <c r="B24" s="37">
        <f>1-EXP(LN(1-B23)+1.96*SQRT(12/(5*(Results!E3-2))))</f>
        <v>0.88517539417454105</v>
      </c>
    </row>
    <row r="25" spans="1:18">
      <c r="A25" s="165"/>
      <c r="B25" s="37">
        <f>1-EXP(LN(1-B23)-1.96*SQRT(12/(5*(Results!E3-2))))</f>
        <v>0.92161678966058413</v>
      </c>
    </row>
    <row r="27" spans="1:18" ht="66.75"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Attraction</v>
      </c>
      <c r="B29" s="163"/>
      <c r="D29" s="163" t="str">
        <f>VLOOKUP(Read_First!B5,Items!A1:BI50,55,FALSE)</f>
        <v>Compréhensibilité</v>
      </c>
      <c r="E29" s="163"/>
      <c r="G29" s="163" t="str">
        <f>VLOOKUP(Read_First!B5,Items!A1:BI50,56,FALSE)</f>
        <v>Efficacité</v>
      </c>
      <c r="H29" s="163"/>
      <c r="J29" s="163" t="str">
        <f>VLOOKUP(Read_First!B5,Items!A1:BI50,57,FALSE)</f>
        <v>Contrôlabilité</v>
      </c>
      <c r="K29" s="163"/>
      <c r="M29" s="163" t="e">
        <f>VLOOKUP(Read_First!B5,Items!A1:BI5,58,FALSE)</f>
        <v>#N/A</v>
      </c>
      <c r="N29" s="163"/>
      <c r="P29" s="163" t="str">
        <f>VLOOKUP(Read_First!B5,Items!A1:BI55,59,FALSE)</f>
        <v>Originalité</v>
      </c>
      <c r="Q29" s="163"/>
    </row>
    <row r="30" spans="1:18">
      <c r="A30" s="42" t="s">
        <v>1277</v>
      </c>
      <c r="B30" s="42">
        <f>1-((Results!C3+Results!C14+Results!C16+Results!C18+Results!C26+Results!C27)/(36*(Results!M3)))</f>
        <v>0.75450951841523595</v>
      </c>
      <c r="D30" s="42" t="s">
        <v>1277</v>
      </c>
      <c r="E30" s="42">
        <f>1-((Results!C4+Results!C6+Results!C15+Results!C23)/(16*(Results!M4)))</f>
        <v>0.5988032340996311</v>
      </c>
      <c r="G30" s="42" t="s">
        <v>1277</v>
      </c>
      <c r="H30" s="42">
        <f>1-((Results!C11+Results!C22+Results!C24+Results!C25)/(16*(Results!M5)))</f>
        <v>0.58000692495214934</v>
      </c>
      <c r="J30" s="42" t="s">
        <v>1277</v>
      </c>
      <c r="K30" s="42">
        <f>1-((Results!C10+Results!C13+Results!C19+Results!C21)/(16*(Results!M6)))</f>
        <v>0.42608945852817548</v>
      </c>
      <c r="M30" s="42" t="s">
        <v>1277</v>
      </c>
      <c r="N30" s="42">
        <f>1-((Results!C7+Results!C8+Results!C9+Results!C20)/(16*(Results!M7)))</f>
        <v>0.58780361119253688</v>
      </c>
      <c r="P30" s="42" t="s">
        <v>1277</v>
      </c>
      <c r="Q30" s="42">
        <f>1-((Results!C5+Results!C12+Results!C17+Results!C28)/(16*(Results!M8)))</f>
        <v>0.52572096713022543</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f>COVAR(DT!A4:A1004,DT!L4:L1004)^2</f>
        <v>1.1445133352283263</v>
      </c>
      <c r="D33" s="32" t="s">
        <v>5</v>
      </c>
      <c r="E33" s="33">
        <f>_xlfn.COVARIANCE.S(DT!B4:B1004,DT!D4:D1004)^2</f>
        <v>1.105825802201396</v>
      </c>
      <c r="G33" s="32" t="s">
        <v>11</v>
      </c>
      <c r="H33" s="33">
        <f>COVAR(DT!I4:I1004,DT!T4:T1004)^2</f>
        <v>0.83110456585103587</v>
      </c>
      <c r="J33" s="32" t="s">
        <v>17</v>
      </c>
      <c r="K33" s="33">
        <f>COVAR(DT!H4:H1004,DT!K4:K1004)^2</f>
        <v>3.3525034954615478E-3</v>
      </c>
      <c r="M33" s="32" t="s">
        <v>24</v>
      </c>
      <c r="N33" s="33">
        <f>COVAR(DT!E4:E1004,DT!F4:F1004)^2</f>
        <v>0.43660542378563522</v>
      </c>
      <c r="P33" s="32" t="s">
        <v>34</v>
      </c>
      <c r="Q33" s="33">
        <f>COVAR(DT!C4:C1004,DT!J4:J1004)^2</f>
        <v>1.1848083960254856</v>
      </c>
    </row>
    <row r="34" spans="1:17">
      <c r="A34" s="32" t="s">
        <v>37</v>
      </c>
      <c r="B34" s="33">
        <f>COVAR(DT!A4:A1004,DT!N4:N1004)^2</f>
        <v>1.3619545071314243</v>
      </c>
      <c r="D34" s="32" t="s">
        <v>6</v>
      </c>
      <c r="E34" s="33">
        <f>_xlfn.COVARIANCE.S(DT!B4:B1004,DT!M4:M1004)^2</f>
        <v>1.1152625214208505</v>
      </c>
      <c r="G34" s="32" t="s">
        <v>12</v>
      </c>
      <c r="H34" s="33">
        <f>COVAR(DT!I4:I1004,DT!V4:V1004)^2</f>
        <v>0.38277127907951286</v>
      </c>
      <c r="J34" s="32" t="s">
        <v>18</v>
      </c>
      <c r="K34" s="33">
        <f>COVAR(DT!H4:H1004,DT!Q4:Q1004)^2</f>
        <v>3.8563097238352522E-3</v>
      </c>
      <c r="M34" s="32" t="s">
        <v>25</v>
      </c>
      <c r="N34" s="33">
        <f>COVAR(DT!E4:E1004,DT!G4:G1004)^2</f>
        <v>0.74509884120220438</v>
      </c>
      <c r="P34" s="32" t="s">
        <v>33</v>
      </c>
      <c r="Q34" s="33">
        <f>COVAR(DT!C4:C1004,DT!O4:O1004)^2</f>
        <v>0.52453012668803234</v>
      </c>
    </row>
    <row r="35" spans="1:17">
      <c r="A35" s="32" t="s">
        <v>38</v>
      </c>
      <c r="B35" s="33">
        <f>COVAR(DT!A4:A1004,DT!P4:P1004)^2</f>
        <v>1.2416865104821004</v>
      </c>
      <c r="D35" s="32" t="s">
        <v>7</v>
      </c>
      <c r="E35" s="33">
        <f>_xlfn.COVARIANCE.S(DT!B4:B1004,DT!U4:U1004)^2</f>
        <v>0.80185015449615626</v>
      </c>
      <c r="G35" s="32" t="s">
        <v>13</v>
      </c>
      <c r="H35" s="33">
        <f>COVAR(DT!I4:I1004,DT!W4:W1004)^2</f>
        <v>0.42477718548199833</v>
      </c>
      <c r="J35" s="32" t="s">
        <v>19</v>
      </c>
      <c r="K35" s="33">
        <f>COVAR(DT!H4:H1004,DT!S4:S1004)^2</f>
        <v>2.3461617770115055E-4</v>
      </c>
      <c r="M35" s="32" t="s">
        <v>26</v>
      </c>
      <c r="N35" s="33">
        <f>COVAR(DT!E4:E1004,DT!R4:R1004)^2</f>
        <v>0.56641104239179185</v>
      </c>
      <c r="P35" s="32" t="s">
        <v>32</v>
      </c>
      <c r="Q35" s="33">
        <f>COVAR(DT!C4:C1004,DT!Z4:Z1004)^2</f>
        <v>0.12810950060463822</v>
      </c>
    </row>
    <row r="36" spans="1:17">
      <c r="A36" s="32" t="s">
        <v>39</v>
      </c>
      <c r="B36" s="33">
        <f>COVAR(DT!A4:A1004,DT!X4:X1004)^2</f>
        <v>0.8654650288143686</v>
      </c>
      <c r="D36" s="32" t="s">
        <v>8</v>
      </c>
      <c r="E36" s="33">
        <f>_xlfn.COVARIANCE.S(DT!D4:D1004,DT!M4:M1004)^2</f>
        <v>1.111938828498958</v>
      </c>
      <c r="G36" s="32" t="s">
        <v>14</v>
      </c>
      <c r="H36" s="33">
        <f>COVAR(DT!T4:T1004,DT!V4:V1004)^2</f>
        <v>0.88833342725515474</v>
      </c>
      <c r="J36" s="32" t="s">
        <v>20</v>
      </c>
      <c r="K36" s="33">
        <f>COVAR(DT!K4:K1004,DT!Q4:Q1004)^2</f>
        <v>0.44127186169339322</v>
      </c>
      <c r="M36" s="32" t="s">
        <v>27</v>
      </c>
      <c r="N36" s="33">
        <f>COVAR(DT!F4:F1004,DT!G4:G1004)^2</f>
        <v>1.9455584189738051</v>
      </c>
      <c r="P36" s="32" t="s">
        <v>31</v>
      </c>
      <c r="Q36" s="33">
        <f>COVAR(DT!J4:J1004,DT!O4:O1004)^2</f>
        <v>0.89827542826887075</v>
      </c>
    </row>
    <row r="37" spans="1:17">
      <c r="A37" s="32" t="s">
        <v>40</v>
      </c>
      <c r="B37" s="33">
        <f>COVAR(DT!A4:A1004,DT!Y4:Y1004)^2</f>
        <v>0.9177949391304131</v>
      </c>
      <c r="D37" s="32" t="s">
        <v>9</v>
      </c>
      <c r="E37" s="33">
        <f>_xlfn.COVARIANCE.S(DT!D4:D1004,DT!U4:U1004)^2</f>
        <v>1.3383671334124652</v>
      </c>
      <c r="G37" s="32" t="s">
        <v>15</v>
      </c>
      <c r="H37" s="33">
        <f>COVAR(DT!T4:T1004,DT!W4:W1004)^2</f>
        <v>1.3609496395450753</v>
      </c>
      <c r="J37" s="32" t="s">
        <v>21</v>
      </c>
      <c r="K37" s="33">
        <f>COVAR(DT!K4:K1004,DT!S4:S1004)^2</f>
        <v>0.6369279552817414</v>
      </c>
      <c r="M37" s="32" t="s">
        <v>28</v>
      </c>
      <c r="N37" s="33">
        <f>COVAR(DT!F4:F1004,DT!R4:R1004)^2</f>
        <v>0.6430301063338707</v>
      </c>
      <c r="P37" s="32" t="s">
        <v>30</v>
      </c>
      <c r="Q37" s="33">
        <f>COVAR(DT!J4:J1004,DT!Z4:Z1004)^2</f>
        <v>0.71930745614210134</v>
      </c>
    </row>
    <row r="38" spans="1:17">
      <c r="A38" s="32" t="s">
        <v>41</v>
      </c>
      <c r="B38" s="33">
        <f>COVAR(DT!L4:L1004,DT!N4:N1004)^2</f>
        <v>2.1996504996673343</v>
      </c>
      <c r="D38" s="32" t="s">
        <v>10</v>
      </c>
      <c r="E38" s="33">
        <f>_xlfn.COVARIANCE.S(DT!M4:M1004,DT!U4:U1004)^2</f>
        <v>0.97761625827749754</v>
      </c>
      <c r="G38" s="32" t="s">
        <v>16</v>
      </c>
      <c r="H38" s="33">
        <f>COVAR(DT!V4:V1004,DT!W4:W1004)^2</f>
        <v>0.61427988223853203</v>
      </c>
      <c r="J38" s="32" t="s">
        <v>22</v>
      </c>
      <c r="K38" s="33">
        <f>COVAR(DT!Q4:Q1004,DT!S4:S1004)^2</f>
        <v>1.4483905028690189</v>
      </c>
      <c r="M38" s="32" t="s">
        <v>23</v>
      </c>
      <c r="N38" s="33">
        <f>COVAR(DT!G4:G1004,DT!R4:R1004)^2</f>
        <v>0.64004921278761651</v>
      </c>
      <c r="P38" s="32" t="s">
        <v>29</v>
      </c>
      <c r="Q38" s="33">
        <f>COVAR(DT!O4:O1004,DT!Z4:Z1004)^2</f>
        <v>0.83753812038991871</v>
      </c>
    </row>
    <row r="39" spans="1:17">
      <c r="A39" s="32" t="s">
        <v>42</v>
      </c>
      <c r="B39" s="33">
        <f>COVAR(DT!L4:L1004,DT!P4:P1004)^2</f>
        <v>1.7597792231154743</v>
      </c>
      <c r="D39" s="32" t="s">
        <v>1275</v>
      </c>
      <c r="E39" s="6">
        <f>SUM(E33:E38)</f>
        <v>6.4508606983073227</v>
      </c>
      <c r="G39" s="32" t="s">
        <v>1275</v>
      </c>
      <c r="H39" s="6">
        <f>SUM(H33:H38)</f>
        <v>4.502215979451309</v>
      </c>
      <c r="J39" s="32" t="s">
        <v>1275</v>
      </c>
      <c r="K39" s="6">
        <f>SUM(K33:K38)</f>
        <v>2.5340337492411518</v>
      </c>
      <c r="M39" s="32" t="s">
        <v>1275</v>
      </c>
      <c r="N39" s="6">
        <f>SUM(N33:N38)</f>
        <v>4.9767530454749238</v>
      </c>
      <c r="P39" s="32" t="s">
        <v>1275</v>
      </c>
      <c r="Q39" s="6">
        <f>SUM(Q33:Q38)</f>
        <v>4.2925690281190469</v>
      </c>
    </row>
    <row r="40" spans="1:17">
      <c r="A40" s="32" t="s">
        <v>43</v>
      </c>
      <c r="B40" s="33">
        <f>COVAR(DT!L4:L1004,DT!X4:X1004)^2</f>
        <v>1.2872346290967576</v>
      </c>
      <c r="D40" s="34" t="s">
        <v>1276</v>
      </c>
      <c r="E40" s="41">
        <f>E30+SQRT((4/3)*2*E39)/(16*(Results!M4))</f>
        <v>0.79898787825546524</v>
      </c>
      <c r="G40" s="34" t="s">
        <v>1276</v>
      </c>
      <c r="H40" s="41">
        <f>H30+SQRT((4/3)*2*H39)/(16*(Results!M5))</f>
        <v>0.77723193417662984</v>
      </c>
      <c r="J40" s="34" t="s">
        <v>1276</v>
      </c>
      <c r="K40" s="41">
        <f>K30+SQRT((4/3)*2*K39)/(16*(Results!M6))</f>
        <v>0.62302115236222311</v>
      </c>
      <c r="M40" s="34" t="s">
        <v>1276</v>
      </c>
      <c r="N40" s="41">
        <f>N30+SQRT((4/3)*2*N39)/(16*(Results!M7))</f>
        <v>0.79004492473420651</v>
      </c>
      <c r="P40" s="34" t="s">
        <v>1276</v>
      </c>
      <c r="Q40" s="41">
        <f>Q30+SQRT((4/3)*2*Q39)/(16*(Results!M8))</f>
        <v>0.70718425182418321</v>
      </c>
    </row>
    <row r="41" spans="1:17">
      <c r="A41" s="32" t="s">
        <v>44</v>
      </c>
      <c r="B41" s="33">
        <f>COVAR(DT!L4:L1004,DT!Y4:Y1004)^2</f>
        <v>1.6108791800864497</v>
      </c>
    </row>
    <row r="42" spans="1:17">
      <c r="A42" s="32" t="s">
        <v>45</v>
      </c>
      <c r="B42" s="33">
        <f>COVAR(DT!N4:N1004,DT!P4:P1004)^2</f>
        <v>2.5331029340295972</v>
      </c>
    </row>
    <row r="43" spans="1:17">
      <c r="A43" s="32" t="s">
        <v>46</v>
      </c>
      <c r="B43" s="33">
        <f>COVAR(DT!N4:N1004,DT!X4:X1004)^2</f>
        <v>1.2735569391655905</v>
      </c>
    </row>
    <row r="44" spans="1:17">
      <c r="A44" s="32" t="s">
        <v>47</v>
      </c>
      <c r="B44" s="33">
        <f>COVAR(DT!N4:N1004,DT!Y4:Y1004)^2</f>
        <v>1.5425238895341022</v>
      </c>
    </row>
    <row r="45" spans="1:17">
      <c r="A45" s="32" t="s">
        <v>48</v>
      </c>
      <c r="B45" s="33">
        <f>COVAR(DT!P4:P1004,DT!X4:X1004)^2</f>
        <v>0.76560145154593373</v>
      </c>
    </row>
    <row r="46" spans="1:17">
      <c r="A46" s="32" t="s">
        <v>116</v>
      </c>
      <c r="B46" s="33">
        <f>COVAR(DT!P4:P1004,DT!Y4:Y1004)^2</f>
        <v>1.1935625504696736</v>
      </c>
    </row>
    <row r="47" spans="1:17">
      <c r="A47" s="32" t="s">
        <v>35</v>
      </c>
      <c r="B47" s="33">
        <f>COVAR(DT!X4:X1004,DT!Y4:Y1004)^2</f>
        <v>1.62967163281623</v>
      </c>
    </row>
    <row r="48" spans="1:17">
      <c r="A48" s="32" t="s">
        <v>1275</v>
      </c>
      <c r="B48" s="6">
        <f>SUM(B33:B47)</f>
        <v>21.326977250313774</v>
      </c>
    </row>
    <row r="49" spans="1:2">
      <c r="A49" s="34" t="s">
        <v>1276</v>
      </c>
      <c r="B49" s="41">
        <f>B30+SQRT((6/5)*2*B48)/(36*(Results!M3))</f>
        <v>0.90675006725963758</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41.5" customHeight="1">
      <c r="A1" s="160" t="s">
        <v>2212</v>
      </c>
      <c r="B1" s="166"/>
      <c r="C1" s="166"/>
      <c r="D1" s="166"/>
      <c r="E1" s="166"/>
      <c r="F1" s="166"/>
      <c r="G1" s="166"/>
      <c r="H1" s="166"/>
    </row>
    <row r="2" spans="1:8">
      <c r="A2" s="110" t="s">
        <v>110</v>
      </c>
      <c r="B2" s="111" t="s">
        <v>106</v>
      </c>
      <c r="C2" s="111" t="s">
        <v>120</v>
      </c>
      <c r="D2" s="111" t="s">
        <v>121</v>
      </c>
    </row>
    <row r="3" spans="1:8">
      <c r="A3" s="14" t="str">
        <f>VLOOKUP(Read_First!B5,Items!A1:BI50,54,FALSE)</f>
        <v>Attraction</v>
      </c>
      <c r="B3" s="50">
        <f>Results!L3</f>
        <v>1.4732026143790853</v>
      </c>
      <c r="C3" s="13" t="str">
        <f>IF(B3&gt;E37,"Excellent",IF(B3&gt;D37,"Good",IF(B3&gt;C37,"Above average",IF(B3&gt;B37,"Below average","Bad"))))</f>
        <v>Above average</v>
      </c>
      <c r="D3" t="str">
        <f t="shared" ref="D3:D8" si="0">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spans="1:8">
      <c r="A4" s="14" t="str">
        <f>VLOOKUP(Read_First!B5,Items!A1:BI50,55,FALSE)</f>
        <v>Compréhensibilité</v>
      </c>
      <c r="B4" s="50">
        <f>Results!L4</f>
        <v>1.642156862745098</v>
      </c>
      <c r="C4" s="13" t="str">
        <f>IF(B4&gt;E38,"Excellent",IF(B4&gt;D38,"Good",IF(B4&gt;C38,"Above Average",IF(B4&gt;B38,"Below Average","Bad"))))</f>
        <v>Above Average</v>
      </c>
      <c r="D4" t="str">
        <f t="shared" si="0"/>
        <v>25% of results better, 50% of results worse</v>
      </c>
    </row>
    <row r="5" spans="1:8">
      <c r="A5" s="14" t="str">
        <f>VLOOKUP(Read_First!B5,Items!A1:BI50,56,FALSE)</f>
        <v>Efficacité</v>
      </c>
      <c r="B5" s="50">
        <f>Results!L5</f>
        <v>1.6068627450980393</v>
      </c>
      <c r="C5" s="13" t="str">
        <f>IF(B5&gt;E39,"Excellent",IF(B5&gt;D39,"Good",IF(B5&gt;C39,"Above Average",IF(B5&gt;B39,"Below Average","Bad"))))</f>
        <v>Good</v>
      </c>
      <c r="D5" t="str">
        <f t="shared" si="0"/>
        <v>10% of results better, 75% of results worse</v>
      </c>
    </row>
    <row r="6" spans="1:8">
      <c r="A6" s="15" t="str">
        <f>VLOOKUP(Read_First!B5,Items!A1:BI50,57,FALSE)</f>
        <v>Contrôlabilité</v>
      </c>
      <c r="B6" s="50">
        <f>Results!L6</f>
        <v>1.2431372549019608</v>
      </c>
      <c r="C6" s="13" t="str">
        <f>IF(B6&gt;E40,"Excellent",IF(B6&gt;D40,"Good",IF(B6&gt;C40,"Above Average",IF(B6&gt;B40,"Below Average","Bad"))))</f>
        <v>Above Average</v>
      </c>
      <c r="D6" t="str">
        <f t="shared" si="0"/>
        <v>25% of results better, 50% of results worse</v>
      </c>
    </row>
    <row r="7" spans="1:8">
      <c r="A7" s="15" t="str">
        <f>VLOOKUP(Read_First!B5,Items!A1:BI50,58,FALSE)</f>
        <v>Stimulation</v>
      </c>
      <c r="B7" s="50">
        <f>Results!L7</f>
        <v>1.1352941176470588</v>
      </c>
      <c r="C7" s="13" t="str">
        <f>IF(B7&gt;E41,"Excellent",IF(B7&gt;D41,"Good",IF(B7&gt;C41,"Above Average",IF(B7&gt;B41,"Below Average","Bad"))))</f>
        <v>Above Average</v>
      </c>
      <c r="D7" t="str">
        <f t="shared" si="0"/>
        <v>25% of results better, 50% of results worse</v>
      </c>
    </row>
    <row r="8" spans="1:8">
      <c r="A8" s="14" t="str">
        <f>VLOOKUP(Read_First!B5,Items!A1:BI50,59,FALSE)</f>
        <v>Originalité</v>
      </c>
      <c r="B8" s="50">
        <f>Results!L8</f>
        <v>0.77352941176470591</v>
      </c>
      <c r="C8" s="13" t="str">
        <f>IF(B8&gt;E42,"Excellent",IF(B8&gt;D42,"Good",IF(B8&gt;C42,"Above Average",IF(B8&gt;B42,"Below Average","Bad"))))</f>
        <v>Above Average</v>
      </c>
      <c r="D8" t="str">
        <f t="shared" si="0"/>
        <v>25% of results better, 50% of results worse</v>
      </c>
    </row>
    <row r="26" spans="1:8">
      <c r="A26" s="167" t="s">
        <v>822</v>
      </c>
      <c r="B26" s="167"/>
      <c r="C26" s="167"/>
      <c r="D26" s="167"/>
      <c r="E26" s="167"/>
      <c r="F26" s="167"/>
      <c r="G26" s="167"/>
      <c r="H26" s="167"/>
    </row>
    <row r="27" spans="1:8" s="17" customFormat="1" ht="16">
      <c r="A27" s="16" t="s">
        <v>110</v>
      </c>
      <c r="B27" s="16" t="s">
        <v>126</v>
      </c>
      <c r="C27" s="16" t="s">
        <v>125</v>
      </c>
      <c r="D27" s="16" t="s">
        <v>124</v>
      </c>
      <c r="E27" s="16" t="s">
        <v>123</v>
      </c>
      <c r="F27" s="16" t="s">
        <v>122</v>
      </c>
      <c r="G27" s="16" t="s">
        <v>119</v>
      </c>
      <c r="H27" s="16" t="s">
        <v>106</v>
      </c>
    </row>
    <row r="28" spans="1:8">
      <c r="A28" s="14" t="str">
        <f>VLOOKUP(Read_First!B5,Items!A1:BI50,54,FALSE)</f>
        <v>Attraction</v>
      </c>
      <c r="B28" s="27">
        <v>-1</v>
      </c>
      <c r="C28" s="28">
        <f>B37</f>
        <v>0.69</v>
      </c>
      <c r="D28" s="28">
        <f>C37-B37</f>
        <v>0.49</v>
      </c>
      <c r="E28" s="28">
        <f>D37-C37</f>
        <v>0.40000000000000013</v>
      </c>
      <c r="F28" s="28">
        <f>E37-D37</f>
        <v>0.26</v>
      </c>
      <c r="G28" s="28">
        <f>2.5-E37</f>
        <v>0.65999999999999992</v>
      </c>
      <c r="H28" s="51">
        <f>Results!L3</f>
        <v>1.4732026143790853</v>
      </c>
    </row>
    <row r="29" spans="1:8">
      <c r="A29" s="14" t="str">
        <f>VLOOKUP(Read_First!B5,Items!A1:BI50,55,FALSE)</f>
        <v>Compréhensibilité</v>
      </c>
      <c r="B29" s="27">
        <v>-1</v>
      </c>
      <c r="C29" s="28">
        <f t="shared" ref="C29:C33" si="1">B38</f>
        <v>0.72</v>
      </c>
      <c r="D29" s="28">
        <f t="shared" ref="D29:D33" si="2">C38-B38</f>
        <v>0.48</v>
      </c>
      <c r="E29" s="28">
        <f t="shared" ref="E29:E33" si="3">D38-C38</f>
        <v>0.53</v>
      </c>
      <c r="F29" s="28">
        <f t="shared" ref="F29:F33" si="4">E38-D38</f>
        <v>0.27</v>
      </c>
      <c r="G29" s="28">
        <f t="shared" ref="G29:G33" si="5">2.5-E38</f>
        <v>0.5</v>
      </c>
      <c r="H29" s="51">
        <f>Results!L4</f>
        <v>1.642156862745098</v>
      </c>
    </row>
    <row r="30" spans="1:8">
      <c r="A30" s="14" t="str">
        <f>VLOOKUP(Read_First!B5,Items!A1:BI50,56,FALSE)</f>
        <v>Efficacité</v>
      </c>
      <c r="B30" s="27">
        <v>-1</v>
      </c>
      <c r="C30" s="28">
        <f t="shared" si="1"/>
        <v>0.6</v>
      </c>
      <c r="D30" s="28">
        <f t="shared" si="2"/>
        <v>0.45000000000000007</v>
      </c>
      <c r="E30" s="28">
        <f t="shared" si="3"/>
        <v>0.44999999999999996</v>
      </c>
      <c r="F30" s="28">
        <f t="shared" si="4"/>
        <v>0.37999999999999989</v>
      </c>
      <c r="G30" s="28">
        <f t="shared" si="5"/>
        <v>0.62000000000000011</v>
      </c>
      <c r="H30" s="51">
        <f>Results!L5</f>
        <v>1.6068627450980393</v>
      </c>
    </row>
    <row r="31" spans="1:8">
      <c r="A31" s="15" t="str">
        <f>VLOOKUP(Read_First!B5,Items!A1:BI50,57,FALSE)</f>
        <v>Contrôlabilité</v>
      </c>
      <c r="B31" s="27">
        <v>-1</v>
      </c>
      <c r="C31" s="28">
        <f t="shared" si="1"/>
        <v>0.78</v>
      </c>
      <c r="D31" s="28">
        <f t="shared" si="2"/>
        <v>0.35999999999999988</v>
      </c>
      <c r="E31" s="28">
        <f t="shared" si="3"/>
        <v>0.34000000000000008</v>
      </c>
      <c r="F31" s="28">
        <f t="shared" si="4"/>
        <v>0.21999999999999997</v>
      </c>
      <c r="G31" s="28">
        <f t="shared" si="5"/>
        <v>0.8</v>
      </c>
      <c r="H31" s="51">
        <f>Results!L6</f>
        <v>1.2431372549019608</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1">
        <f>Results!L7</f>
        <v>1.1352941176470588</v>
      </c>
    </row>
    <row r="33" spans="1:8">
      <c r="A33" s="14" t="str">
        <f>VLOOKUP(Read_First!B5,Items!A1:BI50,59,FALSE)</f>
        <v>Originalité</v>
      </c>
      <c r="B33" s="27">
        <v>-1</v>
      </c>
      <c r="C33" s="28">
        <f t="shared" si="1"/>
        <v>0.16</v>
      </c>
      <c r="D33" s="28">
        <f t="shared" si="2"/>
        <v>0.53999999999999992</v>
      </c>
      <c r="E33" s="28">
        <f t="shared" si="3"/>
        <v>0.42000000000000015</v>
      </c>
      <c r="F33" s="28">
        <f t="shared" si="4"/>
        <v>0.48</v>
      </c>
      <c r="G33" s="28">
        <f t="shared" si="5"/>
        <v>0.89999999999999991</v>
      </c>
      <c r="H33" s="51">
        <f>Results!L8</f>
        <v>0.77352941176470591</v>
      </c>
    </row>
    <row r="35" spans="1:8">
      <c r="A35" s="167" t="s">
        <v>2151</v>
      </c>
      <c r="B35" s="167"/>
      <c r="C35" s="167"/>
      <c r="D35" s="167"/>
      <c r="E35" s="167"/>
    </row>
    <row r="36" spans="1:8">
      <c r="A36" s="13" t="s">
        <v>110</v>
      </c>
      <c r="B36" s="134">
        <v>0.25</v>
      </c>
      <c r="C36" s="134">
        <v>0.5</v>
      </c>
      <c r="D36" s="134">
        <v>0.75</v>
      </c>
      <c r="E36" s="134">
        <v>0.9</v>
      </c>
    </row>
    <row r="37" spans="1:8">
      <c r="A37" s="13" t="str">
        <f>VLOOKUP(Read_First!B5,Items!A1:BI50,54,FALSE)</f>
        <v>Attraction</v>
      </c>
      <c r="B37">
        <v>0.69</v>
      </c>
      <c r="C37">
        <v>1.18</v>
      </c>
      <c r="D37">
        <v>1.58</v>
      </c>
      <c r="E37">
        <v>1.84</v>
      </c>
    </row>
    <row r="38" spans="1:8">
      <c r="A38" s="13" t="str">
        <f>VLOOKUP(Read_First!B5,Items!A1:BI50,55,FALSE)</f>
        <v>Compréhensibilité</v>
      </c>
      <c r="B38">
        <v>0.72</v>
      </c>
      <c r="C38">
        <v>1.2</v>
      </c>
      <c r="D38">
        <v>1.73</v>
      </c>
      <c r="E38">
        <v>2</v>
      </c>
    </row>
    <row r="39" spans="1:8">
      <c r="A39" s="13" t="str">
        <f>VLOOKUP(Read_First!B5,Items!A1:BI50,56,FALSE)</f>
        <v>Efficacité</v>
      </c>
      <c r="B39">
        <v>0.6</v>
      </c>
      <c r="C39">
        <v>1.05</v>
      </c>
      <c r="D39">
        <v>1.5</v>
      </c>
      <c r="E39">
        <v>1.88</v>
      </c>
    </row>
    <row r="40" spans="1:8">
      <c r="A40" s="13" t="str">
        <f>VLOOKUP(Read_First!B5,Items!A1:BI50,57,FALSE)</f>
        <v>Contrôlabilité</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Originalité</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cols>
    <col min="1" max="26" width="3.6640625" style="1" customWidth="1"/>
    <col min="29" max="35" width="13.8320312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Attraction</v>
      </c>
      <c r="AD3" s="99" t="str">
        <f>VLOOKUP(Read_First!B5,Items!A1:BI50,55,FALSE)</f>
        <v>Compréhensibilité</v>
      </c>
      <c r="AE3" s="99" t="str">
        <f>VLOOKUP(Read_First!B5,Items!A1:BI50,56,FALSE)</f>
        <v>Efficacité</v>
      </c>
      <c r="AF3" s="100" t="str">
        <f>VLOOKUP(Read_First!B5,Items!A1:BI50,57,FALSE)</f>
        <v>Contrôlabilité</v>
      </c>
      <c r="AG3" s="100" t="str">
        <f>VLOOKUP(Read_First!B5,Items!A1:BI50,58,FALSE)</f>
        <v>Stimulation</v>
      </c>
      <c r="AH3" s="100" t="str">
        <f>VLOOKUP(Read_First!B5,Items!A1:BI50,59,FALSE)</f>
        <v>Originalité</v>
      </c>
      <c r="AI3" s="112" t="s">
        <v>824</v>
      </c>
    </row>
    <row r="4" spans="1:35">
      <c r="A4" s="55">
        <f>IF(Data!A4&gt;0,Data!A4-4,"")</f>
        <v>2</v>
      </c>
      <c r="B4" s="55">
        <f>IF(Data!B4&gt;0,Data!B4-4,"")</f>
        <v>3</v>
      </c>
      <c r="C4" s="55">
        <f>IF(Data!C4&gt;0,4-Data!C4,"")</f>
        <v>2</v>
      </c>
      <c r="D4" s="55">
        <f>IF(Data!D4&gt;0,4-Data!D4,"")</f>
        <v>3</v>
      </c>
      <c r="E4" s="55">
        <f>IF(Data!E4&gt;0,4-Data!E4,"")</f>
        <v>2</v>
      </c>
      <c r="F4" s="55">
        <f>IF(Data!F4&gt;0,Data!F4-4,"")</f>
        <v>2</v>
      </c>
      <c r="G4" s="55">
        <f>IF(Data!G4&gt;0,Data!G4-4,"")</f>
        <v>2</v>
      </c>
      <c r="H4" s="55">
        <f>IF(Data!H4&gt;0,Data!H4-4,"")</f>
        <v>2</v>
      </c>
      <c r="I4" s="55">
        <f>IF(Data!I4&gt;0,4-Data!I4,"")</f>
        <v>2</v>
      </c>
      <c r="J4" s="55">
        <f>IF(Data!J4&gt;0,4-Data!J4,"")</f>
        <v>1</v>
      </c>
      <c r="K4" s="55">
        <f>IF(Data!K4&gt;0,Data!K4-4,"")</f>
        <v>2</v>
      </c>
      <c r="L4" s="55">
        <f>IF(Data!L4&gt;0,4-Data!L4,"")</f>
        <v>2</v>
      </c>
      <c r="M4" s="55">
        <f>IF(Data!M4&gt;0,Data!M4-4,"")</f>
        <v>1</v>
      </c>
      <c r="N4" s="55">
        <f>IF(Data!N4&gt;0,Data!N4-4,"")</f>
        <v>2</v>
      </c>
      <c r="O4" s="55">
        <f>IF(Data!O4&gt;0,Data!O4-4,"")</f>
        <v>1</v>
      </c>
      <c r="P4" s="55">
        <f>IF(Data!P4&gt;0,Data!P4-4,"")</f>
        <v>1</v>
      </c>
      <c r="Q4" s="55">
        <f>IF(Data!Q4&gt;0,4-Data!Q4,"")</f>
        <v>2</v>
      </c>
      <c r="R4" s="1">
        <f>IF(Data!R4&gt;0,4-Data!R4,"")</f>
        <v>2</v>
      </c>
      <c r="S4" s="55">
        <f>IF(Data!S4&gt;0,4-Data!S4,"")</f>
        <v>2</v>
      </c>
      <c r="T4" s="55">
        <f>IF(Data!T4&gt;0,Data!T4-4,"")</f>
        <v>2</v>
      </c>
      <c r="U4" s="55">
        <f>IF(Data!U4&gt;0,4-Data!U4,"")</f>
        <v>2</v>
      </c>
      <c r="V4" s="55">
        <f>IF(Data!V4&gt;0,Data!V4-4,"")</f>
        <v>2</v>
      </c>
      <c r="W4" s="55">
        <f>IF(Data!W4&gt;0,4-Data!W4,"")</f>
        <v>2</v>
      </c>
      <c r="X4" s="55">
        <f>IF(Data!X4&gt;0,4-Data!X4,"")</f>
        <v>2</v>
      </c>
      <c r="Y4" s="55">
        <f>IF(Data!Y4&gt;0,4-Data!Y4,"")</f>
        <v>2</v>
      </c>
      <c r="Z4" s="55">
        <f>IF(Data!Z4&gt;0,Data!Z4-4,"")</f>
        <v>2</v>
      </c>
      <c r="AC4" s="60" t="str">
        <f>IF((MAX(A4,L4,N4,P4,X4,Y4)-MIN(A4,L4,N4,P4,X4,Y4))&gt;3,1,"")</f>
        <v/>
      </c>
      <c r="AD4" s="60" t="str">
        <f t="shared" ref="AD4" si="0">IF((MAX(B4,D4,M4,U4)-MIN(B4,D4,M4,U4))&gt;3,1,"")</f>
        <v/>
      </c>
      <c r="AE4" s="60" t="str">
        <f t="shared" ref="AE4" si="1">IF((MAX(I4,T4,V4,W4)-MIN(I4,T4,V4,W4))&gt;3,1,"")</f>
        <v/>
      </c>
      <c r="AF4" s="60" t="str">
        <f t="shared" ref="AF4" si="2">IF((MAX(H4,K4,Q4,S4)-MIN(H4,K4,Q4,S4))&gt;3,1,"")</f>
        <v/>
      </c>
      <c r="AG4" s="60" t="str">
        <f>IF((MAX(E4,F4,G4,R4)-MIN(E4,F4,G4,R4))&gt;3,1,"")</f>
        <v/>
      </c>
      <c r="AH4" s="60" t="str">
        <f t="shared" ref="AH4" si="3">IF((MAX(C4,J4,O4,Z4)-MIN(C4,J4,O4,Z4))&gt;3,1,"")</f>
        <v/>
      </c>
      <c r="AI4" s="58">
        <f>IF(COUNT(A4:Z4)&gt;0,IF(COUNT(AC4,AD4,AE4,AF4,AG4,AH4)&gt;0,SUM(AC4,AD4,AE4,AF4,AG4,AH4),0),"")</f>
        <v>0</v>
      </c>
    </row>
    <row r="5" spans="1:35">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t="str">
        <f t="shared" si="4"/>
        <v/>
      </c>
      <c r="AD13" s="4">
        <f t="shared" si="5"/>
        <v>1</v>
      </c>
      <c r="AE13" s="4">
        <f t="shared" si="6"/>
        <v>1</v>
      </c>
      <c r="AF13" s="4" t="str">
        <f t="shared" si="7"/>
        <v/>
      </c>
      <c r="AG13" s="4" t="str">
        <f t="shared" si="8"/>
        <v/>
      </c>
      <c r="AH13" s="4">
        <f t="shared" si="9"/>
        <v>1</v>
      </c>
      <c r="AI13" s="2">
        <f t="shared" si="10"/>
        <v>3</v>
      </c>
    </row>
    <row r="14" spans="1:35">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f t="shared" si="15"/>
        <v>1</v>
      </c>
      <c r="AI18" s="2">
        <f t="shared" si="10"/>
        <v>1</v>
      </c>
    </row>
    <row r="19" spans="1:35">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t="str">
        <f t="shared" si="11"/>
        <v/>
      </c>
      <c r="AD24" s="4" t="str">
        <f t="shared" si="12"/>
        <v/>
      </c>
      <c r="AE24" s="4" t="str">
        <f t="shared" si="13"/>
        <v/>
      </c>
      <c r="AF24" s="4">
        <f t="shared" si="14"/>
        <v>1</v>
      </c>
      <c r="AG24" s="4" t="str">
        <f t="shared" si="8"/>
        <v/>
      </c>
      <c r="AH24" s="4" t="str">
        <f t="shared" si="15"/>
        <v/>
      </c>
      <c r="AI24" s="2">
        <f t="shared" si="10"/>
        <v>1</v>
      </c>
    </row>
    <row r="25" spans="1:35">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t="str">
        <f t="shared" si="11"/>
        <v/>
      </c>
      <c r="AD25" s="4" t="str">
        <f t="shared" si="12"/>
        <v/>
      </c>
      <c r="AE25" s="4" t="str">
        <f t="shared" si="13"/>
        <v/>
      </c>
      <c r="AF25" s="4" t="str">
        <f t="shared" si="14"/>
        <v/>
      </c>
      <c r="AG25" s="4" t="str">
        <f t="shared" si="8"/>
        <v/>
      </c>
      <c r="AH25" s="4" t="str">
        <f t="shared" si="15"/>
        <v/>
      </c>
      <c r="AI25" s="2">
        <f t="shared" si="10"/>
        <v>0</v>
      </c>
    </row>
    <row r="26" spans="1:35">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4" t="str">
        <f t="shared" si="11"/>
        <v/>
      </c>
      <c r="AD26" s="4" t="str">
        <f t="shared" si="12"/>
        <v/>
      </c>
      <c r="AE26" s="4" t="str">
        <f t="shared" si="13"/>
        <v/>
      </c>
      <c r="AF26" s="4" t="str">
        <f t="shared" si="14"/>
        <v/>
      </c>
      <c r="AG26" s="4" t="str">
        <f t="shared" si="8"/>
        <v/>
      </c>
      <c r="AH26" s="4">
        <f t="shared" si="15"/>
        <v>1</v>
      </c>
      <c r="AI26" s="2">
        <f t="shared" si="10"/>
        <v>1</v>
      </c>
    </row>
    <row r="27" spans="1:35">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4" t="str">
        <f t="shared" si="11"/>
        <v/>
      </c>
      <c r="AD28" s="4" t="str">
        <f t="shared" si="12"/>
        <v/>
      </c>
      <c r="AE28" s="4" t="str">
        <f t="shared" si="13"/>
        <v/>
      </c>
      <c r="AF28" s="4" t="str">
        <f t="shared" si="14"/>
        <v/>
      </c>
      <c r="AG28" s="4" t="str">
        <f t="shared" si="8"/>
        <v/>
      </c>
      <c r="AH28" s="4" t="str">
        <f t="shared" si="15"/>
        <v/>
      </c>
      <c r="AI28" s="2">
        <f t="shared" si="10"/>
        <v>0</v>
      </c>
    </row>
    <row r="29" spans="1:35">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4" t="str">
        <f t="shared" si="11"/>
        <v/>
      </c>
      <c r="AD30" s="4" t="str">
        <f t="shared" si="12"/>
        <v/>
      </c>
      <c r="AE30" s="4" t="str">
        <f t="shared" si="13"/>
        <v/>
      </c>
      <c r="AF30" s="4" t="str">
        <f t="shared" si="14"/>
        <v/>
      </c>
      <c r="AG30" s="4" t="str">
        <f t="shared" si="8"/>
        <v/>
      </c>
      <c r="AH30" s="4">
        <f t="shared" si="15"/>
        <v>1</v>
      </c>
      <c r="AI30" s="2">
        <f t="shared" si="10"/>
        <v>1</v>
      </c>
    </row>
    <row r="31" spans="1:35">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4" t="str">
        <f t="shared" si="11"/>
        <v/>
      </c>
      <c r="AD31" s="4" t="str">
        <f t="shared" si="12"/>
        <v/>
      </c>
      <c r="AE31" s="4" t="str">
        <f t="shared" si="13"/>
        <v/>
      </c>
      <c r="AF31" s="4">
        <f t="shared" si="14"/>
        <v>1</v>
      </c>
      <c r="AG31" s="4" t="str">
        <f t="shared" si="8"/>
        <v/>
      </c>
      <c r="AH31" s="4" t="str">
        <f t="shared" si="15"/>
        <v/>
      </c>
      <c r="AI31" s="2">
        <f t="shared" si="10"/>
        <v>1</v>
      </c>
    </row>
    <row r="32" spans="1:35">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4" t="str">
        <f t="shared" si="11"/>
        <v/>
      </c>
      <c r="AD33" s="4" t="str">
        <f t="shared" si="12"/>
        <v/>
      </c>
      <c r="AE33" s="4" t="str">
        <f t="shared" si="13"/>
        <v/>
      </c>
      <c r="AF33" s="4" t="str">
        <f t="shared" si="14"/>
        <v/>
      </c>
      <c r="AG33" s="4" t="str">
        <f t="shared" si="8"/>
        <v/>
      </c>
      <c r="AH33" s="4" t="str">
        <f t="shared" si="15"/>
        <v/>
      </c>
      <c r="AI33" s="2">
        <f t="shared" si="10"/>
        <v>0</v>
      </c>
    </row>
    <row r="34" spans="1:35">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4" t="str">
        <f t="shared" si="11"/>
        <v/>
      </c>
      <c r="AD35" s="4" t="str">
        <f t="shared" si="12"/>
        <v/>
      </c>
      <c r="AE35" s="4" t="str">
        <f t="shared" si="13"/>
        <v/>
      </c>
      <c r="AF35" s="4">
        <f t="shared" si="14"/>
        <v>1</v>
      </c>
      <c r="AG35" s="4">
        <f t="shared" si="8"/>
        <v>1</v>
      </c>
      <c r="AH35" s="4" t="str">
        <f t="shared" si="15"/>
        <v/>
      </c>
      <c r="AI35" s="2">
        <f t="shared" si="10"/>
        <v>2</v>
      </c>
    </row>
    <row r="36" spans="1:35">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4" t="str">
        <f t="shared" si="11"/>
        <v/>
      </c>
      <c r="AD38" s="4">
        <f t="shared" si="12"/>
        <v>1</v>
      </c>
      <c r="AE38" s="4" t="str">
        <f t="shared" si="13"/>
        <v/>
      </c>
      <c r="AF38" s="4" t="str">
        <f t="shared" si="14"/>
        <v/>
      </c>
      <c r="AG38" s="4" t="str">
        <f t="shared" si="8"/>
        <v/>
      </c>
      <c r="AH38" s="4" t="str">
        <f t="shared" si="15"/>
        <v/>
      </c>
      <c r="AI38" s="2">
        <f t="shared" si="10"/>
        <v>1</v>
      </c>
    </row>
    <row r="39" spans="1:35">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4" t="str">
        <f t="shared" si="11"/>
        <v/>
      </c>
      <c r="AD39" s="4" t="str">
        <f t="shared" si="12"/>
        <v/>
      </c>
      <c r="AE39" s="4" t="str">
        <f t="shared" si="13"/>
        <v/>
      </c>
      <c r="AF39" s="4">
        <f t="shared" si="14"/>
        <v>1</v>
      </c>
      <c r="AG39" s="4" t="str">
        <f t="shared" si="8"/>
        <v/>
      </c>
      <c r="AH39" s="4" t="str">
        <f t="shared" si="15"/>
        <v/>
      </c>
      <c r="AI39" s="2">
        <f t="shared" si="10"/>
        <v>1</v>
      </c>
    </row>
    <row r="40" spans="1:35">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4" t="str">
        <f t="shared" si="11"/>
        <v/>
      </c>
      <c r="AD40" s="4" t="str">
        <f t="shared" si="12"/>
        <v/>
      </c>
      <c r="AE40" s="4" t="str">
        <f t="shared" si="13"/>
        <v/>
      </c>
      <c r="AF40" s="4">
        <f t="shared" si="14"/>
        <v>1</v>
      </c>
      <c r="AG40" s="4" t="str">
        <f t="shared" si="8"/>
        <v/>
      </c>
      <c r="AH40" s="4" t="str">
        <f t="shared" si="15"/>
        <v/>
      </c>
      <c r="AI40" s="2">
        <f t="shared" si="10"/>
        <v>1</v>
      </c>
    </row>
    <row r="41" spans="1:35">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4" t="str">
        <f t="shared" si="11"/>
        <v/>
      </c>
      <c r="AD41" s="4" t="str">
        <f t="shared" si="12"/>
        <v/>
      </c>
      <c r="AE41" s="4" t="str">
        <f t="shared" si="13"/>
        <v/>
      </c>
      <c r="AF41" s="4" t="str">
        <f t="shared" si="14"/>
        <v/>
      </c>
      <c r="AG41" s="4" t="str">
        <f t="shared" si="8"/>
        <v/>
      </c>
      <c r="AH41" s="4" t="str">
        <f t="shared" si="15"/>
        <v/>
      </c>
      <c r="AI41" s="2">
        <f t="shared" si="10"/>
        <v>0</v>
      </c>
    </row>
    <row r="42" spans="1:35">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4" t="str">
        <f t="shared" si="11"/>
        <v/>
      </c>
      <c r="AD42" s="4" t="str">
        <f t="shared" si="12"/>
        <v/>
      </c>
      <c r="AE42" s="4" t="str">
        <f t="shared" si="13"/>
        <v/>
      </c>
      <c r="AF42" s="4" t="str">
        <f t="shared" si="14"/>
        <v/>
      </c>
      <c r="AG42" s="4" t="str">
        <f t="shared" si="8"/>
        <v/>
      </c>
      <c r="AH42" s="4" t="str">
        <f t="shared" si="15"/>
        <v/>
      </c>
      <c r="AI42" s="2">
        <f t="shared" si="10"/>
        <v>0</v>
      </c>
    </row>
    <row r="43" spans="1:35">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4" t="str">
        <f t="shared" si="11"/>
        <v/>
      </c>
      <c r="AD43" s="4" t="str">
        <f t="shared" si="12"/>
        <v/>
      </c>
      <c r="AE43" s="4" t="str">
        <f t="shared" si="13"/>
        <v/>
      </c>
      <c r="AF43" s="4" t="str">
        <f t="shared" si="14"/>
        <v/>
      </c>
      <c r="AG43" s="4" t="str">
        <f t="shared" si="8"/>
        <v/>
      </c>
      <c r="AH43" s="4" t="str">
        <f t="shared" si="15"/>
        <v/>
      </c>
      <c r="AI43" s="2">
        <f t="shared" si="10"/>
        <v>0</v>
      </c>
    </row>
    <row r="44" spans="1:35">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4" t="str">
        <f t="shared" si="11"/>
        <v/>
      </c>
      <c r="AD44" s="4" t="str">
        <f t="shared" si="12"/>
        <v/>
      </c>
      <c r="AE44" s="4" t="str">
        <f t="shared" si="13"/>
        <v/>
      </c>
      <c r="AF44" s="4" t="str">
        <f t="shared" si="14"/>
        <v/>
      </c>
      <c r="AG44" s="4" t="str">
        <f t="shared" si="8"/>
        <v/>
      </c>
      <c r="AH44" s="4" t="str">
        <f t="shared" si="15"/>
        <v/>
      </c>
      <c r="AI44" s="2">
        <f t="shared" si="10"/>
        <v>0</v>
      </c>
    </row>
    <row r="45" spans="1:35">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4" t="str">
        <f t="shared" si="11"/>
        <v/>
      </c>
      <c r="AD45" s="4">
        <f t="shared" si="12"/>
        <v>1</v>
      </c>
      <c r="AE45" s="4" t="str">
        <f t="shared" si="13"/>
        <v/>
      </c>
      <c r="AF45" s="4" t="str">
        <f t="shared" si="14"/>
        <v/>
      </c>
      <c r="AG45" s="4" t="str">
        <f t="shared" si="8"/>
        <v/>
      </c>
      <c r="AH45" s="4" t="str">
        <f t="shared" si="15"/>
        <v/>
      </c>
      <c r="AI45" s="2">
        <f t="shared" si="10"/>
        <v>1</v>
      </c>
    </row>
    <row r="46" spans="1:35">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4" t="str">
        <f t="shared" si="11"/>
        <v/>
      </c>
      <c r="AD46" s="4" t="str">
        <f t="shared" si="12"/>
        <v/>
      </c>
      <c r="AE46" s="4" t="str">
        <f t="shared" si="13"/>
        <v/>
      </c>
      <c r="AF46" s="4" t="str">
        <f t="shared" si="14"/>
        <v/>
      </c>
      <c r="AG46" s="4" t="str">
        <f t="shared" si="8"/>
        <v/>
      </c>
      <c r="AH46" s="4" t="str">
        <f t="shared" si="15"/>
        <v/>
      </c>
      <c r="AI46" s="2">
        <f t="shared" si="10"/>
        <v>0</v>
      </c>
    </row>
    <row r="47" spans="1:35">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4" t="str">
        <f t="shared" si="11"/>
        <v/>
      </c>
      <c r="AD47" s="4" t="str">
        <f t="shared" si="12"/>
        <v/>
      </c>
      <c r="AE47" s="4">
        <f t="shared" si="13"/>
        <v>1</v>
      </c>
      <c r="AF47" s="4" t="str">
        <f t="shared" si="14"/>
        <v/>
      </c>
      <c r="AG47" s="4" t="str">
        <f t="shared" si="8"/>
        <v/>
      </c>
      <c r="AH47" s="4" t="str">
        <f t="shared" si="15"/>
        <v/>
      </c>
      <c r="AI47" s="2">
        <f t="shared" si="10"/>
        <v>1</v>
      </c>
    </row>
    <row r="48" spans="1:35">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4" t="str">
        <f t="shared" si="11"/>
        <v/>
      </c>
      <c r="AD48" s="4" t="str">
        <f t="shared" si="12"/>
        <v/>
      </c>
      <c r="AE48" s="4" t="str">
        <f t="shared" si="13"/>
        <v/>
      </c>
      <c r="AF48" s="4">
        <f t="shared" si="14"/>
        <v>1</v>
      </c>
      <c r="AG48" s="4" t="str">
        <f t="shared" si="8"/>
        <v/>
      </c>
      <c r="AH48" s="4">
        <f t="shared" si="15"/>
        <v>1</v>
      </c>
      <c r="AI48" s="2">
        <f t="shared" si="10"/>
        <v>2</v>
      </c>
    </row>
    <row r="49" spans="1:35">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4" t="str">
        <f t="shared" si="11"/>
        <v/>
      </c>
      <c r="AD49" s="4" t="str">
        <f t="shared" si="12"/>
        <v/>
      </c>
      <c r="AE49" s="4" t="str">
        <f t="shared" si="13"/>
        <v/>
      </c>
      <c r="AF49" s="4" t="str">
        <f t="shared" si="14"/>
        <v/>
      </c>
      <c r="AG49" s="4" t="str">
        <f t="shared" si="8"/>
        <v/>
      </c>
      <c r="AH49" s="4" t="str">
        <f t="shared" si="15"/>
        <v/>
      </c>
      <c r="AI49" s="2">
        <f t="shared" si="10"/>
        <v>0</v>
      </c>
    </row>
    <row r="50" spans="1:35">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4" t="str">
        <f t="shared" si="11"/>
        <v/>
      </c>
      <c r="AD50" s="4" t="str">
        <f t="shared" si="12"/>
        <v/>
      </c>
      <c r="AE50" s="4" t="str">
        <f t="shared" si="13"/>
        <v/>
      </c>
      <c r="AF50" s="4" t="str">
        <f t="shared" si="14"/>
        <v/>
      </c>
      <c r="AG50" s="4" t="str">
        <f t="shared" si="8"/>
        <v/>
      </c>
      <c r="AH50" s="4" t="str">
        <f t="shared" si="15"/>
        <v/>
      </c>
      <c r="AI50" s="2">
        <f t="shared" si="10"/>
        <v>0</v>
      </c>
    </row>
    <row r="51" spans="1:35">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4" t="str">
        <f t="shared" si="11"/>
        <v/>
      </c>
      <c r="AD51" s="4" t="str">
        <f t="shared" si="12"/>
        <v/>
      </c>
      <c r="AE51" s="4" t="str">
        <f t="shared" si="13"/>
        <v/>
      </c>
      <c r="AF51" s="4" t="str">
        <f t="shared" si="14"/>
        <v/>
      </c>
      <c r="AG51" s="4" t="str">
        <f t="shared" si="8"/>
        <v/>
      </c>
      <c r="AH51" s="4" t="str">
        <f t="shared" si="15"/>
        <v/>
      </c>
      <c r="AI51" s="2">
        <f t="shared" si="10"/>
        <v>0</v>
      </c>
    </row>
    <row r="52" spans="1:35">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4" t="str">
        <f t="shared" si="11"/>
        <v/>
      </c>
      <c r="AD52" s="4" t="str">
        <f t="shared" si="12"/>
        <v/>
      </c>
      <c r="AE52" s="4">
        <f t="shared" si="13"/>
        <v>1</v>
      </c>
      <c r="AF52" s="4" t="str">
        <f t="shared" si="14"/>
        <v/>
      </c>
      <c r="AG52" s="4" t="str">
        <f t="shared" si="8"/>
        <v/>
      </c>
      <c r="AH52" s="4" t="str">
        <f t="shared" si="15"/>
        <v/>
      </c>
      <c r="AI52" s="2">
        <f t="shared" si="10"/>
        <v>1</v>
      </c>
    </row>
    <row r="53" spans="1:35">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4">
        <f t="shared" si="11"/>
        <v>1</v>
      </c>
      <c r="AD53" s="4" t="str">
        <f t="shared" si="12"/>
        <v/>
      </c>
      <c r="AE53" s="4" t="str">
        <f t="shared" si="13"/>
        <v/>
      </c>
      <c r="AF53" s="4" t="str">
        <f t="shared" si="14"/>
        <v/>
      </c>
      <c r="AG53" s="4" t="str">
        <f t="shared" si="8"/>
        <v/>
      </c>
      <c r="AH53" s="4" t="str">
        <f t="shared" si="15"/>
        <v/>
      </c>
      <c r="AI53" s="2">
        <f t="shared" si="10"/>
        <v>1</v>
      </c>
    </row>
    <row r="54" spans="1:35">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4">
        <f t="shared" si="11"/>
        <v>1</v>
      </c>
      <c r="AD54" s="4" t="str">
        <f t="shared" si="12"/>
        <v/>
      </c>
      <c r="AE54" s="4" t="str">
        <f t="shared" si="13"/>
        <v/>
      </c>
      <c r="AF54" s="4" t="str">
        <f t="shared" si="14"/>
        <v/>
      </c>
      <c r="AG54" s="4" t="str">
        <f t="shared" si="8"/>
        <v/>
      </c>
      <c r="AH54" s="4" t="str">
        <f t="shared" si="15"/>
        <v/>
      </c>
      <c r="AI54" s="2">
        <f t="shared" si="10"/>
        <v>1</v>
      </c>
    </row>
    <row r="55" spans="1:35">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4" t="str">
        <f t="shared" si="11"/>
        <v/>
      </c>
      <c r="AD55" s="4">
        <f t="shared" si="12"/>
        <v>1</v>
      </c>
      <c r="AE55" s="4" t="str">
        <f t="shared" si="13"/>
        <v/>
      </c>
      <c r="AF55" s="4">
        <f t="shared" si="14"/>
        <v>1</v>
      </c>
      <c r="AG55" s="4" t="str">
        <f t="shared" si="8"/>
        <v/>
      </c>
      <c r="AH55" s="4" t="str">
        <f t="shared" si="15"/>
        <v/>
      </c>
      <c r="AI55" s="2">
        <f t="shared" si="10"/>
        <v>2</v>
      </c>
    </row>
    <row r="56" spans="1:35">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4">
        <f t="shared" si="11"/>
        <v>1</v>
      </c>
      <c r="AD56" s="4">
        <f t="shared" si="12"/>
        <v>1</v>
      </c>
      <c r="AE56" s="4">
        <f t="shared" si="13"/>
        <v>1</v>
      </c>
      <c r="AF56" s="4">
        <f t="shared" si="14"/>
        <v>1</v>
      </c>
      <c r="AG56" s="4">
        <f t="shared" si="8"/>
        <v>1</v>
      </c>
      <c r="AH56" s="4">
        <f t="shared" si="15"/>
        <v>1</v>
      </c>
      <c r="AI56" s="2">
        <f t="shared" si="10"/>
        <v>6</v>
      </c>
    </row>
    <row r="57" spans="1:35">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4" t="str">
        <f t="shared" si="11"/>
        <v/>
      </c>
      <c r="AD57" s="4" t="str">
        <f t="shared" si="12"/>
        <v/>
      </c>
      <c r="AE57" s="4" t="str">
        <f t="shared" si="13"/>
        <v/>
      </c>
      <c r="AF57" s="4" t="str">
        <f t="shared" si="14"/>
        <v/>
      </c>
      <c r="AG57" s="4" t="str">
        <f t="shared" si="8"/>
        <v/>
      </c>
      <c r="AH57" s="4" t="str">
        <f t="shared" si="15"/>
        <v/>
      </c>
      <c r="AI57" s="2">
        <f t="shared" si="10"/>
        <v>0</v>
      </c>
    </row>
    <row r="58" spans="1:35">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4" t="str">
        <f t="shared" si="11"/>
        <v/>
      </c>
      <c r="AD58" s="4" t="str">
        <f t="shared" si="12"/>
        <v/>
      </c>
      <c r="AE58" s="4" t="str">
        <f t="shared" si="13"/>
        <v/>
      </c>
      <c r="AF58" s="4" t="str">
        <f t="shared" si="14"/>
        <v/>
      </c>
      <c r="AG58" s="4" t="str">
        <f t="shared" si="8"/>
        <v/>
      </c>
      <c r="AH58" s="4" t="str">
        <f t="shared" si="15"/>
        <v/>
      </c>
      <c r="AI58" s="2">
        <f t="shared" si="10"/>
        <v>0</v>
      </c>
    </row>
    <row r="59" spans="1:35">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4" t="str">
        <f t="shared" si="11"/>
        <v/>
      </c>
      <c r="AD59" s="4" t="str">
        <f t="shared" si="12"/>
        <v/>
      </c>
      <c r="AE59" s="4" t="str">
        <f t="shared" si="13"/>
        <v/>
      </c>
      <c r="AF59" s="4" t="str">
        <f t="shared" si="14"/>
        <v/>
      </c>
      <c r="AG59" s="4" t="str">
        <f t="shared" si="8"/>
        <v/>
      </c>
      <c r="AH59" s="4" t="str">
        <f t="shared" si="15"/>
        <v/>
      </c>
      <c r="AI59" s="2">
        <f t="shared" si="10"/>
        <v>0</v>
      </c>
    </row>
    <row r="60" spans="1:35">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4" t="str">
        <f t="shared" si="11"/>
        <v/>
      </c>
      <c r="AD60" s="4" t="str">
        <f t="shared" si="12"/>
        <v/>
      </c>
      <c r="AE60" s="4" t="str">
        <f t="shared" si="13"/>
        <v/>
      </c>
      <c r="AF60" s="4" t="str">
        <f t="shared" si="14"/>
        <v/>
      </c>
      <c r="AG60" s="4" t="str">
        <f t="shared" si="8"/>
        <v/>
      </c>
      <c r="AH60" s="4" t="str">
        <f t="shared" si="15"/>
        <v/>
      </c>
      <c r="AI60" s="2">
        <f t="shared" si="10"/>
        <v>0</v>
      </c>
    </row>
    <row r="61" spans="1:35">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4" t="str">
        <f t="shared" si="11"/>
        <v/>
      </c>
      <c r="AD61" s="4" t="str">
        <f t="shared" si="12"/>
        <v/>
      </c>
      <c r="AE61" s="4" t="str">
        <f t="shared" si="13"/>
        <v/>
      </c>
      <c r="AF61" s="4" t="str">
        <f t="shared" si="14"/>
        <v/>
      </c>
      <c r="AG61" s="4" t="str">
        <f t="shared" si="8"/>
        <v/>
      </c>
      <c r="AH61" s="4" t="str">
        <f t="shared" si="15"/>
        <v/>
      </c>
      <c r="AI61" s="2">
        <f t="shared" si="10"/>
        <v>0</v>
      </c>
    </row>
    <row r="62" spans="1:35">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4" t="str">
        <f t="shared" si="11"/>
        <v/>
      </c>
      <c r="AD62" s="4" t="str">
        <f t="shared" si="12"/>
        <v/>
      </c>
      <c r="AE62" s="4" t="str">
        <f t="shared" si="13"/>
        <v/>
      </c>
      <c r="AF62" s="4" t="str">
        <f t="shared" si="14"/>
        <v/>
      </c>
      <c r="AG62" s="4" t="str">
        <f t="shared" si="8"/>
        <v/>
      </c>
      <c r="AH62" s="4" t="str">
        <f t="shared" si="15"/>
        <v/>
      </c>
      <c r="AI62" s="2">
        <f t="shared" si="10"/>
        <v>0</v>
      </c>
    </row>
    <row r="63" spans="1:35">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4" t="str">
        <f t="shared" si="11"/>
        <v/>
      </c>
      <c r="AD63" s="4" t="str">
        <f t="shared" si="12"/>
        <v/>
      </c>
      <c r="AE63" s="4" t="str">
        <f t="shared" si="13"/>
        <v/>
      </c>
      <c r="AF63" s="4" t="str">
        <f t="shared" si="14"/>
        <v/>
      </c>
      <c r="AG63" s="4" t="str">
        <f t="shared" si="8"/>
        <v/>
      </c>
      <c r="AH63" s="4" t="str">
        <f t="shared" si="15"/>
        <v/>
      </c>
      <c r="AI63" s="2">
        <f t="shared" si="10"/>
        <v>0</v>
      </c>
    </row>
    <row r="64" spans="1:35">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4" t="str">
        <f t="shared" si="11"/>
        <v/>
      </c>
      <c r="AD64" s="4" t="str">
        <f t="shared" si="12"/>
        <v/>
      </c>
      <c r="AE64" s="4" t="str">
        <f t="shared" si="13"/>
        <v/>
      </c>
      <c r="AF64" s="4" t="str">
        <f t="shared" si="14"/>
        <v/>
      </c>
      <c r="AG64" s="4" t="str">
        <f t="shared" si="8"/>
        <v/>
      </c>
      <c r="AH64" s="4">
        <f t="shared" si="15"/>
        <v>1</v>
      </c>
      <c r="AI64" s="2">
        <f t="shared" si="10"/>
        <v>1</v>
      </c>
    </row>
    <row r="65" spans="1:35">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4" t="str">
        <f t="shared" si="11"/>
        <v/>
      </c>
      <c r="AD65" s="4" t="str">
        <f t="shared" si="12"/>
        <v/>
      </c>
      <c r="AE65" s="4" t="str">
        <f t="shared" si="13"/>
        <v/>
      </c>
      <c r="AF65" s="4" t="str">
        <f t="shared" si="14"/>
        <v/>
      </c>
      <c r="AG65" s="4" t="str">
        <f t="shared" si="8"/>
        <v/>
      </c>
      <c r="AH65" s="4" t="str">
        <f t="shared" si="15"/>
        <v/>
      </c>
      <c r="AI65" s="2">
        <f t="shared" si="10"/>
        <v>0</v>
      </c>
    </row>
    <row r="66" spans="1:35">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4" t="str">
        <f t="shared" si="11"/>
        <v/>
      </c>
      <c r="AD66" s="4" t="str">
        <f t="shared" si="12"/>
        <v/>
      </c>
      <c r="AE66" s="4" t="str">
        <f t="shared" si="13"/>
        <v/>
      </c>
      <c r="AF66" s="4" t="str">
        <f t="shared" si="14"/>
        <v/>
      </c>
      <c r="AG66" s="4" t="str">
        <f t="shared" si="8"/>
        <v/>
      </c>
      <c r="AH66" s="4" t="str">
        <f t="shared" si="15"/>
        <v/>
      </c>
      <c r="AI66" s="2">
        <f t="shared" si="10"/>
        <v>0</v>
      </c>
    </row>
    <row r="67" spans="1:35">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4" t="str">
        <f t="shared" si="11"/>
        <v/>
      </c>
      <c r="AD67" s="4" t="str">
        <f t="shared" si="12"/>
        <v/>
      </c>
      <c r="AE67" s="4" t="str">
        <f t="shared" si="13"/>
        <v/>
      </c>
      <c r="AF67" s="4" t="str">
        <f t="shared" si="14"/>
        <v/>
      </c>
      <c r="AG67" s="4" t="str">
        <f t="shared" si="8"/>
        <v/>
      </c>
      <c r="AH67" s="4" t="str">
        <f t="shared" si="15"/>
        <v/>
      </c>
      <c r="AI67" s="2">
        <f t="shared" si="10"/>
        <v>0</v>
      </c>
    </row>
    <row r="68" spans="1:35">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4" t="str">
        <f t="shared" si="11"/>
        <v/>
      </c>
      <c r="AD68" s="4" t="str">
        <f t="shared" si="12"/>
        <v/>
      </c>
      <c r="AE68" s="4" t="str">
        <f t="shared" si="13"/>
        <v/>
      </c>
      <c r="AF68" s="4" t="str">
        <f t="shared" si="14"/>
        <v/>
      </c>
      <c r="AG68" s="4" t="str">
        <f t="shared" si="8"/>
        <v/>
      </c>
      <c r="AH68" s="4" t="str">
        <f t="shared" si="15"/>
        <v/>
      </c>
      <c r="AI68" s="2">
        <f t="shared" si="10"/>
        <v>0</v>
      </c>
    </row>
    <row r="69" spans="1:35">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f t="shared" ref="AI69:AI132" si="22">IF(COUNT(A69:Z69)&gt;0,IF(COUNT(AC69,AD69,AE69,AF69,AG69,AH69)&gt;0,SUM(AC69,AD69,AE69,AF69,AG69,AH69),0),"")</f>
        <v>0</v>
      </c>
    </row>
    <row r="70" spans="1:35">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4" t="str">
        <f t="shared" si="16"/>
        <v/>
      </c>
      <c r="AD70" s="4" t="str">
        <f t="shared" si="17"/>
        <v/>
      </c>
      <c r="AE70" s="4" t="str">
        <f t="shared" si="18"/>
        <v/>
      </c>
      <c r="AF70" s="4" t="str">
        <f t="shared" si="19"/>
        <v/>
      </c>
      <c r="AG70" s="4" t="str">
        <f t="shared" si="20"/>
        <v/>
      </c>
      <c r="AH70" s="4" t="str">
        <f t="shared" si="21"/>
        <v/>
      </c>
      <c r="AI70" s="2">
        <f t="shared" si="22"/>
        <v>0</v>
      </c>
    </row>
    <row r="71" spans="1:35">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4" t="str">
        <f t="shared" si="16"/>
        <v/>
      </c>
      <c r="AD71" s="4">
        <f t="shared" si="17"/>
        <v>1</v>
      </c>
      <c r="AE71" s="4">
        <f t="shared" si="18"/>
        <v>1</v>
      </c>
      <c r="AF71" s="4" t="str">
        <f t="shared" si="19"/>
        <v/>
      </c>
      <c r="AG71" s="4" t="str">
        <f t="shared" si="20"/>
        <v/>
      </c>
      <c r="AH71" s="4" t="str">
        <f t="shared" si="21"/>
        <v/>
      </c>
      <c r="AI71" s="2">
        <f t="shared" si="22"/>
        <v>2</v>
      </c>
    </row>
    <row r="72" spans="1:35">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4">
        <f t="shared" si="16"/>
        <v>1</v>
      </c>
      <c r="AD72" s="4" t="str">
        <f t="shared" si="17"/>
        <v/>
      </c>
      <c r="AE72" s="4" t="str">
        <f t="shared" si="18"/>
        <v/>
      </c>
      <c r="AF72" s="4" t="str">
        <f t="shared" si="19"/>
        <v/>
      </c>
      <c r="AG72" s="4" t="str">
        <f t="shared" si="20"/>
        <v/>
      </c>
      <c r="AH72" s="4" t="str">
        <f t="shared" si="21"/>
        <v/>
      </c>
      <c r="AI72" s="2">
        <f t="shared" si="22"/>
        <v>1</v>
      </c>
    </row>
    <row r="73" spans="1:35">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4" t="str">
        <f t="shared" si="16"/>
        <v/>
      </c>
      <c r="AD73" s="4" t="str">
        <f t="shared" si="17"/>
        <v/>
      </c>
      <c r="AE73" s="4" t="str">
        <f t="shared" si="18"/>
        <v/>
      </c>
      <c r="AF73" s="4" t="str">
        <f t="shared" si="19"/>
        <v/>
      </c>
      <c r="AG73" s="4" t="str">
        <f t="shared" si="20"/>
        <v/>
      </c>
      <c r="AH73" s="4" t="str">
        <f t="shared" si="21"/>
        <v/>
      </c>
      <c r="AI73" s="2">
        <f t="shared" si="22"/>
        <v>0</v>
      </c>
    </row>
    <row r="74" spans="1:35">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4" t="str">
        <f t="shared" si="16"/>
        <v/>
      </c>
      <c r="AD74" s="4" t="str">
        <f t="shared" si="17"/>
        <v/>
      </c>
      <c r="AE74" s="4" t="str">
        <f t="shared" si="18"/>
        <v/>
      </c>
      <c r="AF74" s="4" t="str">
        <f t="shared" si="19"/>
        <v/>
      </c>
      <c r="AG74" s="4" t="str">
        <f t="shared" si="20"/>
        <v/>
      </c>
      <c r="AH74" s="4" t="str">
        <f t="shared" si="21"/>
        <v/>
      </c>
      <c r="AI74" s="2">
        <f t="shared" si="22"/>
        <v>0</v>
      </c>
    </row>
    <row r="75" spans="1:35">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4" t="str">
        <f t="shared" si="16"/>
        <v/>
      </c>
      <c r="AD75" s="4" t="str">
        <f t="shared" si="17"/>
        <v/>
      </c>
      <c r="AE75" s="4" t="str">
        <f t="shared" si="18"/>
        <v/>
      </c>
      <c r="AF75" s="4">
        <f t="shared" si="19"/>
        <v>1</v>
      </c>
      <c r="AG75" s="4" t="str">
        <f t="shared" si="20"/>
        <v/>
      </c>
      <c r="AH75" s="4" t="str">
        <f t="shared" si="21"/>
        <v/>
      </c>
      <c r="AI75" s="2">
        <f t="shared" si="22"/>
        <v>1</v>
      </c>
    </row>
    <row r="76" spans="1:35">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4" t="str">
        <f t="shared" si="16"/>
        <v/>
      </c>
      <c r="AD76" s="4" t="str">
        <f t="shared" si="17"/>
        <v/>
      </c>
      <c r="AE76" s="4" t="str">
        <f t="shared" si="18"/>
        <v/>
      </c>
      <c r="AF76" s="4" t="str">
        <f t="shared" si="19"/>
        <v/>
      </c>
      <c r="AG76" s="4" t="str">
        <f t="shared" si="20"/>
        <v/>
      </c>
      <c r="AH76" s="4" t="str">
        <f t="shared" si="21"/>
        <v/>
      </c>
      <c r="AI76" s="2">
        <f t="shared" si="22"/>
        <v>0</v>
      </c>
    </row>
    <row r="77" spans="1:35">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4" t="str">
        <f t="shared" si="16"/>
        <v/>
      </c>
      <c r="AD77" s="4" t="str">
        <f t="shared" si="17"/>
        <v/>
      </c>
      <c r="AE77" s="4">
        <f t="shared" si="18"/>
        <v>1</v>
      </c>
      <c r="AF77" s="4" t="str">
        <f t="shared" si="19"/>
        <v/>
      </c>
      <c r="AG77" s="4">
        <f t="shared" si="20"/>
        <v>1</v>
      </c>
      <c r="AH77" s="4">
        <f t="shared" si="21"/>
        <v>1</v>
      </c>
      <c r="AI77" s="2">
        <f t="shared" si="22"/>
        <v>3</v>
      </c>
    </row>
    <row r="78" spans="1:35">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4" t="str">
        <f t="shared" si="16"/>
        <v/>
      </c>
      <c r="AD78" s="4" t="str">
        <f t="shared" si="17"/>
        <v/>
      </c>
      <c r="AE78" s="4">
        <f t="shared" si="18"/>
        <v>1</v>
      </c>
      <c r="AF78" s="4" t="str">
        <f t="shared" si="19"/>
        <v/>
      </c>
      <c r="AG78" s="4">
        <f t="shared" si="20"/>
        <v>1</v>
      </c>
      <c r="AH78" s="4" t="str">
        <f t="shared" si="21"/>
        <v/>
      </c>
      <c r="AI78" s="2">
        <f t="shared" si="22"/>
        <v>2</v>
      </c>
    </row>
    <row r="79" spans="1:35">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4" t="str">
        <f t="shared" si="16"/>
        <v/>
      </c>
      <c r="AD79" s="4" t="str">
        <f t="shared" si="17"/>
        <v/>
      </c>
      <c r="AE79" s="4" t="str">
        <f t="shared" si="18"/>
        <v/>
      </c>
      <c r="AF79" s="4" t="str">
        <f t="shared" si="19"/>
        <v/>
      </c>
      <c r="AG79" s="4" t="str">
        <f t="shared" si="20"/>
        <v/>
      </c>
      <c r="AH79" s="4" t="str">
        <f t="shared" si="21"/>
        <v/>
      </c>
      <c r="AI79" s="2">
        <f t="shared" si="22"/>
        <v>0</v>
      </c>
    </row>
    <row r="80" spans="1:35">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4" t="str">
        <f t="shared" si="16"/>
        <v/>
      </c>
      <c r="AD80" s="4">
        <f t="shared" si="17"/>
        <v>1</v>
      </c>
      <c r="AE80" s="4">
        <f t="shared" si="18"/>
        <v>1</v>
      </c>
      <c r="AF80" s="4">
        <f t="shared" si="19"/>
        <v>1</v>
      </c>
      <c r="AG80" s="4">
        <f t="shared" si="20"/>
        <v>1</v>
      </c>
      <c r="AH80" s="4" t="str">
        <f t="shared" si="21"/>
        <v/>
      </c>
      <c r="AI80" s="2">
        <f t="shared" si="22"/>
        <v>4</v>
      </c>
    </row>
    <row r="81" spans="1:35">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4" t="str">
        <f t="shared" si="16"/>
        <v/>
      </c>
      <c r="AD81" s="4">
        <f t="shared" si="17"/>
        <v>1</v>
      </c>
      <c r="AE81" s="4" t="str">
        <f t="shared" si="18"/>
        <v/>
      </c>
      <c r="AF81" s="4" t="str">
        <f t="shared" si="19"/>
        <v/>
      </c>
      <c r="AG81" s="4">
        <f t="shared" si="20"/>
        <v>1</v>
      </c>
      <c r="AH81" s="4" t="str">
        <f t="shared" si="21"/>
        <v/>
      </c>
      <c r="AI81" s="2">
        <f t="shared" si="22"/>
        <v>2</v>
      </c>
    </row>
    <row r="82" spans="1:35">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4" t="str">
        <f t="shared" si="16"/>
        <v/>
      </c>
      <c r="AD82" s="4" t="str">
        <f t="shared" si="17"/>
        <v/>
      </c>
      <c r="AE82" s="4" t="str">
        <f t="shared" si="18"/>
        <v/>
      </c>
      <c r="AF82" s="4" t="str">
        <f t="shared" si="19"/>
        <v/>
      </c>
      <c r="AG82" s="4" t="str">
        <f t="shared" si="20"/>
        <v/>
      </c>
      <c r="AH82" s="4" t="str">
        <f t="shared" si="21"/>
        <v/>
      </c>
      <c r="AI82" s="2">
        <f t="shared" si="22"/>
        <v>0</v>
      </c>
    </row>
    <row r="83" spans="1:35">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4" t="str">
        <f t="shared" si="16"/>
        <v/>
      </c>
      <c r="AD83" s="4" t="str">
        <f t="shared" si="17"/>
        <v/>
      </c>
      <c r="AE83" s="4" t="str">
        <f t="shared" si="18"/>
        <v/>
      </c>
      <c r="AF83" s="4" t="str">
        <f t="shared" si="19"/>
        <v/>
      </c>
      <c r="AG83" s="4" t="str">
        <f t="shared" si="20"/>
        <v/>
      </c>
      <c r="AH83" s="4" t="str">
        <f t="shared" si="21"/>
        <v/>
      </c>
      <c r="AI83" s="2">
        <f t="shared" si="22"/>
        <v>0</v>
      </c>
    </row>
    <row r="84" spans="1:35">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4" t="str">
        <f t="shared" si="16"/>
        <v/>
      </c>
      <c r="AD84" s="4">
        <f t="shared" si="17"/>
        <v>1</v>
      </c>
      <c r="AE84" s="4" t="str">
        <f t="shared" si="18"/>
        <v/>
      </c>
      <c r="AF84" s="4" t="str">
        <f t="shared" si="19"/>
        <v/>
      </c>
      <c r="AG84" s="4">
        <f t="shared" si="20"/>
        <v>1</v>
      </c>
      <c r="AH84" s="4">
        <f t="shared" si="21"/>
        <v>1</v>
      </c>
      <c r="AI84" s="2">
        <f t="shared" si="22"/>
        <v>3</v>
      </c>
    </row>
    <row r="85" spans="1:35">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4" t="str">
        <f t="shared" si="16"/>
        <v/>
      </c>
      <c r="AD85" s="4" t="str">
        <f t="shared" si="17"/>
        <v/>
      </c>
      <c r="AE85" s="4" t="str">
        <f t="shared" si="18"/>
        <v/>
      </c>
      <c r="AF85" s="4">
        <f t="shared" si="19"/>
        <v>1</v>
      </c>
      <c r="AG85" s="4" t="str">
        <f t="shared" si="20"/>
        <v/>
      </c>
      <c r="AH85" s="4" t="str">
        <f t="shared" si="21"/>
        <v/>
      </c>
      <c r="AI85" s="2">
        <f t="shared" si="22"/>
        <v>1</v>
      </c>
    </row>
    <row r="86" spans="1:35">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4">
        <f t="shared" si="16"/>
        <v>1</v>
      </c>
      <c r="AD86" s="4">
        <f t="shared" si="17"/>
        <v>1</v>
      </c>
      <c r="AE86" s="4">
        <f t="shared" si="18"/>
        <v>1</v>
      </c>
      <c r="AF86" s="4" t="str">
        <f t="shared" si="19"/>
        <v/>
      </c>
      <c r="AG86" s="4" t="str">
        <f t="shared" si="20"/>
        <v/>
      </c>
      <c r="AH86" s="4" t="str">
        <f t="shared" si="21"/>
        <v/>
      </c>
      <c r="AI86" s="2">
        <f t="shared" si="22"/>
        <v>3</v>
      </c>
    </row>
    <row r="87" spans="1:35">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4" t="str">
        <f t="shared" si="16"/>
        <v/>
      </c>
      <c r="AD87" s="4" t="str">
        <f t="shared" si="17"/>
        <v/>
      </c>
      <c r="AE87" s="4" t="str">
        <f t="shared" si="18"/>
        <v/>
      </c>
      <c r="AF87" s="4" t="str">
        <f t="shared" si="19"/>
        <v/>
      </c>
      <c r="AG87" s="4" t="str">
        <f t="shared" si="20"/>
        <v/>
      </c>
      <c r="AH87" s="4" t="str">
        <f t="shared" si="21"/>
        <v/>
      </c>
      <c r="AI87" s="2">
        <f t="shared" si="22"/>
        <v>0</v>
      </c>
    </row>
    <row r="88" spans="1:35">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4" t="str">
        <f t="shared" si="16"/>
        <v/>
      </c>
      <c r="AD88" s="4">
        <f t="shared" si="17"/>
        <v>1</v>
      </c>
      <c r="AE88" s="4" t="str">
        <f t="shared" si="18"/>
        <v/>
      </c>
      <c r="AF88" s="4" t="str">
        <f t="shared" si="19"/>
        <v/>
      </c>
      <c r="AG88" s="4" t="str">
        <f t="shared" si="20"/>
        <v/>
      </c>
      <c r="AH88" s="4" t="str">
        <f t="shared" si="21"/>
        <v/>
      </c>
      <c r="AI88" s="2">
        <f t="shared" si="22"/>
        <v>1</v>
      </c>
    </row>
    <row r="89" spans="1:35">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4" t="str">
        <f t="shared" si="16"/>
        <v/>
      </c>
      <c r="AD89" s="4" t="str">
        <f t="shared" si="17"/>
        <v/>
      </c>
      <c r="AE89" s="4" t="str">
        <f t="shared" si="18"/>
        <v/>
      </c>
      <c r="AF89" s="4" t="str">
        <f t="shared" si="19"/>
        <v/>
      </c>
      <c r="AG89" s="4" t="str">
        <f t="shared" si="20"/>
        <v/>
      </c>
      <c r="AH89" s="4" t="str">
        <f t="shared" si="21"/>
        <v/>
      </c>
      <c r="AI89" s="2">
        <f t="shared" si="22"/>
        <v>0</v>
      </c>
    </row>
    <row r="90" spans="1:35">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4" t="str">
        <f t="shared" si="16"/>
        <v/>
      </c>
      <c r="AD90" s="4" t="str">
        <f t="shared" si="17"/>
        <v/>
      </c>
      <c r="AE90" s="4">
        <f t="shared" si="18"/>
        <v>1</v>
      </c>
      <c r="AF90" s="4" t="str">
        <f t="shared" si="19"/>
        <v/>
      </c>
      <c r="AG90" s="4" t="str">
        <f t="shared" si="20"/>
        <v/>
      </c>
      <c r="AH90" s="4" t="str">
        <f t="shared" si="21"/>
        <v/>
      </c>
      <c r="AI90" s="2">
        <f t="shared" si="22"/>
        <v>1</v>
      </c>
    </row>
    <row r="91" spans="1:35">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4" t="str">
        <f t="shared" si="16"/>
        <v/>
      </c>
      <c r="AD91" s="4" t="str">
        <f t="shared" si="17"/>
        <v/>
      </c>
      <c r="AE91" s="4" t="str">
        <f t="shared" si="18"/>
        <v/>
      </c>
      <c r="AF91" s="4" t="str">
        <f t="shared" si="19"/>
        <v/>
      </c>
      <c r="AG91" s="4" t="str">
        <f t="shared" si="20"/>
        <v/>
      </c>
      <c r="AH91" s="4" t="str">
        <f t="shared" si="21"/>
        <v/>
      </c>
      <c r="AI91" s="2">
        <f t="shared" si="22"/>
        <v>0</v>
      </c>
    </row>
    <row r="92" spans="1:35">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4" t="str">
        <f t="shared" si="16"/>
        <v/>
      </c>
      <c r="AD92" s="4" t="str">
        <f t="shared" si="17"/>
        <v/>
      </c>
      <c r="AE92" s="4" t="str">
        <f t="shared" si="18"/>
        <v/>
      </c>
      <c r="AF92" s="4" t="str">
        <f t="shared" si="19"/>
        <v/>
      </c>
      <c r="AG92" s="4" t="str">
        <f t="shared" si="20"/>
        <v/>
      </c>
      <c r="AH92" s="4">
        <f t="shared" si="21"/>
        <v>1</v>
      </c>
      <c r="AI92" s="2">
        <f t="shared" si="22"/>
        <v>1</v>
      </c>
    </row>
    <row r="93" spans="1:35">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4" t="str">
        <f t="shared" si="16"/>
        <v/>
      </c>
      <c r="AD93" s="4" t="str">
        <f t="shared" si="17"/>
        <v/>
      </c>
      <c r="AE93" s="4" t="str">
        <f t="shared" si="18"/>
        <v/>
      </c>
      <c r="AF93" s="4" t="str">
        <f t="shared" si="19"/>
        <v/>
      </c>
      <c r="AG93" s="4">
        <f t="shared" si="20"/>
        <v>1</v>
      </c>
      <c r="AH93" s="4" t="str">
        <f t="shared" si="21"/>
        <v/>
      </c>
      <c r="AI93" s="2">
        <f t="shared" si="22"/>
        <v>1</v>
      </c>
    </row>
    <row r="94" spans="1:35">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4">
        <f t="shared" si="16"/>
        <v>1</v>
      </c>
      <c r="AD94" s="4" t="str">
        <f t="shared" si="17"/>
        <v/>
      </c>
      <c r="AE94" s="4" t="str">
        <f t="shared" si="18"/>
        <v/>
      </c>
      <c r="AF94" s="4" t="str">
        <f t="shared" si="19"/>
        <v/>
      </c>
      <c r="AG94" s="4" t="str">
        <f t="shared" si="20"/>
        <v/>
      </c>
      <c r="AH94" s="4" t="str">
        <f t="shared" si="21"/>
        <v/>
      </c>
      <c r="AI94" s="2">
        <f t="shared" si="22"/>
        <v>1</v>
      </c>
    </row>
    <row r="95" spans="1:35">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4" t="str">
        <f t="shared" si="16"/>
        <v/>
      </c>
      <c r="AD95" s="4">
        <f t="shared" si="17"/>
        <v>1</v>
      </c>
      <c r="AE95" s="4" t="str">
        <f t="shared" si="18"/>
        <v/>
      </c>
      <c r="AF95" s="4" t="str">
        <f t="shared" si="19"/>
        <v/>
      </c>
      <c r="AG95" s="4" t="str">
        <f t="shared" si="20"/>
        <v/>
      </c>
      <c r="AH95" s="4">
        <f t="shared" si="21"/>
        <v>1</v>
      </c>
      <c r="AI95" s="2">
        <f t="shared" si="22"/>
        <v>2</v>
      </c>
    </row>
    <row r="96" spans="1:35">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4" t="str">
        <f t="shared" si="16"/>
        <v/>
      </c>
      <c r="AD96" s="4" t="str">
        <f t="shared" si="17"/>
        <v/>
      </c>
      <c r="AE96" s="4" t="str">
        <f t="shared" si="18"/>
        <v/>
      </c>
      <c r="AF96" s="4" t="str">
        <f t="shared" si="19"/>
        <v/>
      </c>
      <c r="AG96" s="4" t="str">
        <f t="shared" si="20"/>
        <v/>
      </c>
      <c r="AH96" s="4" t="str">
        <f t="shared" si="21"/>
        <v/>
      </c>
      <c r="AI96" s="2">
        <f t="shared" si="22"/>
        <v>0</v>
      </c>
    </row>
    <row r="97" spans="1:35">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4" t="str">
        <f t="shared" si="16"/>
        <v/>
      </c>
      <c r="AD97" s="4">
        <f t="shared" si="17"/>
        <v>1</v>
      </c>
      <c r="AE97" s="4" t="str">
        <f t="shared" si="18"/>
        <v/>
      </c>
      <c r="AF97" s="4" t="str">
        <f t="shared" si="19"/>
        <v/>
      </c>
      <c r="AG97" s="4" t="str">
        <f t="shared" si="20"/>
        <v/>
      </c>
      <c r="AH97" s="4" t="str">
        <f t="shared" si="21"/>
        <v/>
      </c>
      <c r="AI97" s="2">
        <f t="shared" si="22"/>
        <v>1</v>
      </c>
    </row>
    <row r="98" spans="1:35">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4" t="str">
        <f t="shared" si="16"/>
        <v/>
      </c>
      <c r="AD98" s="4" t="str">
        <f t="shared" si="17"/>
        <v/>
      </c>
      <c r="AE98" s="4" t="str">
        <f t="shared" si="18"/>
        <v/>
      </c>
      <c r="AF98" s="4" t="str">
        <f t="shared" si="19"/>
        <v/>
      </c>
      <c r="AG98" s="4" t="str">
        <f t="shared" si="20"/>
        <v/>
      </c>
      <c r="AH98" s="4" t="str">
        <f t="shared" si="21"/>
        <v/>
      </c>
      <c r="AI98" s="2">
        <f t="shared" si="22"/>
        <v>0</v>
      </c>
    </row>
    <row r="99" spans="1:35">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4" t="str">
        <f t="shared" si="16"/>
        <v/>
      </c>
      <c r="AD99" s="4" t="str">
        <f t="shared" si="17"/>
        <v/>
      </c>
      <c r="AE99" s="4" t="str">
        <f t="shared" si="18"/>
        <v/>
      </c>
      <c r="AF99" s="4" t="str">
        <f t="shared" si="19"/>
        <v/>
      </c>
      <c r="AG99" s="4" t="str">
        <f t="shared" si="20"/>
        <v/>
      </c>
      <c r="AH99" s="4" t="str">
        <f t="shared" si="21"/>
        <v/>
      </c>
      <c r="AI99" s="2">
        <f t="shared" si="22"/>
        <v>0</v>
      </c>
    </row>
    <row r="100" spans="1:35">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4" t="str">
        <f t="shared" si="16"/>
        <v/>
      </c>
      <c r="AD100" s="4" t="str">
        <f t="shared" si="17"/>
        <v/>
      </c>
      <c r="AE100" s="4">
        <f t="shared" si="18"/>
        <v>1</v>
      </c>
      <c r="AF100" s="4" t="str">
        <f t="shared" si="19"/>
        <v/>
      </c>
      <c r="AG100" s="4" t="str">
        <f t="shared" si="20"/>
        <v/>
      </c>
      <c r="AH100" s="4" t="str">
        <f t="shared" si="21"/>
        <v/>
      </c>
      <c r="AI100" s="2">
        <f t="shared" si="22"/>
        <v>1</v>
      </c>
    </row>
    <row r="101" spans="1:35">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4" t="str">
        <f t="shared" si="16"/>
        <v/>
      </c>
      <c r="AD101" s="4" t="str">
        <f t="shared" si="17"/>
        <v/>
      </c>
      <c r="AE101" s="4">
        <f t="shared" si="18"/>
        <v>1</v>
      </c>
      <c r="AF101" s="4" t="str">
        <f t="shared" si="19"/>
        <v/>
      </c>
      <c r="AG101" s="4" t="str">
        <f t="shared" si="20"/>
        <v/>
      </c>
      <c r="AH101" s="4" t="str">
        <f t="shared" si="21"/>
        <v/>
      </c>
      <c r="AI101" s="2">
        <f t="shared" si="22"/>
        <v>1</v>
      </c>
    </row>
    <row r="102" spans="1:35">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4" t="str">
        <f t="shared" si="16"/>
        <v/>
      </c>
      <c r="AD102" s="4" t="str">
        <f t="shared" si="17"/>
        <v/>
      </c>
      <c r="AE102" s="4" t="str">
        <f t="shared" si="18"/>
        <v/>
      </c>
      <c r="AF102" s="4">
        <f t="shared" si="19"/>
        <v>1</v>
      </c>
      <c r="AG102" s="4" t="str">
        <f t="shared" si="20"/>
        <v/>
      </c>
      <c r="AH102" s="4" t="str">
        <f t="shared" si="21"/>
        <v/>
      </c>
      <c r="AI102" s="2">
        <f t="shared" si="22"/>
        <v>1</v>
      </c>
    </row>
    <row r="103" spans="1:35">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4">
        <f t="shared" si="16"/>
        <v>1</v>
      </c>
      <c r="AD103" s="4">
        <f t="shared" si="17"/>
        <v>1</v>
      </c>
      <c r="AE103" s="4" t="str">
        <f t="shared" si="18"/>
        <v/>
      </c>
      <c r="AF103" s="4" t="str">
        <f t="shared" si="19"/>
        <v/>
      </c>
      <c r="AG103" s="4" t="str">
        <f t="shared" si="20"/>
        <v/>
      </c>
      <c r="AH103" s="4" t="str">
        <f t="shared" si="21"/>
        <v/>
      </c>
      <c r="AI103" s="2">
        <f t="shared" si="22"/>
        <v>2</v>
      </c>
    </row>
    <row r="104" spans="1:35">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4" t="str">
        <f t="shared" si="16"/>
        <v/>
      </c>
      <c r="AD104" s="4" t="str">
        <f t="shared" si="17"/>
        <v/>
      </c>
      <c r="AE104" s="4" t="str">
        <f t="shared" si="18"/>
        <v/>
      </c>
      <c r="AF104" s="4" t="str">
        <f t="shared" si="19"/>
        <v/>
      </c>
      <c r="AG104" s="4" t="str">
        <f t="shared" si="20"/>
        <v/>
      </c>
      <c r="AH104" s="4" t="str">
        <f t="shared" si="21"/>
        <v/>
      </c>
      <c r="AI104" s="2">
        <f t="shared" si="22"/>
        <v>0</v>
      </c>
    </row>
    <row r="105" spans="1:35">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4" t="str">
        <f t="shared" si="16"/>
        <v/>
      </c>
      <c r="AD105" s="4" t="str">
        <f t="shared" si="17"/>
        <v/>
      </c>
      <c r="AE105" s="4">
        <f t="shared" si="18"/>
        <v>1</v>
      </c>
      <c r="AF105" s="4" t="str">
        <f t="shared" si="19"/>
        <v/>
      </c>
      <c r="AG105" s="4">
        <f t="shared" si="20"/>
        <v>1</v>
      </c>
      <c r="AH105" s="4" t="str">
        <f t="shared" si="21"/>
        <v/>
      </c>
      <c r="AI105" s="2">
        <f t="shared" si="22"/>
        <v>2</v>
      </c>
    </row>
    <row r="106" spans="1:35">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4" t="str">
        <f t="shared" si="16"/>
        <v/>
      </c>
      <c r="AD106" s="4" t="str">
        <f t="shared" si="17"/>
        <v/>
      </c>
      <c r="AE106" s="4" t="str">
        <f t="shared" si="18"/>
        <v/>
      </c>
      <c r="AF106" s="4" t="str">
        <f t="shared" si="19"/>
        <v/>
      </c>
      <c r="AG106" s="4" t="str">
        <f t="shared" si="20"/>
        <v/>
      </c>
      <c r="AH106" s="4">
        <f t="shared" si="21"/>
        <v>1</v>
      </c>
      <c r="AI106" s="2">
        <f t="shared" si="22"/>
        <v>1</v>
      </c>
    </row>
    <row r="107" spans="1:35">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4" t="str">
        <f t="shared" si="16"/>
        <v/>
      </c>
      <c r="AD107" s="4" t="str">
        <f t="shared" si="17"/>
        <v/>
      </c>
      <c r="AE107" s="4" t="str">
        <f t="shared" si="18"/>
        <v/>
      </c>
      <c r="AF107" s="4" t="str">
        <f t="shared" si="19"/>
        <v/>
      </c>
      <c r="AG107" s="4" t="str">
        <f t="shared" si="20"/>
        <v/>
      </c>
      <c r="AH107" s="4" t="str">
        <f t="shared" si="21"/>
        <v/>
      </c>
      <c r="AI107" s="2">
        <f t="shared" si="22"/>
        <v>0</v>
      </c>
    </row>
    <row r="108" spans="1:35">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4" t="str">
        <f t="shared" si="16"/>
        <v/>
      </c>
      <c r="AD108" s="4" t="str">
        <f t="shared" si="17"/>
        <v/>
      </c>
      <c r="AE108" s="4" t="str">
        <f t="shared" si="18"/>
        <v/>
      </c>
      <c r="AF108" s="4" t="str">
        <f t="shared" si="19"/>
        <v/>
      </c>
      <c r="AG108" s="4" t="str">
        <f t="shared" si="20"/>
        <v/>
      </c>
      <c r="AH108" s="4">
        <f t="shared" si="21"/>
        <v>1</v>
      </c>
      <c r="AI108" s="2">
        <f t="shared" si="22"/>
        <v>1</v>
      </c>
    </row>
    <row r="109" spans="1:35">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4" t="str">
        <f t="shared" si="16"/>
        <v/>
      </c>
      <c r="AD109" s="4" t="str">
        <f t="shared" si="17"/>
        <v/>
      </c>
      <c r="AE109" s="4" t="str">
        <f t="shared" si="18"/>
        <v/>
      </c>
      <c r="AF109" s="4" t="str">
        <f t="shared" si="19"/>
        <v/>
      </c>
      <c r="AG109" s="4" t="str">
        <f t="shared" si="20"/>
        <v/>
      </c>
      <c r="AH109" s="4" t="str">
        <f t="shared" si="21"/>
        <v/>
      </c>
      <c r="AI109" s="2">
        <f t="shared" si="22"/>
        <v>0</v>
      </c>
    </row>
    <row r="110" spans="1:35">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4" t="str">
        <f t="shared" si="16"/>
        <v/>
      </c>
      <c r="AD110" s="4" t="str">
        <f t="shared" si="17"/>
        <v/>
      </c>
      <c r="AE110" s="4" t="str">
        <f t="shared" si="18"/>
        <v/>
      </c>
      <c r="AF110" s="4" t="str">
        <f t="shared" si="19"/>
        <v/>
      </c>
      <c r="AG110" s="4" t="str">
        <f t="shared" si="20"/>
        <v/>
      </c>
      <c r="AH110" s="4" t="str">
        <f t="shared" si="21"/>
        <v/>
      </c>
      <c r="AI110" s="2">
        <f t="shared" si="22"/>
        <v>0</v>
      </c>
    </row>
    <row r="111" spans="1:35">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4" t="str">
        <f t="shared" si="16"/>
        <v/>
      </c>
      <c r="AD111" s="4" t="str">
        <f t="shared" si="17"/>
        <v/>
      </c>
      <c r="AE111" s="4" t="str">
        <f t="shared" si="18"/>
        <v/>
      </c>
      <c r="AF111" s="4" t="str">
        <f t="shared" si="19"/>
        <v/>
      </c>
      <c r="AG111" s="4" t="str">
        <f t="shared" si="20"/>
        <v/>
      </c>
      <c r="AH111" s="4" t="str">
        <f t="shared" si="21"/>
        <v/>
      </c>
      <c r="AI111" s="2">
        <f t="shared" si="22"/>
        <v>0</v>
      </c>
    </row>
    <row r="112" spans="1:35">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4" t="str">
        <f t="shared" si="16"/>
        <v/>
      </c>
      <c r="AD112" s="4" t="str">
        <f t="shared" si="17"/>
        <v/>
      </c>
      <c r="AE112" s="4" t="str">
        <f t="shared" si="18"/>
        <v/>
      </c>
      <c r="AF112" s="4">
        <f t="shared" si="19"/>
        <v>1</v>
      </c>
      <c r="AG112" s="4" t="str">
        <f t="shared" si="20"/>
        <v/>
      </c>
      <c r="AH112" s="4" t="str">
        <f t="shared" si="21"/>
        <v/>
      </c>
      <c r="AI112" s="2">
        <f t="shared" si="22"/>
        <v>1</v>
      </c>
    </row>
    <row r="113" spans="1:35">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4" t="str">
        <f t="shared" si="16"/>
        <v/>
      </c>
      <c r="AD113" s="4" t="str">
        <f t="shared" si="17"/>
        <v/>
      </c>
      <c r="AE113" s="4" t="str">
        <f t="shared" si="18"/>
        <v/>
      </c>
      <c r="AF113" s="4" t="str">
        <f t="shared" si="19"/>
        <v/>
      </c>
      <c r="AG113" s="4" t="str">
        <f t="shared" si="20"/>
        <v/>
      </c>
      <c r="AH113" s="4" t="str">
        <f t="shared" si="21"/>
        <v/>
      </c>
      <c r="AI113" s="2">
        <f t="shared" si="22"/>
        <v>0</v>
      </c>
    </row>
    <row r="114" spans="1:35">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4" t="str">
        <f t="shared" si="16"/>
        <v/>
      </c>
      <c r="AD114" s="4" t="str">
        <f t="shared" si="17"/>
        <v/>
      </c>
      <c r="AE114" s="4" t="str">
        <f t="shared" si="18"/>
        <v/>
      </c>
      <c r="AF114" s="4" t="str">
        <f t="shared" si="19"/>
        <v/>
      </c>
      <c r="AG114" s="4" t="str">
        <f t="shared" si="20"/>
        <v/>
      </c>
      <c r="AH114" s="4" t="str">
        <f t="shared" si="21"/>
        <v/>
      </c>
      <c r="AI114" s="2">
        <f t="shared" si="22"/>
        <v>0</v>
      </c>
    </row>
    <row r="115" spans="1:35">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4" t="str">
        <f t="shared" si="16"/>
        <v/>
      </c>
      <c r="AD115" s="4" t="str">
        <f t="shared" si="17"/>
        <v/>
      </c>
      <c r="AE115" s="4" t="str">
        <f t="shared" si="18"/>
        <v/>
      </c>
      <c r="AF115" s="4" t="str">
        <f t="shared" si="19"/>
        <v/>
      </c>
      <c r="AG115" s="4" t="str">
        <f t="shared" si="20"/>
        <v/>
      </c>
      <c r="AH115" s="4" t="str">
        <f t="shared" si="21"/>
        <v/>
      </c>
      <c r="AI115" s="2">
        <f t="shared" si="22"/>
        <v>0</v>
      </c>
    </row>
    <row r="116" spans="1:35">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4" t="str">
        <f t="shared" si="16"/>
        <v/>
      </c>
      <c r="AD116" s="4" t="str">
        <f t="shared" si="17"/>
        <v/>
      </c>
      <c r="AE116" s="4">
        <f t="shared" si="18"/>
        <v>1</v>
      </c>
      <c r="AF116" s="4" t="str">
        <f t="shared" si="19"/>
        <v/>
      </c>
      <c r="AG116" s="4" t="str">
        <f t="shared" si="20"/>
        <v/>
      </c>
      <c r="AH116" s="4" t="str">
        <f t="shared" si="21"/>
        <v/>
      </c>
      <c r="AI116" s="2">
        <f t="shared" si="22"/>
        <v>1</v>
      </c>
    </row>
    <row r="117" spans="1:35">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4" t="str">
        <f t="shared" si="16"/>
        <v/>
      </c>
      <c r="AD117" s="4" t="str">
        <f t="shared" si="17"/>
        <v/>
      </c>
      <c r="AE117" s="4" t="str">
        <f t="shared" si="18"/>
        <v/>
      </c>
      <c r="AF117" s="4" t="str">
        <f t="shared" si="19"/>
        <v/>
      </c>
      <c r="AG117" s="4" t="str">
        <f t="shared" si="20"/>
        <v/>
      </c>
      <c r="AH117" s="4" t="str">
        <f t="shared" si="21"/>
        <v/>
      </c>
      <c r="AI117" s="2">
        <f t="shared" si="22"/>
        <v>0</v>
      </c>
    </row>
    <row r="118" spans="1:35">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4" t="str">
        <f t="shared" si="16"/>
        <v/>
      </c>
      <c r="AD118" s="4" t="str">
        <f t="shared" si="17"/>
        <v/>
      </c>
      <c r="AE118" s="4" t="str">
        <f t="shared" si="18"/>
        <v/>
      </c>
      <c r="AF118" s="4">
        <f t="shared" si="19"/>
        <v>1</v>
      </c>
      <c r="AG118" s="4" t="str">
        <f t="shared" si="20"/>
        <v/>
      </c>
      <c r="AH118" s="4" t="str">
        <f t="shared" si="21"/>
        <v/>
      </c>
      <c r="AI118" s="2">
        <f t="shared" si="22"/>
        <v>1</v>
      </c>
    </row>
    <row r="119" spans="1:35">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4" t="str">
        <f t="shared" si="16"/>
        <v/>
      </c>
      <c r="AD119" s="4">
        <f t="shared" si="17"/>
        <v>1</v>
      </c>
      <c r="AE119" s="4">
        <f t="shared" si="18"/>
        <v>1</v>
      </c>
      <c r="AF119" s="4" t="str">
        <f t="shared" si="19"/>
        <v/>
      </c>
      <c r="AG119" s="4" t="str">
        <f t="shared" si="20"/>
        <v/>
      </c>
      <c r="AH119" s="4">
        <f t="shared" si="21"/>
        <v>1</v>
      </c>
      <c r="AI119" s="2">
        <f t="shared" si="22"/>
        <v>3</v>
      </c>
    </row>
    <row r="120" spans="1:35">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4" t="str">
        <f t="shared" si="16"/>
        <v/>
      </c>
      <c r="AD120" s="4" t="str">
        <f t="shared" si="17"/>
        <v/>
      </c>
      <c r="AE120" s="4" t="str">
        <f t="shared" si="18"/>
        <v/>
      </c>
      <c r="AF120" s="4" t="str">
        <f t="shared" si="19"/>
        <v/>
      </c>
      <c r="AG120" s="4" t="str">
        <f t="shared" si="20"/>
        <v/>
      </c>
      <c r="AH120" s="4" t="str">
        <f t="shared" si="21"/>
        <v/>
      </c>
      <c r="AI120" s="2">
        <f t="shared" si="22"/>
        <v>0</v>
      </c>
    </row>
    <row r="121" spans="1:35">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4" t="str">
        <f t="shared" si="16"/>
        <v/>
      </c>
      <c r="AD121" s="4" t="str">
        <f t="shared" si="17"/>
        <v/>
      </c>
      <c r="AE121" s="4" t="str">
        <f t="shared" si="18"/>
        <v/>
      </c>
      <c r="AF121" s="4" t="str">
        <f t="shared" si="19"/>
        <v/>
      </c>
      <c r="AG121" s="4" t="str">
        <f t="shared" si="20"/>
        <v/>
      </c>
      <c r="AH121" s="4" t="str">
        <f t="shared" si="21"/>
        <v/>
      </c>
      <c r="AI121" s="2">
        <f t="shared" si="22"/>
        <v>0</v>
      </c>
    </row>
    <row r="122" spans="1:35">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4" t="str">
        <f t="shared" si="16"/>
        <v/>
      </c>
      <c r="AD122" s="4" t="str">
        <f t="shared" si="17"/>
        <v/>
      </c>
      <c r="AE122" s="4" t="str">
        <f t="shared" si="18"/>
        <v/>
      </c>
      <c r="AF122" s="4" t="str">
        <f t="shared" si="19"/>
        <v/>
      </c>
      <c r="AG122" s="4" t="str">
        <f t="shared" si="20"/>
        <v/>
      </c>
      <c r="AH122" s="4" t="str">
        <f t="shared" si="21"/>
        <v/>
      </c>
      <c r="AI122" s="2">
        <f t="shared" si="22"/>
        <v>0</v>
      </c>
    </row>
    <row r="123" spans="1:35">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4" t="str">
        <f t="shared" si="16"/>
        <v/>
      </c>
      <c r="AD123" s="4" t="str">
        <f t="shared" si="17"/>
        <v/>
      </c>
      <c r="AE123" s="4" t="str">
        <f t="shared" si="18"/>
        <v/>
      </c>
      <c r="AF123" s="4" t="str">
        <f t="shared" si="19"/>
        <v/>
      </c>
      <c r="AG123" s="4" t="str">
        <f t="shared" si="20"/>
        <v/>
      </c>
      <c r="AH123" s="4" t="str">
        <f t="shared" si="21"/>
        <v/>
      </c>
      <c r="AI123" s="2">
        <f t="shared" si="22"/>
        <v>0</v>
      </c>
    </row>
    <row r="124" spans="1:35">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4" t="str">
        <f t="shared" si="16"/>
        <v/>
      </c>
      <c r="AD124" s="4" t="str">
        <f t="shared" si="17"/>
        <v/>
      </c>
      <c r="AE124" s="4" t="str">
        <f t="shared" si="18"/>
        <v/>
      </c>
      <c r="AF124" s="4">
        <f t="shared" si="19"/>
        <v>1</v>
      </c>
      <c r="AG124" s="4" t="str">
        <f t="shared" si="20"/>
        <v/>
      </c>
      <c r="AH124" s="4" t="str">
        <f t="shared" si="21"/>
        <v/>
      </c>
      <c r="AI124" s="2">
        <f t="shared" si="22"/>
        <v>1</v>
      </c>
    </row>
    <row r="125" spans="1:35">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4" t="str">
        <f t="shared" si="16"/>
        <v/>
      </c>
      <c r="AD125" s="4">
        <f t="shared" si="17"/>
        <v>1</v>
      </c>
      <c r="AE125" s="4" t="str">
        <f t="shared" si="18"/>
        <v/>
      </c>
      <c r="AF125" s="4" t="str">
        <f t="shared" si="19"/>
        <v/>
      </c>
      <c r="AG125" s="4" t="str">
        <f t="shared" si="20"/>
        <v/>
      </c>
      <c r="AH125" s="4">
        <f t="shared" si="21"/>
        <v>1</v>
      </c>
      <c r="AI125" s="2">
        <f t="shared" si="22"/>
        <v>2</v>
      </c>
    </row>
    <row r="126" spans="1:35">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4" t="str">
        <f t="shared" si="16"/>
        <v/>
      </c>
      <c r="AD126" s="4" t="str">
        <f t="shared" si="17"/>
        <v/>
      </c>
      <c r="AE126" s="4" t="str">
        <f t="shared" si="18"/>
        <v/>
      </c>
      <c r="AF126" s="4">
        <f t="shared" si="19"/>
        <v>1</v>
      </c>
      <c r="AG126" s="4" t="str">
        <f t="shared" si="20"/>
        <v/>
      </c>
      <c r="AH126" s="4" t="str">
        <f t="shared" si="21"/>
        <v/>
      </c>
      <c r="AI126" s="2">
        <f t="shared" si="22"/>
        <v>1</v>
      </c>
    </row>
    <row r="127" spans="1:35">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4" t="str">
        <f t="shared" si="16"/>
        <v/>
      </c>
      <c r="AD127" s="4" t="str">
        <f t="shared" si="17"/>
        <v/>
      </c>
      <c r="AE127" s="4">
        <f t="shared" si="18"/>
        <v>1</v>
      </c>
      <c r="AF127" s="4" t="str">
        <f t="shared" si="19"/>
        <v/>
      </c>
      <c r="AG127" s="4" t="str">
        <f t="shared" si="20"/>
        <v/>
      </c>
      <c r="AH127" s="4" t="str">
        <f t="shared" si="21"/>
        <v/>
      </c>
      <c r="AI127" s="2">
        <f t="shared" si="22"/>
        <v>1</v>
      </c>
    </row>
    <row r="128" spans="1:35">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4" t="str">
        <f t="shared" si="16"/>
        <v/>
      </c>
      <c r="AD128" s="4" t="str">
        <f t="shared" si="17"/>
        <v/>
      </c>
      <c r="AE128" s="4" t="str">
        <f t="shared" si="18"/>
        <v/>
      </c>
      <c r="AF128" s="4" t="str">
        <f t="shared" si="19"/>
        <v/>
      </c>
      <c r="AG128" s="4" t="str">
        <f t="shared" si="20"/>
        <v/>
      </c>
      <c r="AH128" s="4" t="str">
        <f t="shared" si="21"/>
        <v/>
      </c>
      <c r="AI128" s="2">
        <f t="shared" si="22"/>
        <v>0</v>
      </c>
    </row>
    <row r="129" spans="1:35">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4" t="str">
        <f t="shared" si="16"/>
        <v/>
      </c>
      <c r="AD129" s="4">
        <f t="shared" si="17"/>
        <v>1</v>
      </c>
      <c r="AE129" s="4" t="str">
        <f t="shared" si="18"/>
        <v/>
      </c>
      <c r="AF129" s="4" t="str">
        <f t="shared" si="19"/>
        <v/>
      </c>
      <c r="AG129" s="4" t="str">
        <f t="shared" si="20"/>
        <v/>
      </c>
      <c r="AH129" s="4" t="str">
        <f t="shared" si="21"/>
        <v/>
      </c>
      <c r="AI129" s="2">
        <f t="shared" si="22"/>
        <v>1</v>
      </c>
    </row>
    <row r="130" spans="1:35">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4" t="str">
        <f t="shared" si="16"/>
        <v/>
      </c>
      <c r="AD130" s="4" t="str">
        <f t="shared" si="17"/>
        <v/>
      </c>
      <c r="AE130" s="4" t="str">
        <f t="shared" si="18"/>
        <v/>
      </c>
      <c r="AF130" s="4" t="str">
        <f t="shared" si="19"/>
        <v/>
      </c>
      <c r="AG130" s="4">
        <f t="shared" si="20"/>
        <v>1</v>
      </c>
      <c r="AH130" s="4" t="str">
        <f t="shared" si="21"/>
        <v/>
      </c>
      <c r="AI130" s="2">
        <f t="shared" si="22"/>
        <v>1</v>
      </c>
    </row>
    <row r="131" spans="1:35">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4" t="str">
        <f t="shared" si="16"/>
        <v/>
      </c>
      <c r="AD131" s="4" t="str">
        <f t="shared" si="17"/>
        <v/>
      </c>
      <c r="AE131" s="4" t="str">
        <f t="shared" si="18"/>
        <v/>
      </c>
      <c r="AF131" s="4" t="str">
        <f t="shared" si="19"/>
        <v/>
      </c>
      <c r="AG131" s="4" t="str">
        <f t="shared" si="20"/>
        <v/>
      </c>
      <c r="AH131" s="4" t="str">
        <f t="shared" si="21"/>
        <v/>
      </c>
      <c r="AI131" s="2">
        <f t="shared" si="22"/>
        <v>0</v>
      </c>
    </row>
    <row r="132" spans="1:35">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4" t="str">
        <f t="shared" si="16"/>
        <v/>
      </c>
      <c r="AD132" s="4" t="str">
        <f t="shared" si="17"/>
        <v/>
      </c>
      <c r="AE132" s="4" t="str">
        <f t="shared" si="18"/>
        <v/>
      </c>
      <c r="AF132" s="4" t="str">
        <f t="shared" si="19"/>
        <v/>
      </c>
      <c r="AG132" s="4" t="str">
        <f t="shared" si="20"/>
        <v/>
      </c>
      <c r="AH132" s="4" t="str">
        <f t="shared" si="21"/>
        <v/>
      </c>
      <c r="AI132" s="2">
        <f t="shared" si="22"/>
        <v>0</v>
      </c>
    </row>
    <row r="133" spans="1:35">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f t="shared" ref="AI133:AI196" si="29">IF(COUNT(A133:Z133)&gt;0,IF(COUNT(AC133,AD133,AE133,AF133,AG133,AH133)&gt;0,SUM(AC133,AD133,AE133,AF133,AG133,AH133),0),"")</f>
        <v>0</v>
      </c>
    </row>
    <row r="134" spans="1:35">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4" t="str">
        <f t="shared" si="23"/>
        <v/>
      </c>
      <c r="AD134" s="4" t="str">
        <f t="shared" si="24"/>
        <v/>
      </c>
      <c r="AE134" s="4" t="str">
        <f t="shared" si="25"/>
        <v/>
      </c>
      <c r="AF134" s="4" t="str">
        <f t="shared" si="26"/>
        <v/>
      </c>
      <c r="AG134" s="4" t="str">
        <f t="shared" si="27"/>
        <v/>
      </c>
      <c r="AH134" s="4" t="str">
        <f t="shared" si="28"/>
        <v/>
      </c>
      <c r="AI134" s="2">
        <f t="shared" si="29"/>
        <v>0</v>
      </c>
    </row>
    <row r="135" spans="1:35">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4" t="str">
        <f t="shared" si="23"/>
        <v/>
      </c>
      <c r="AD135" s="4" t="str">
        <f t="shared" si="24"/>
        <v/>
      </c>
      <c r="AE135" s="4" t="str">
        <f t="shared" si="25"/>
        <v/>
      </c>
      <c r="AF135" s="4" t="str">
        <f t="shared" si="26"/>
        <v/>
      </c>
      <c r="AG135" s="4" t="str">
        <f t="shared" si="27"/>
        <v/>
      </c>
      <c r="AH135" s="4" t="str">
        <f t="shared" si="28"/>
        <v/>
      </c>
      <c r="AI135" s="2">
        <f t="shared" si="29"/>
        <v>0</v>
      </c>
    </row>
    <row r="136" spans="1:35">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4" t="str">
        <f t="shared" si="23"/>
        <v/>
      </c>
      <c r="AD136" s="4" t="str">
        <f t="shared" si="24"/>
        <v/>
      </c>
      <c r="AE136" s="4">
        <f t="shared" si="25"/>
        <v>1</v>
      </c>
      <c r="AF136" s="4" t="str">
        <f t="shared" si="26"/>
        <v/>
      </c>
      <c r="AG136" s="4" t="str">
        <f t="shared" si="27"/>
        <v/>
      </c>
      <c r="AH136" s="4" t="str">
        <f t="shared" si="28"/>
        <v/>
      </c>
      <c r="AI136" s="2">
        <f t="shared" si="29"/>
        <v>1</v>
      </c>
    </row>
    <row r="137" spans="1:35">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4" t="str">
        <f t="shared" si="23"/>
        <v/>
      </c>
      <c r="AD137" s="4" t="str">
        <f t="shared" si="24"/>
        <v/>
      </c>
      <c r="AE137" s="4" t="str">
        <f t="shared" si="25"/>
        <v/>
      </c>
      <c r="AF137" s="4" t="str">
        <f t="shared" si="26"/>
        <v/>
      </c>
      <c r="AG137" s="4" t="str">
        <f t="shared" si="27"/>
        <v/>
      </c>
      <c r="AH137" s="4" t="str">
        <f t="shared" si="28"/>
        <v/>
      </c>
      <c r="AI137" s="2">
        <f t="shared" si="29"/>
        <v>0</v>
      </c>
    </row>
    <row r="138" spans="1:35">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4" t="str">
        <f t="shared" si="23"/>
        <v/>
      </c>
      <c r="AD138" s="4" t="str">
        <f t="shared" si="24"/>
        <v/>
      </c>
      <c r="AE138" s="4" t="str">
        <f t="shared" si="25"/>
        <v/>
      </c>
      <c r="AF138" s="4" t="str">
        <f t="shared" si="26"/>
        <v/>
      </c>
      <c r="AG138" s="4" t="str">
        <f t="shared" si="27"/>
        <v/>
      </c>
      <c r="AH138" s="4" t="str">
        <f t="shared" si="28"/>
        <v/>
      </c>
      <c r="AI138" s="2">
        <f t="shared" si="29"/>
        <v>0</v>
      </c>
    </row>
    <row r="139" spans="1:35">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4">
        <f t="shared" si="23"/>
        <v>1</v>
      </c>
      <c r="AD139" s="4" t="str">
        <f t="shared" si="24"/>
        <v/>
      </c>
      <c r="AE139" s="4" t="str">
        <f t="shared" si="25"/>
        <v/>
      </c>
      <c r="AF139" s="4" t="str">
        <f t="shared" si="26"/>
        <v/>
      </c>
      <c r="AG139" s="4" t="str">
        <f t="shared" si="27"/>
        <v/>
      </c>
      <c r="AH139" s="4" t="str">
        <f t="shared" si="28"/>
        <v/>
      </c>
      <c r="AI139" s="2">
        <f t="shared" si="29"/>
        <v>1</v>
      </c>
    </row>
    <row r="140" spans="1:35">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4" t="str">
        <f t="shared" si="23"/>
        <v/>
      </c>
      <c r="AD140" s="4" t="str">
        <f t="shared" si="24"/>
        <v/>
      </c>
      <c r="AE140" s="4" t="str">
        <f t="shared" si="25"/>
        <v/>
      </c>
      <c r="AF140" s="4" t="str">
        <f t="shared" si="26"/>
        <v/>
      </c>
      <c r="AG140" s="4" t="str">
        <f t="shared" si="27"/>
        <v/>
      </c>
      <c r="AH140" s="4" t="str">
        <f t="shared" si="28"/>
        <v/>
      </c>
      <c r="AI140" s="2">
        <f t="shared" si="29"/>
        <v>0</v>
      </c>
    </row>
    <row r="141" spans="1:35">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4" t="str">
        <f t="shared" si="23"/>
        <v/>
      </c>
      <c r="AD141" s="4" t="str">
        <f t="shared" si="24"/>
        <v/>
      </c>
      <c r="AE141" s="4">
        <f t="shared" si="25"/>
        <v>1</v>
      </c>
      <c r="AF141" s="4">
        <f t="shared" si="26"/>
        <v>1</v>
      </c>
      <c r="AG141" s="4" t="str">
        <f t="shared" si="27"/>
        <v/>
      </c>
      <c r="AH141" s="4">
        <f t="shared" si="28"/>
        <v>1</v>
      </c>
      <c r="AI141" s="2">
        <f t="shared" si="29"/>
        <v>3</v>
      </c>
    </row>
    <row r="142" spans="1:35">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4" t="str">
        <f t="shared" si="23"/>
        <v/>
      </c>
      <c r="AD142" s="4">
        <f t="shared" si="24"/>
        <v>1</v>
      </c>
      <c r="AE142" s="4" t="str">
        <f t="shared" si="25"/>
        <v/>
      </c>
      <c r="AF142" s="4">
        <f t="shared" si="26"/>
        <v>1</v>
      </c>
      <c r="AG142" s="4">
        <f t="shared" si="27"/>
        <v>1</v>
      </c>
      <c r="AH142" s="4" t="str">
        <f t="shared" si="28"/>
        <v/>
      </c>
      <c r="AI142" s="2">
        <f t="shared" si="29"/>
        <v>3</v>
      </c>
    </row>
    <row r="143" spans="1:35">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4" t="str">
        <f t="shared" si="23"/>
        <v/>
      </c>
      <c r="AD143" s="4" t="str">
        <f t="shared" si="24"/>
        <v/>
      </c>
      <c r="AE143" s="4" t="str">
        <f t="shared" si="25"/>
        <v/>
      </c>
      <c r="AF143" s="4">
        <f t="shared" si="26"/>
        <v>1</v>
      </c>
      <c r="AG143" s="4">
        <f t="shared" si="27"/>
        <v>1</v>
      </c>
      <c r="AH143" s="4" t="str">
        <f t="shared" si="28"/>
        <v/>
      </c>
      <c r="AI143" s="2">
        <f t="shared" si="29"/>
        <v>2</v>
      </c>
    </row>
    <row r="144" spans="1:35">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4" t="str">
        <f t="shared" si="23"/>
        <v/>
      </c>
      <c r="AD144" s="4" t="str">
        <f t="shared" si="24"/>
        <v/>
      </c>
      <c r="AE144" s="4" t="str">
        <f t="shared" si="25"/>
        <v/>
      </c>
      <c r="AF144" s="4" t="str">
        <f t="shared" si="26"/>
        <v/>
      </c>
      <c r="AG144" s="4" t="str">
        <f t="shared" si="27"/>
        <v/>
      </c>
      <c r="AH144" s="4" t="str">
        <f t="shared" si="28"/>
        <v/>
      </c>
      <c r="AI144" s="2">
        <f t="shared" si="29"/>
        <v>0</v>
      </c>
    </row>
    <row r="145" spans="1:35">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4" t="str">
        <f t="shared" si="23"/>
        <v/>
      </c>
      <c r="AD145" s="4" t="str">
        <f t="shared" si="24"/>
        <v/>
      </c>
      <c r="AE145" s="4" t="str">
        <f t="shared" si="25"/>
        <v/>
      </c>
      <c r="AF145" s="4" t="str">
        <f t="shared" si="26"/>
        <v/>
      </c>
      <c r="AG145" s="4" t="str">
        <f t="shared" si="27"/>
        <v/>
      </c>
      <c r="AH145" s="4">
        <f t="shared" si="28"/>
        <v>1</v>
      </c>
      <c r="AI145" s="2">
        <f t="shared" si="29"/>
        <v>1</v>
      </c>
    </row>
    <row r="146" spans="1:35">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4" t="str">
        <f t="shared" si="23"/>
        <v/>
      </c>
      <c r="AD146" s="4" t="str">
        <f t="shared" si="24"/>
        <v/>
      </c>
      <c r="AE146" s="4" t="str">
        <f t="shared" si="25"/>
        <v/>
      </c>
      <c r="AF146" s="4">
        <f t="shared" si="26"/>
        <v>1</v>
      </c>
      <c r="AG146" s="4" t="str">
        <f t="shared" si="27"/>
        <v/>
      </c>
      <c r="AH146" s="4" t="str">
        <f t="shared" si="28"/>
        <v/>
      </c>
      <c r="AI146" s="2">
        <f t="shared" si="29"/>
        <v>1</v>
      </c>
    </row>
    <row r="147" spans="1:35">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4" t="str">
        <f t="shared" si="23"/>
        <v/>
      </c>
      <c r="AD147" s="4" t="str">
        <f t="shared" si="24"/>
        <v/>
      </c>
      <c r="AE147" s="4" t="str">
        <f t="shared" si="25"/>
        <v/>
      </c>
      <c r="AF147" s="4" t="str">
        <f t="shared" si="26"/>
        <v/>
      </c>
      <c r="AG147" s="4">
        <f t="shared" si="27"/>
        <v>1</v>
      </c>
      <c r="AH147" s="4" t="str">
        <f t="shared" si="28"/>
        <v/>
      </c>
      <c r="AI147" s="2">
        <f t="shared" si="29"/>
        <v>1</v>
      </c>
    </row>
    <row r="148" spans="1:35">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4" t="str">
        <f t="shared" si="23"/>
        <v/>
      </c>
      <c r="AD148" s="4" t="str">
        <f t="shared" si="24"/>
        <v/>
      </c>
      <c r="AE148" s="4" t="str">
        <f t="shared" si="25"/>
        <v/>
      </c>
      <c r="AF148" s="4" t="str">
        <f t="shared" si="26"/>
        <v/>
      </c>
      <c r="AG148" s="4" t="str">
        <f t="shared" si="27"/>
        <v/>
      </c>
      <c r="AH148" s="4" t="str">
        <f t="shared" si="28"/>
        <v/>
      </c>
      <c r="AI148" s="2">
        <f t="shared" si="29"/>
        <v>0</v>
      </c>
    </row>
    <row r="149" spans="1:35">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4" t="str">
        <f t="shared" si="23"/>
        <v/>
      </c>
      <c r="AD149" s="4" t="str">
        <f t="shared" si="24"/>
        <v/>
      </c>
      <c r="AE149" s="4" t="str">
        <f t="shared" si="25"/>
        <v/>
      </c>
      <c r="AF149" s="4" t="str">
        <f t="shared" si="26"/>
        <v/>
      </c>
      <c r="AG149" s="4" t="str">
        <f t="shared" si="27"/>
        <v/>
      </c>
      <c r="AH149" s="4" t="str">
        <f t="shared" si="28"/>
        <v/>
      </c>
      <c r="AI149" s="2">
        <f t="shared" si="29"/>
        <v>0</v>
      </c>
    </row>
    <row r="150" spans="1:35">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4" t="str">
        <f t="shared" si="23"/>
        <v/>
      </c>
      <c r="AD150" s="4" t="str">
        <f t="shared" si="24"/>
        <v/>
      </c>
      <c r="AE150" s="4" t="str">
        <f t="shared" si="25"/>
        <v/>
      </c>
      <c r="AF150" s="4" t="str">
        <f t="shared" si="26"/>
        <v/>
      </c>
      <c r="AG150" s="4" t="str">
        <f t="shared" si="27"/>
        <v/>
      </c>
      <c r="AH150" s="4" t="str">
        <f t="shared" si="28"/>
        <v/>
      </c>
      <c r="AI150" s="2">
        <f t="shared" si="29"/>
        <v>0</v>
      </c>
    </row>
    <row r="151" spans="1:35">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4" t="str">
        <f t="shared" si="23"/>
        <v/>
      </c>
      <c r="AD151" s="4" t="str">
        <f t="shared" si="24"/>
        <v/>
      </c>
      <c r="AE151" s="4" t="str">
        <f t="shared" si="25"/>
        <v/>
      </c>
      <c r="AF151" s="4">
        <f t="shared" si="26"/>
        <v>1</v>
      </c>
      <c r="AG151" s="4" t="str">
        <f t="shared" si="27"/>
        <v/>
      </c>
      <c r="AH151" s="4" t="str">
        <f t="shared" si="28"/>
        <v/>
      </c>
      <c r="AI151" s="2">
        <f t="shared" si="29"/>
        <v>1</v>
      </c>
    </row>
    <row r="152" spans="1:35">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4" t="str">
        <f t="shared" si="23"/>
        <v/>
      </c>
      <c r="AD152" s="4" t="str">
        <f t="shared" si="24"/>
        <v/>
      </c>
      <c r="AE152" s="4" t="str">
        <f t="shared" si="25"/>
        <v/>
      </c>
      <c r="AF152" s="4" t="str">
        <f t="shared" si="26"/>
        <v/>
      </c>
      <c r="AG152" s="4" t="str">
        <f t="shared" si="27"/>
        <v/>
      </c>
      <c r="AH152" s="4" t="str">
        <f t="shared" si="28"/>
        <v/>
      </c>
      <c r="AI152" s="2">
        <f t="shared" si="29"/>
        <v>0</v>
      </c>
    </row>
    <row r="153" spans="1:35">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4" t="str">
        <f t="shared" si="23"/>
        <v/>
      </c>
      <c r="AD153" s="4" t="str">
        <f t="shared" si="24"/>
        <v/>
      </c>
      <c r="AE153" s="4" t="str">
        <f t="shared" si="25"/>
        <v/>
      </c>
      <c r="AF153" s="4" t="str">
        <f t="shared" si="26"/>
        <v/>
      </c>
      <c r="AG153" s="4" t="str">
        <f t="shared" si="27"/>
        <v/>
      </c>
      <c r="AH153" s="4" t="str">
        <f t="shared" si="28"/>
        <v/>
      </c>
      <c r="AI153" s="2">
        <f t="shared" si="29"/>
        <v>0</v>
      </c>
    </row>
    <row r="154" spans="1:35">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4" t="str">
        <f t="shared" si="23"/>
        <v/>
      </c>
      <c r="AD154" s="4" t="str">
        <f t="shared" si="24"/>
        <v/>
      </c>
      <c r="AE154" s="4" t="str">
        <f t="shared" si="25"/>
        <v/>
      </c>
      <c r="AF154" s="4">
        <f t="shared" si="26"/>
        <v>1</v>
      </c>
      <c r="AG154" s="4" t="str">
        <f t="shared" si="27"/>
        <v/>
      </c>
      <c r="AH154" s="4" t="str">
        <f t="shared" si="28"/>
        <v/>
      </c>
      <c r="AI154" s="2">
        <f t="shared" si="29"/>
        <v>1</v>
      </c>
    </row>
    <row r="155" spans="1:35">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4" t="str">
        <f t="shared" si="23"/>
        <v/>
      </c>
      <c r="AD155" s="4" t="str">
        <f t="shared" si="24"/>
        <v/>
      </c>
      <c r="AE155" s="4">
        <f t="shared" si="25"/>
        <v>1</v>
      </c>
      <c r="AF155" s="4" t="str">
        <f t="shared" si="26"/>
        <v/>
      </c>
      <c r="AG155" s="4" t="str">
        <f t="shared" si="27"/>
        <v/>
      </c>
      <c r="AH155" s="4" t="str">
        <f t="shared" si="28"/>
        <v/>
      </c>
      <c r="AI155" s="2">
        <f t="shared" si="29"/>
        <v>1</v>
      </c>
    </row>
    <row r="156" spans="1:35">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4" t="str">
        <f t="shared" si="23"/>
        <v/>
      </c>
      <c r="AD156" s="4" t="str">
        <f t="shared" si="24"/>
        <v/>
      </c>
      <c r="AE156" s="4" t="str">
        <f t="shared" si="25"/>
        <v/>
      </c>
      <c r="AF156" s="4" t="str">
        <f t="shared" si="26"/>
        <v/>
      </c>
      <c r="AG156" s="4" t="str">
        <f t="shared" si="27"/>
        <v/>
      </c>
      <c r="AH156" s="4" t="str">
        <f t="shared" si="28"/>
        <v/>
      </c>
      <c r="AI156" s="2">
        <f t="shared" si="29"/>
        <v>0</v>
      </c>
    </row>
    <row r="157" spans="1:35">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4">
        <f t="shared" si="23"/>
        <v>1</v>
      </c>
      <c r="AD157" s="4" t="str">
        <f t="shared" si="24"/>
        <v/>
      </c>
      <c r="AE157" s="4" t="str">
        <f t="shared" si="25"/>
        <v/>
      </c>
      <c r="AF157" s="4" t="str">
        <f t="shared" si="26"/>
        <v/>
      </c>
      <c r="AG157" s="4" t="str">
        <f t="shared" si="27"/>
        <v/>
      </c>
      <c r="AH157" s="4" t="str">
        <f t="shared" si="28"/>
        <v/>
      </c>
      <c r="AI157" s="2">
        <f t="shared" si="29"/>
        <v>1</v>
      </c>
    </row>
    <row r="158" spans="1:35">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4" t="str">
        <f t="shared" si="23"/>
        <v/>
      </c>
      <c r="AD158" s="4" t="str">
        <f t="shared" si="24"/>
        <v/>
      </c>
      <c r="AE158" s="4">
        <f t="shared" si="25"/>
        <v>1</v>
      </c>
      <c r="AF158" s="4">
        <f t="shared" si="26"/>
        <v>1</v>
      </c>
      <c r="AG158" s="4" t="str">
        <f t="shared" si="27"/>
        <v/>
      </c>
      <c r="AH158" s="4" t="str">
        <f t="shared" si="28"/>
        <v/>
      </c>
      <c r="AI158" s="2">
        <f t="shared" si="29"/>
        <v>2</v>
      </c>
    </row>
    <row r="159" spans="1:35">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4">
        <f t="shared" si="23"/>
        <v>1</v>
      </c>
      <c r="AD159" s="4" t="str">
        <f t="shared" si="24"/>
        <v/>
      </c>
      <c r="AE159" s="4" t="str">
        <f t="shared" si="25"/>
        <v/>
      </c>
      <c r="AF159" s="4" t="str">
        <f t="shared" si="26"/>
        <v/>
      </c>
      <c r="AG159" s="4">
        <f t="shared" si="27"/>
        <v>1</v>
      </c>
      <c r="AH159" s="4" t="str">
        <f t="shared" si="28"/>
        <v/>
      </c>
      <c r="AI159" s="2">
        <f t="shared" si="29"/>
        <v>2</v>
      </c>
    </row>
    <row r="160" spans="1:35">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4" t="str">
        <f t="shared" si="23"/>
        <v/>
      </c>
      <c r="AD160" s="4" t="str">
        <f t="shared" si="24"/>
        <v/>
      </c>
      <c r="AE160" s="4" t="str">
        <f t="shared" si="25"/>
        <v/>
      </c>
      <c r="AF160" s="4" t="str">
        <f t="shared" si="26"/>
        <v/>
      </c>
      <c r="AG160" s="4" t="str">
        <f t="shared" si="27"/>
        <v/>
      </c>
      <c r="AH160" s="4">
        <f t="shared" si="28"/>
        <v>1</v>
      </c>
      <c r="AI160" s="2">
        <f t="shared" si="29"/>
        <v>1</v>
      </c>
    </row>
    <row r="161" spans="1:35">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4" t="str">
        <f t="shared" si="23"/>
        <v/>
      </c>
      <c r="AD161" s="4" t="str">
        <f t="shared" si="24"/>
        <v/>
      </c>
      <c r="AE161" s="4" t="str">
        <f t="shared" si="25"/>
        <v/>
      </c>
      <c r="AF161" s="4" t="str">
        <f t="shared" si="26"/>
        <v/>
      </c>
      <c r="AG161" s="4" t="str">
        <f t="shared" si="27"/>
        <v/>
      </c>
      <c r="AH161" s="4">
        <f t="shared" si="28"/>
        <v>1</v>
      </c>
      <c r="AI161" s="2">
        <f t="shared" si="29"/>
        <v>1</v>
      </c>
    </row>
    <row r="162" spans="1:35">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4" t="str">
        <f t="shared" si="23"/>
        <v/>
      </c>
      <c r="AD162" s="4" t="str">
        <f t="shared" si="24"/>
        <v/>
      </c>
      <c r="AE162" s="4" t="str">
        <f t="shared" si="25"/>
        <v/>
      </c>
      <c r="AF162" s="4">
        <f t="shared" si="26"/>
        <v>1</v>
      </c>
      <c r="AG162" s="4" t="str">
        <f t="shared" si="27"/>
        <v/>
      </c>
      <c r="AH162" s="4">
        <f t="shared" si="28"/>
        <v>1</v>
      </c>
      <c r="AI162" s="2">
        <f t="shared" si="29"/>
        <v>2</v>
      </c>
    </row>
    <row r="163" spans="1:35">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4" t="str">
        <f t="shared" si="23"/>
        <v/>
      </c>
      <c r="AD163" s="4" t="str">
        <f t="shared" si="24"/>
        <v/>
      </c>
      <c r="AE163" s="4" t="str">
        <f t="shared" si="25"/>
        <v/>
      </c>
      <c r="AF163" s="4" t="str">
        <f t="shared" si="26"/>
        <v/>
      </c>
      <c r="AG163" s="4" t="str">
        <f t="shared" si="27"/>
        <v/>
      </c>
      <c r="AH163" s="4">
        <f t="shared" si="28"/>
        <v>1</v>
      </c>
      <c r="AI163" s="2">
        <f t="shared" si="29"/>
        <v>1</v>
      </c>
    </row>
    <row r="164" spans="1:35">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4" t="str">
        <f t="shared" si="23"/>
        <v/>
      </c>
      <c r="AD164" s="4" t="str">
        <f t="shared" si="24"/>
        <v/>
      </c>
      <c r="AE164" s="4" t="str">
        <f t="shared" si="25"/>
        <v/>
      </c>
      <c r="AF164" s="4" t="str">
        <f t="shared" si="26"/>
        <v/>
      </c>
      <c r="AG164" s="4" t="str">
        <f t="shared" si="27"/>
        <v/>
      </c>
      <c r="AH164" s="4" t="str">
        <f t="shared" si="28"/>
        <v/>
      </c>
      <c r="AI164" s="2">
        <f t="shared" si="29"/>
        <v>0</v>
      </c>
    </row>
    <row r="165" spans="1:35">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4" t="str">
        <f t="shared" si="23"/>
        <v/>
      </c>
      <c r="AD165" s="4" t="str">
        <f t="shared" si="24"/>
        <v/>
      </c>
      <c r="AE165" s="4" t="str">
        <f t="shared" si="25"/>
        <v/>
      </c>
      <c r="AF165" s="4" t="str">
        <f t="shared" si="26"/>
        <v/>
      </c>
      <c r="AG165" s="4" t="str">
        <f t="shared" si="27"/>
        <v/>
      </c>
      <c r="AH165" s="4" t="str">
        <f t="shared" si="28"/>
        <v/>
      </c>
      <c r="AI165" s="2">
        <f t="shared" si="29"/>
        <v>0</v>
      </c>
    </row>
    <row r="166" spans="1:35">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4">
        <f t="shared" si="23"/>
        <v>1</v>
      </c>
      <c r="AD166" s="4" t="str">
        <f t="shared" si="24"/>
        <v/>
      </c>
      <c r="AE166" s="4" t="str">
        <f t="shared" si="25"/>
        <v/>
      </c>
      <c r="AF166" s="4" t="str">
        <f t="shared" si="26"/>
        <v/>
      </c>
      <c r="AG166" s="4" t="str">
        <f t="shared" si="27"/>
        <v/>
      </c>
      <c r="AH166" s="4" t="str">
        <f t="shared" si="28"/>
        <v/>
      </c>
      <c r="AI166" s="2">
        <f t="shared" si="29"/>
        <v>1</v>
      </c>
    </row>
    <row r="167" spans="1:35">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4">
        <f t="shared" si="23"/>
        <v>1</v>
      </c>
      <c r="AD167" s="4" t="str">
        <f t="shared" si="24"/>
        <v/>
      </c>
      <c r="AE167" s="4" t="str">
        <f t="shared" si="25"/>
        <v/>
      </c>
      <c r="AF167" s="4" t="str">
        <f t="shared" si="26"/>
        <v/>
      </c>
      <c r="AG167" s="4" t="str">
        <f t="shared" si="27"/>
        <v/>
      </c>
      <c r="AH167" s="4" t="str">
        <f t="shared" si="28"/>
        <v/>
      </c>
      <c r="AI167" s="2">
        <f t="shared" si="29"/>
        <v>1</v>
      </c>
    </row>
    <row r="168" spans="1:35">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4" t="str">
        <f t="shared" si="23"/>
        <v/>
      </c>
      <c r="AD168" s="4" t="str">
        <f t="shared" si="24"/>
        <v/>
      </c>
      <c r="AE168" s="4" t="str">
        <f t="shared" si="25"/>
        <v/>
      </c>
      <c r="AF168" s="4" t="str">
        <f t="shared" si="26"/>
        <v/>
      </c>
      <c r="AG168" s="4" t="str">
        <f t="shared" si="27"/>
        <v/>
      </c>
      <c r="AH168" s="4" t="str">
        <f t="shared" si="28"/>
        <v/>
      </c>
      <c r="AI168" s="2">
        <f t="shared" si="29"/>
        <v>0</v>
      </c>
    </row>
    <row r="169" spans="1:35">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4" t="str">
        <f t="shared" si="23"/>
        <v/>
      </c>
      <c r="AD169" s="4" t="str">
        <f t="shared" si="24"/>
        <v/>
      </c>
      <c r="AE169" s="4" t="str">
        <f t="shared" si="25"/>
        <v/>
      </c>
      <c r="AF169" s="4" t="str">
        <f t="shared" si="26"/>
        <v/>
      </c>
      <c r="AG169" s="4" t="str">
        <f t="shared" si="27"/>
        <v/>
      </c>
      <c r="AH169" s="4" t="str">
        <f t="shared" si="28"/>
        <v/>
      </c>
      <c r="AI169" s="2">
        <f t="shared" si="29"/>
        <v>0</v>
      </c>
    </row>
    <row r="170" spans="1:35">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4">
        <f t="shared" si="23"/>
        <v>1</v>
      </c>
      <c r="AD170" s="4">
        <f t="shared" si="24"/>
        <v>1</v>
      </c>
      <c r="AE170" s="4" t="str">
        <f t="shared" si="25"/>
        <v/>
      </c>
      <c r="AF170" s="4">
        <f t="shared" si="26"/>
        <v>1</v>
      </c>
      <c r="AG170" s="4" t="str">
        <f t="shared" si="27"/>
        <v/>
      </c>
      <c r="AH170" s="4" t="str">
        <f t="shared" si="28"/>
        <v/>
      </c>
      <c r="AI170" s="2">
        <f t="shared" si="29"/>
        <v>3</v>
      </c>
    </row>
    <row r="171" spans="1:35">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4">
        <f t="shared" si="23"/>
        <v>1</v>
      </c>
      <c r="AD171" s="4">
        <f t="shared" si="24"/>
        <v>1</v>
      </c>
      <c r="AE171" s="4" t="str">
        <f t="shared" si="25"/>
        <v/>
      </c>
      <c r="AF171" s="4" t="str">
        <f t="shared" si="26"/>
        <v/>
      </c>
      <c r="AG171" s="4" t="str">
        <f t="shared" si="27"/>
        <v/>
      </c>
      <c r="AH171" s="4" t="str">
        <f t="shared" si="28"/>
        <v/>
      </c>
      <c r="AI171" s="2">
        <f t="shared" si="29"/>
        <v>2</v>
      </c>
    </row>
    <row r="172" spans="1:35">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4" t="str">
        <f t="shared" si="23"/>
        <v/>
      </c>
      <c r="AD172" s="4" t="str">
        <f t="shared" si="24"/>
        <v/>
      </c>
      <c r="AE172" s="4" t="str">
        <f t="shared" si="25"/>
        <v/>
      </c>
      <c r="AF172" s="4" t="str">
        <f t="shared" si="26"/>
        <v/>
      </c>
      <c r="AG172" s="4" t="str">
        <f t="shared" si="27"/>
        <v/>
      </c>
      <c r="AH172" s="4" t="str">
        <f t="shared" si="28"/>
        <v/>
      </c>
      <c r="AI172" s="2">
        <f t="shared" si="29"/>
        <v>0</v>
      </c>
    </row>
    <row r="173" spans="1:35">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4" t="str">
        <f t="shared" si="23"/>
        <v/>
      </c>
      <c r="AD173" s="4" t="str">
        <f t="shared" si="24"/>
        <v/>
      </c>
      <c r="AE173" s="4" t="str">
        <f t="shared" si="25"/>
        <v/>
      </c>
      <c r="AF173" s="4">
        <f t="shared" si="26"/>
        <v>1</v>
      </c>
      <c r="AG173" s="4" t="str">
        <f t="shared" si="27"/>
        <v/>
      </c>
      <c r="AH173" s="4" t="str">
        <f t="shared" si="28"/>
        <v/>
      </c>
      <c r="AI173" s="2">
        <f t="shared" si="29"/>
        <v>1</v>
      </c>
    </row>
    <row r="174" spans="1:35">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4" t="str">
        <f t="shared" si="23"/>
        <v/>
      </c>
      <c r="AD174" s="4" t="str">
        <f t="shared" si="24"/>
        <v/>
      </c>
      <c r="AE174" s="4">
        <f t="shared" si="25"/>
        <v>1</v>
      </c>
      <c r="AF174" s="4" t="str">
        <f t="shared" si="26"/>
        <v/>
      </c>
      <c r="AG174" s="4" t="str">
        <f t="shared" si="27"/>
        <v/>
      </c>
      <c r="AH174" s="4" t="str">
        <f t="shared" si="28"/>
        <v/>
      </c>
      <c r="AI174" s="2">
        <f t="shared" si="29"/>
        <v>1</v>
      </c>
    </row>
    <row r="175" spans="1:35">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4" t="str">
        <f t="shared" si="23"/>
        <v/>
      </c>
      <c r="AD175" s="4" t="str">
        <f t="shared" si="24"/>
        <v/>
      </c>
      <c r="AE175" s="4" t="str">
        <f t="shared" si="25"/>
        <v/>
      </c>
      <c r="AF175" s="4" t="str">
        <f t="shared" si="26"/>
        <v/>
      </c>
      <c r="AG175" s="4" t="str">
        <f t="shared" si="27"/>
        <v/>
      </c>
      <c r="AH175" s="4" t="str">
        <f t="shared" si="28"/>
        <v/>
      </c>
      <c r="AI175" s="2">
        <f t="shared" si="29"/>
        <v>0</v>
      </c>
    </row>
    <row r="176" spans="1:35">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4" t="str">
        <f t="shared" si="23"/>
        <v/>
      </c>
      <c r="AD176" s="4" t="str">
        <f t="shared" si="24"/>
        <v/>
      </c>
      <c r="AE176" s="4" t="str">
        <f t="shared" si="25"/>
        <v/>
      </c>
      <c r="AF176" s="4" t="str">
        <f t="shared" si="26"/>
        <v/>
      </c>
      <c r="AG176" s="4" t="str">
        <f t="shared" si="27"/>
        <v/>
      </c>
      <c r="AH176" s="4" t="str">
        <f t="shared" si="28"/>
        <v/>
      </c>
      <c r="AI176" s="2">
        <f t="shared" si="29"/>
        <v>0</v>
      </c>
    </row>
    <row r="177" spans="1:35">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4" t="str">
        <f t="shared" si="23"/>
        <v/>
      </c>
      <c r="AD177" s="4" t="str">
        <f t="shared" si="24"/>
        <v/>
      </c>
      <c r="AE177" s="4" t="str">
        <f t="shared" si="25"/>
        <v/>
      </c>
      <c r="AF177" s="4" t="str">
        <f t="shared" si="26"/>
        <v/>
      </c>
      <c r="AG177" s="4" t="str">
        <f t="shared" si="27"/>
        <v/>
      </c>
      <c r="AH177" s="4" t="str">
        <f t="shared" si="28"/>
        <v/>
      </c>
      <c r="AI177" s="2">
        <f t="shared" si="29"/>
        <v>0</v>
      </c>
    </row>
    <row r="178" spans="1:35">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4" t="str">
        <f t="shared" si="23"/>
        <v/>
      </c>
      <c r="AD178" s="4" t="str">
        <f t="shared" si="24"/>
        <v/>
      </c>
      <c r="AE178" s="4" t="str">
        <f t="shared" si="25"/>
        <v/>
      </c>
      <c r="AF178" s="4" t="str">
        <f t="shared" si="26"/>
        <v/>
      </c>
      <c r="AG178" s="4" t="str">
        <f t="shared" si="27"/>
        <v/>
      </c>
      <c r="AH178" s="4" t="str">
        <f t="shared" si="28"/>
        <v/>
      </c>
      <c r="AI178" s="2">
        <f t="shared" si="29"/>
        <v>0</v>
      </c>
    </row>
    <row r="179" spans="1:35">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4" t="str">
        <f t="shared" si="23"/>
        <v/>
      </c>
      <c r="AD179" s="4" t="str">
        <f t="shared" si="24"/>
        <v/>
      </c>
      <c r="AE179" s="4" t="str">
        <f t="shared" si="25"/>
        <v/>
      </c>
      <c r="AF179" s="4" t="str">
        <f t="shared" si="26"/>
        <v/>
      </c>
      <c r="AG179" s="4" t="str">
        <f t="shared" si="27"/>
        <v/>
      </c>
      <c r="AH179" s="4" t="str">
        <f t="shared" si="28"/>
        <v/>
      </c>
      <c r="AI179" s="2">
        <f t="shared" si="29"/>
        <v>0</v>
      </c>
    </row>
    <row r="180" spans="1:35">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4" t="str">
        <f t="shared" si="23"/>
        <v/>
      </c>
      <c r="AD180" s="4" t="str">
        <f t="shared" si="24"/>
        <v/>
      </c>
      <c r="AE180" s="4" t="str">
        <f t="shared" si="25"/>
        <v/>
      </c>
      <c r="AF180" s="4" t="str">
        <f t="shared" si="26"/>
        <v/>
      </c>
      <c r="AG180" s="4" t="str">
        <f t="shared" si="27"/>
        <v/>
      </c>
      <c r="AH180" s="4" t="str">
        <f t="shared" si="28"/>
        <v/>
      </c>
      <c r="AI180" s="2">
        <f t="shared" si="29"/>
        <v>0</v>
      </c>
    </row>
    <row r="181" spans="1:35">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4">
        <f t="shared" si="23"/>
        <v>1</v>
      </c>
      <c r="AD181" s="4" t="str">
        <f t="shared" si="24"/>
        <v/>
      </c>
      <c r="AE181" s="4" t="str">
        <f t="shared" si="25"/>
        <v/>
      </c>
      <c r="AF181" s="4" t="str">
        <f t="shared" si="26"/>
        <v/>
      </c>
      <c r="AG181" s="4" t="str">
        <f t="shared" si="27"/>
        <v/>
      </c>
      <c r="AH181" s="4" t="str">
        <f t="shared" si="28"/>
        <v/>
      </c>
      <c r="AI181" s="2">
        <f t="shared" si="29"/>
        <v>1</v>
      </c>
    </row>
    <row r="182" spans="1:35">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4" t="str">
        <f t="shared" si="23"/>
        <v/>
      </c>
      <c r="AD182" s="4" t="str">
        <f t="shared" si="24"/>
        <v/>
      </c>
      <c r="AE182" s="4" t="str">
        <f t="shared" si="25"/>
        <v/>
      </c>
      <c r="AF182" s="4" t="str">
        <f t="shared" si="26"/>
        <v/>
      </c>
      <c r="AG182" s="4" t="str">
        <f t="shared" si="27"/>
        <v/>
      </c>
      <c r="AH182" s="4" t="str">
        <f t="shared" si="28"/>
        <v/>
      </c>
      <c r="AI182" s="2">
        <f t="shared" si="29"/>
        <v>0</v>
      </c>
    </row>
    <row r="183" spans="1:35">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4" t="str">
        <f t="shared" si="23"/>
        <v/>
      </c>
      <c r="AD183" s="4" t="str">
        <f t="shared" si="24"/>
        <v/>
      </c>
      <c r="AE183" s="4" t="str">
        <f t="shared" si="25"/>
        <v/>
      </c>
      <c r="AF183" s="4" t="str">
        <f t="shared" si="26"/>
        <v/>
      </c>
      <c r="AG183" s="4" t="str">
        <f t="shared" si="27"/>
        <v/>
      </c>
      <c r="AH183" s="4" t="str">
        <f t="shared" si="28"/>
        <v/>
      </c>
      <c r="AI183" s="2">
        <f t="shared" si="29"/>
        <v>0</v>
      </c>
    </row>
    <row r="184" spans="1:35">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4" t="str">
        <f t="shared" si="23"/>
        <v/>
      </c>
      <c r="AD184" s="4" t="str">
        <f t="shared" si="24"/>
        <v/>
      </c>
      <c r="AE184" s="4" t="str">
        <f t="shared" si="25"/>
        <v/>
      </c>
      <c r="AF184" s="4" t="str">
        <f t="shared" si="26"/>
        <v/>
      </c>
      <c r="AG184" s="4" t="str">
        <f t="shared" si="27"/>
        <v/>
      </c>
      <c r="AH184" s="4" t="str">
        <f t="shared" si="28"/>
        <v/>
      </c>
      <c r="AI184" s="2">
        <f t="shared" si="29"/>
        <v>0</v>
      </c>
    </row>
    <row r="185" spans="1:35">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4" t="str">
        <f t="shared" si="23"/>
        <v/>
      </c>
      <c r="AD185" s="4" t="str">
        <f t="shared" si="24"/>
        <v/>
      </c>
      <c r="AE185" s="4" t="str">
        <f t="shared" si="25"/>
        <v/>
      </c>
      <c r="AF185" s="4" t="str">
        <f t="shared" si="26"/>
        <v/>
      </c>
      <c r="AG185" s="4" t="str">
        <f t="shared" si="27"/>
        <v/>
      </c>
      <c r="AH185" s="4" t="str">
        <f t="shared" si="28"/>
        <v/>
      </c>
      <c r="AI185" s="2">
        <f t="shared" si="29"/>
        <v>0</v>
      </c>
    </row>
    <row r="186" spans="1:35">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4" t="str">
        <f t="shared" si="23"/>
        <v/>
      </c>
      <c r="AD186" s="4" t="str">
        <f t="shared" si="24"/>
        <v/>
      </c>
      <c r="AE186" s="4" t="str">
        <f t="shared" si="25"/>
        <v/>
      </c>
      <c r="AF186" s="4">
        <f t="shared" si="26"/>
        <v>1</v>
      </c>
      <c r="AG186" s="4" t="str">
        <f t="shared" si="27"/>
        <v/>
      </c>
      <c r="AH186" s="4">
        <f t="shared" si="28"/>
        <v>1</v>
      </c>
      <c r="AI186" s="2">
        <f t="shared" si="29"/>
        <v>2</v>
      </c>
    </row>
    <row r="187" spans="1:35">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4" t="str">
        <f t="shared" si="23"/>
        <v/>
      </c>
      <c r="AD187" s="4" t="str">
        <f t="shared" si="24"/>
        <v/>
      </c>
      <c r="AE187" s="4" t="str">
        <f t="shared" si="25"/>
        <v/>
      </c>
      <c r="AF187" s="4" t="str">
        <f t="shared" si="26"/>
        <v/>
      </c>
      <c r="AG187" s="4" t="str">
        <f t="shared" si="27"/>
        <v/>
      </c>
      <c r="AH187" s="4">
        <f t="shared" si="28"/>
        <v>1</v>
      </c>
      <c r="AI187" s="2">
        <f t="shared" si="29"/>
        <v>1</v>
      </c>
    </row>
    <row r="188" spans="1:35">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4" t="str">
        <f t="shared" si="23"/>
        <v/>
      </c>
      <c r="AD188" s="4" t="str">
        <f t="shared" si="24"/>
        <v/>
      </c>
      <c r="AE188" s="4" t="str">
        <f t="shared" si="25"/>
        <v/>
      </c>
      <c r="AF188" s="4" t="str">
        <f t="shared" si="26"/>
        <v/>
      </c>
      <c r="AG188" s="4" t="str">
        <f t="shared" si="27"/>
        <v/>
      </c>
      <c r="AH188" s="4" t="str">
        <f t="shared" si="28"/>
        <v/>
      </c>
      <c r="AI188" s="2">
        <f t="shared" si="29"/>
        <v>0</v>
      </c>
    </row>
    <row r="189" spans="1:35">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4" t="str">
        <f t="shared" si="23"/>
        <v/>
      </c>
      <c r="AD189" s="4" t="str">
        <f t="shared" si="24"/>
        <v/>
      </c>
      <c r="AE189" s="4" t="str">
        <f t="shared" si="25"/>
        <v/>
      </c>
      <c r="AF189" s="4" t="str">
        <f t="shared" si="26"/>
        <v/>
      </c>
      <c r="AG189" s="4" t="str">
        <f t="shared" si="27"/>
        <v/>
      </c>
      <c r="AH189" s="4" t="str">
        <f t="shared" si="28"/>
        <v/>
      </c>
      <c r="AI189" s="2">
        <f t="shared" si="29"/>
        <v>0</v>
      </c>
    </row>
    <row r="190" spans="1:35">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4" t="str">
        <f t="shared" si="23"/>
        <v/>
      </c>
      <c r="AD190" s="4" t="str">
        <f t="shared" si="24"/>
        <v/>
      </c>
      <c r="AE190" s="4" t="str">
        <f t="shared" si="25"/>
        <v/>
      </c>
      <c r="AF190" s="4">
        <f t="shared" si="26"/>
        <v>1</v>
      </c>
      <c r="AG190" s="4" t="str">
        <f t="shared" si="27"/>
        <v/>
      </c>
      <c r="AH190" s="4" t="str">
        <f t="shared" si="28"/>
        <v/>
      </c>
      <c r="AI190" s="2">
        <f t="shared" si="29"/>
        <v>1</v>
      </c>
    </row>
    <row r="191" spans="1:35">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4" t="str">
        <f t="shared" si="23"/>
        <v/>
      </c>
      <c r="AD191" s="4" t="str">
        <f t="shared" si="24"/>
        <v/>
      </c>
      <c r="AE191" s="4">
        <f t="shared" si="25"/>
        <v>1</v>
      </c>
      <c r="AF191" s="4" t="str">
        <f t="shared" si="26"/>
        <v/>
      </c>
      <c r="AG191" s="4" t="str">
        <f t="shared" si="27"/>
        <v/>
      </c>
      <c r="AH191" s="4">
        <f t="shared" si="28"/>
        <v>1</v>
      </c>
      <c r="AI191" s="2">
        <f t="shared" si="29"/>
        <v>2</v>
      </c>
    </row>
    <row r="192" spans="1:35">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4" t="str">
        <f t="shared" si="23"/>
        <v/>
      </c>
      <c r="AD192" s="4" t="str">
        <f t="shared" si="24"/>
        <v/>
      </c>
      <c r="AE192" s="4">
        <f t="shared" si="25"/>
        <v>1</v>
      </c>
      <c r="AF192" s="4" t="str">
        <f t="shared" si="26"/>
        <v/>
      </c>
      <c r="AG192" s="4" t="str">
        <f t="shared" si="27"/>
        <v/>
      </c>
      <c r="AH192" s="4" t="str">
        <f t="shared" si="28"/>
        <v/>
      </c>
      <c r="AI192" s="2">
        <f t="shared" si="29"/>
        <v>1</v>
      </c>
    </row>
    <row r="193" spans="1:35">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4" t="str">
        <f t="shared" si="23"/>
        <v/>
      </c>
      <c r="AD193" s="4" t="str">
        <f t="shared" si="24"/>
        <v/>
      </c>
      <c r="AE193" s="4" t="str">
        <f t="shared" si="25"/>
        <v/>
      </c>
      <c r="AF193" s="4" t="str">
        <f t="shared" si="26"/>
        <v/>
      </c>
      <c r="AG193" s="4" t="str">
        <f t="shared" si="27"/>
        <v/>
      </c>
      <c r="AH193" s="4" t="str">
        <f t="shared" si="28"/>
        <v/>
      </c>
      <c r="AI193" s="2">
        <f t="shared" si="29"/>
        <v>0</v>
      </c>
    </row>
    <row r="194" spans="1:35">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4" t="str">
        <f t="shared" si="23"/>
        <v/>
      </c>
      <c r="AD194" s="4" t="str">
        <f t="shared" si="24"/>
        <v/>
      </c>
      <c r="AE194" s="4" t="str">
        <f t="shared" si="25"/>
        <v/>
      </c>
      <c r="AF194" s="4" t="str">
        <f t="shared" si="26"/>
        <v/>
      </c>
      <c r="AG194" s="4" t="str">
        <f t="shared" si="27"/>
        <v/>
      </c>
      <c r="AH194" s="4" t="str">
        <f t="shared" si="28"/>
        <v/>
      </c>
      <c r="AI194" s="2">
        <f t="shared" si="29"/>
        <v>0</v>
      </c>
    </row>
    <row r="195" spans="1:35">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4" t="str">
        <f t="shared" si="23"/>
        <v/>
      </c>
      <c r="AD195" s="4" t="str">
        <f t="shared" si="24"/>
        <v/>
      </c>
      <c r="AE195" s="4" t="str">
        <f t="shared" si="25"/>
        <v/>
      </c>
      <c r="AF195" s="4">
        <f t="shared" si="26"/>
        <v>1</v>
      </c>
      <c r="AG195" s="4" t="str">
        <f t="shared" si="27"/>
        <v/>
      </c>
      <c r="AH195" s="4" t="str">
        <f t="shared" si="28"/>
        <v/>
      </c>
      <c r="AI195" s="2">
        <f t="shared" si="29"/>
        <v>1</v>
      </c>
    </row>
    <row r="196" spans="1:35">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4" t="str">
        <f t="shared" si="23"/>
        <v/>
      </c>
      <c r="AD196" s="4" t="str">
        <f t="shared" si="24"/>
        <v/>
      </c>
      <c r="AE196" s="4" t="str">
        <f t="shared" si="25"/>
        <v/>
      </c>
      <c r="AF196" s="4" t="str">
        <f t="shared" si="26"/>
        <v/>
      </c>
      <c r="AG196" s="4" t="str">
        <f t="shared" si="27"/>
        <v/>
      </c>
      <c r="AH196" s="4" t="str">
        <f t="shared" si="28"/>
        <v/>
      </c>
      <c r="AI196" s="2">
        <f t="shared" si="29"/>
        <v>0</v>
      </c>
    </row>
    <row r="197" spans="1:35">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4" t="str">
        <f t="shared" ref="AC197:AC260" si="30">IF((MAX(A197,L197,N197,P197,X197,Y197)-MIN(A197,L197,N197,P197,X197,Y197))&gt;3,1,"")</f>
        <v/>
      </c>
      <c r="AD197" s="4" t="str">
        <f t="shared" ref="AD197:AD260" si="31">IF((MAX(B197,D197,M197,U197)-MIN(B197,D197,M197,U197))&gt;3,1,"")</f>
        <v/>
      </c>
      <c r="AE197" s="4">
        <f t="shared" ref="AE197:AE260" si="32">IF((MAX(I197,T197,V197,W197)-MIN(I197,T197,V197,W197))&gt;3,1,"")</f>
        <v>1</v>
      </c>
      <c r="AF197" s="4">
        <f t="shared" ref="AF197:AF260" si="33">IF((MAX(H197,K197,Q197,S197)-MIN(H197,K197,Q197,S197))&gt;3,1,"")</f>
        <v>1</v>
      </c>
      <c r="AG197" s="4" t="str">
        <f t="shared" ref="AG197:AG260" si="34">IF((MAX(E197,F197,G197,R197)-MIN(E197,F197,G197,R197))&gt;3,1,"")</f>
        <v/>
      </c>
      <c r="AH197" s="4" t="str">
        <f t="shared" ref="AH197:AH260" si="35">IF((MAX(C197,J197,O197,Z197)-MIN(C197,J197,O197,Z197))&gt;3,1,"")</f>
        <v/>
      </c>
      <c r="AI197" s="2">
        <f t="shared" ref="AI197:AI260" si="36">IF(COUNT(A197:Z197)&gt;0,IF(COUNT(AC197,AD197,AE197,AF197,AG197,AH197)&gt;0,SUM(AC197,AD197,AE197,AF197,AG197,AH197),0),"")</f>
        <v>2</v>
      </c>
    </row>
    <row r="198" spans="1:35">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4" t="str">
        <f t="shared" si="30"/>
        <v/>
      </c>
      <c r="AD198" s="4" t="str">
        <f t="shared" si="31"/>
        <v/>
      </c>
      <c r="AE198" s="4" t="str">
        <f t="shared" si="32"/>
        <v/>
      </c>
      <c r="AF198" s="4" t="str">
        <f t="shared" si="33"/>
        <v/>
      </c>
      <c r="AG198" s="4" t="str">
        <f t="shared" si="34"/>
        <v/>
      </c>
      <c r="AH198" s="4" t="str">
        <f t="shared" si="35"/>
        <v/>
      </c>
      <c r="AI198" s="2">
        <f t="shared" si="36"/>
        <v>0</v>
      </c>
    </row>
    <row r="199" spans="1:35">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4" t="str">
        <f t="shared" si="30"/>
        <v/>
      </c>
      <c r="AD199" s="4" t="str">
        <f t="shared" si="31"/>
        <v/>
      </c>
      <c r="AE199" s="4" t="str">
        <f t="shared" si="32"/>
        <v/>
      </c>
      <c r="AF199" s="4" t="str">
        <f t="shared" si="33"/>
        <v/>
      </c>
      <c r="AG199" s="4" t="str">
        <f t="shared" si="34"/>
        <v/>
      </c>
      <c r="AH199" s="4" t="str">
        <f t="shared" si="35"/>
        <v/>
      </c>
      <c r="AI199" s="2">
        <f t="shared" si="36"/>
        <v>0</v>
      </c>
    </row>
    <row r="200" spans="1:35">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4" t="str">
        <f t="shared" si="30"/>
        <v/>
      </c>
      <c r="AD200" s="4" t="str">
        <f t="shared" si="31"/>
        <v/>
      </c>
      <c r="AE200" s="4" t="str">
        <f t="shared" si="32"/>
        <v/>
      </c>
      <c r="AF200" s="4" t="str">
        <f t="shared" si="33"/>
        <v/>
      </c>
      <c r="AG200" s="4" t="str">
        <f t="shared" si="34"/>
        <v/>
      </c>
      <c r="AH200" s="4" t="str">
        <f t="shared" si="35"/>
        <v/>
      </c>
      <c r="AI200" s="2">
        <f t="shared" si="36"/>
        <v>0</v>
      </c>
    </row>
    <row r="201" spans="1:35">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4">
        <f t="shared" si="30"/>
        <v>1</v>
      </c>
      <c r="AD201" s="4">
        <f t="shared" si="31"/>
        <v>1</v>
      </c>
      <c r="AE201" s="4">
        <f t="shared" si="32"/>
        <v>1</v>
      </c>
      <c r="AF201" s="4" t="str">
        <f t="shared" si="33"/>
        <v/>
      </c>
      <c r="AG201" s="4" t="str">
        <f t="shared" si="34"/>
        <v/>
      </c>
      <c r="AH201" s="4" t="str">
        <f t="shared" si="35"/>
        <v/>
      </c>
      <c r="AI201" s="2">
        <f t="shared" si="36"/>
        <v>3</v>
      </c>
    </row>
    <row r="202" spans="1:35">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4" t="str">
        <f t="shared" si="30"/>
        <v/>
      </c>
      <c r="AD202" s="4" t="str">
        <f t="shared" si="31"/>
        <v/>
      </c>
      <c r="AE202" s="4" t="str">
        <f t="shared" si="32"/>
        <v/>
      </c>
      <c r="AF202" s="4" t="str">
        <f t="shared" si="33"/>
        <v/>
      </c>
      <c r="AG202" s="4" t="str">
        <f t="shared" si="34"/>
        <v/>
      </c>
      <c r="AH202" s="4" t="str">
        <f t="shared" si="35"/>
        <v/>
      </c>
      <c r="AI202" s="2">
        <f t="shared" si="36"/>
        <v>0</v>
      </c>
    </row>
    <row r="203" spans="1:35">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4" t="str">
        <f t="shared" si="30"/>
        <v/>
      </c>
      <c r="AD203" s="4" t="str">
        <f t="shared" si="31"/>
        <v/>
      </c>
      <c r="AE203" s="4">
        <f t="shared" si="32"/>
        <v>1</v>
      </c>
      <c r="AF203" s="4">
        <f t="shared" si="33"/>
        <v>1</v>
      </c>
      <c r="AG203" s="4">
        <f t="shared" si="34"/>
        <v>1</v>
      </c>
      <c r="AH203" s="4" t="str">
        <f t="shared" si="35"/>
        <v/>
      </c>
      <c r="AI203" s="2">
        <f t="shared" si="36"/>
        <v>3</v>
      </c>
    </row>
    <row r="204" spans="1:35">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4" t="str">
        <f t="shared" si="30"/>
        <v/>
      </c>
      <c r="AD204" s="4" t="str">
        <f t="shared" si="31"/>
        <v/>
      </c>
      <c r="AE204" s="4" t="str">
        <f t="shared" si="32"/>
        <v/>
      </c>
      <c r="AF204" s="4" t="str">
        <f t="shared" si="33"/>
        <v/>
      </c>
      <c r="AG204" s="4" t="str">
        <f t="shared" si="34"/>
        <v/>
      </c>
      <c r="AH204" s="4" t="str">
        <f t="shared" si="35"/>
        <v/>
      </c>
      <c r="AI204" s="2">
        <f t="shared" si="36"/>
        <v>0</v>
      </c>
    </row>
    <row r="205" spans="1:35">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4" t="str">
        <f t="shared" si="30"/>
        <v/>
      </c>
      <c r="AD205" s="4">
        <f t="shared" si="31"/>
        <v>1</v>
      </c>
      <c r="AE205" s="4" t="str">
        <f t="shared" si="32"/>
        <v/>
      </c>
      <c r="AF205" s="4" t="str">
        <f t="shared" si="33"/>
        <v/>
      </c>
      <c r="AG205" s="4">
        <f t="shared" si="34"/>
        <v>1</v>
      </c>
      <c r="AH205" s="4" t="str">
        <f t="shared" si="35"/>
        <v/>
      </c>
      <c r="AI205" s="2">
        <f t="shared" si="36"/>
        <v>2</v>
      </c>
    </row>
    <row r="206" spans="1:35">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4" t="str">
        <f t="shared" si="30"/>
        <v/>
      </c>
      <c r="AD206" s="4" t="str">
        <f t="shared" si="31"/>
        <v/>
      </c>
      <c r="AE206" s="4" t="str">
        <f t="shared" si="32"/>
        <v/>
      </c>
      <c r="AF206" s="4" t="str">
        <f t="shared" si="33"/>
        <v/>
      </c>
      <c r="AG206" s="4" t="str">
        <f t="shared" si="34"/>
        <v/>
      </c>
      <c r="AH206" s="4" t="str">
        <f t="shared" si="35"/>
        <v/>
      </c>
      <c r="AI206" s="2">
        <f t="shared" si="36"/>
        <v>0</v>
      </c>
    </row>
    <row r="207" spans="1:35">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4" t="str">
        <f t="shared" si="30"/>
        <v/>
      </c>
      <c r="AD207" s="4" t="str">
        <f t="shared" si="31"/>
        <v/>
      </c>
      <c r="AE207" s="4" t="str">
        <f t="shared" si="32"/>
        <v/>
      </c>
      <c r="AF207" s="4" t="str">
        <f t="shared" si="33"/>
        <v/>
      </c>
      <c r="AG207" s="4" t="str">
        <f t="shared" si="34"/>
        <v/>
      </c>
      <c r="AH207" s="4" t="str">
        <f t="shared" si="35"/>
        <v/>
      </c>
      <c r="AI207" s="2">
        <f t="shared" si="36"/>
        <v>0</v>
      </c>
    </row>
    <row r="208" spans="1:35">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4" t="str">
        <f t="shared" si="30"/>
        <v/>
      </c>
      <c r="AD208" s="4" t="str">
        <f t="shared" si="31"/>
        <v/>
      </c>
      <c r="AE208" s="4" t="str">
        <f t="shared" si="32"/>
        <v/>
      </c>
      <c r="AF208" s="4" t="str">
        <f t="shared" si="33"/>
        <v/>
      </c>
      <c r="AG208" s="4" t="str">
        <f t="shared" si="34"/>
        <v/>
      </c>
      <c r="AH208" s="4" t="str">
        <f t="shared" si="35"/>
        <v/>
      </c>
      <c r="AI208" s="2">
        <f t="shared" si="36"/>
        <v>0</v>
      </c>
    </row>
    <row r="209" spans="1:35">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4" t="str">
        <f t="shared" si="30"/>
        <v/>
      </c>
      <c r="AD209" s="4">
        <f t="shared" si="31"/>
        <v>1</v>
      </c>
      <c r="AE209" s="4" t="str">
        <f t="shared" si="32"/>
        <v/>
      </c>
      <c r="AF209" s="4" t="str">
        <f t="shared" si="33"/>
        <v/>
      </c>
      <c r="AG209" s="4" t="str">
        <f t="shared" si="34"/>
        <v/>
      </c>
      <c r="AH209" s="4" t="str">
        <f t="shared" si="35"/>
        <v/>
      </c>
      <c r="AI209" s="2">
        <f t="shared" si="36"/>
        <v>1</v>
      </c>
    </row>
    <row r="210" spans="1:35">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4" t="str">
        <f t="shared" si="30"/>
        <v/>
      </c>
      <c r="AD210" s="4">
        <f t="shared" si="31"/>
        <v>1</v>
      </c>
      <c r="AE210" s="4" t="str">
        <f t="shared" si="32"/>
        <v/>
      </c>
      <c r="AF210" s="4">
        <f t="shared" si="33"/>
        <v>1</v>
      </c>
      <c r="AG210" s="4">
        <f t="shared" si="34"/>
        <v>1</v>
      </c>
      <c r="AH210" s="4" t="str">
        <f t="shared" si="35"/>
        <v/>
      </c>
      <c r="AI210" s="2">
        <f t="shared" si="36"/>
        <v>3</v>
      </c>
    </row>
    <row r="211" spans="1:35">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4" t="str">
        <f t="shared" si="30"/>
        <v/>
      </c>
      <c r="AD211" s="4" t="str">
        <f t="shared" si="31"/>
        <v/>
      </c>
      <c r="AE211" s="4" t="str">
        <f t="shared" si="32"/>
        <v/>
      </c>
      <c r="AF211" s="4" t="str">
        <f t="shared" si="33"/>
        <v/>
      </c>
      <c r="AG211" s="4" t="str">
        <f t="shared" si="34"/>
        <v/>
      </c>
      <c r="AH211" s="4" t="str">
        <f t="shared" si="35"/>
        <v/>
      </c>
      <c r="AI211" s="2">
        <f t="shared" si="36"/>
        <v>0</v>
      </c>
    </row>
    <row r="212" spans="1:35">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4" t="str">
        <f t="shared" si="30"/>
        <v/>
      </c>
      <c r="AD212" s="4" t="str">
        <f t="shared" si="31"/>
        <v/>
      </c>
      <c r="AE212" s="4" t="str">
        <f t="shared" si="32"/>
        <v/>
      </c>
      <c r="AF212" s="4" t="str">
        <f t="shared" si="33"/>
        <v/>
      </c>
      <c r="AG212" s="4" t="str">
        <f t="shared" si="34"/>
        <v/>
      </c>
      <c r="AH212" s="4" t="str">
        <f t="shared" si="35"/>
        <v/>
      </c>
      <c r="AI212" s="2">
        <f t="shared" si="36"/>
        <v>0</v>
      </c>
    </row>
    <row r="213" spans="1:35">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4" t="str">
        <f t="shared" si="30"/>
        <v/>
      </c>
      <c r="AD213" s="4" t="str">
        <f t="shared" si="31"/>
        <v/>
      </c>
      <c r="AE213" s="4" t="str">
        <f t="shared" si="32"/>
        <v/>
      </c>
      <c r="AF213" s="4">
        <f t="shared" si="33"/>
        <v>1</v>
      </c>
      <c r="AG213" s="4" t="str">
        <f t="shared" si="34"/>
        <v/>
      </c>
      <c r="AH213" s="4" t="str">
        <f t="shared" si="35"/>
        <v/>
      </c>
      <c r="AI213" s="2">
        <f t="shared" si="36"/>
        <v>1</v>
      </c>
    </row>
    <row r="214" spans="1:35">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4" t="str">
        <f t="shared" si="30"/>
        <v/>
      </c>
      <c r="AD214" s="4" t="str">
        <f t="shared" si="31"/>
        <v/>
      </c>
      <c r="AE214" s="4" t="str">
        <f t="shared" si="32"/>
        <v/>
      </c>
      <c r="AF214" s="4" t="str">
        <f t="shared" si="33"/>
        <v/>
      </c>
      <c r="AG214" s="4" t="str">
        <f t="shared" si="34"/>
        <v/>
      </c>
      <c r="AH214" s="4" t="str">
        <f t="shared" si="35"/>
        <v/>
      </c>
      <c r="AI214" s="2">
        <f t="shared" si="36"/>
        <v>0</v>
      </c>
    </row>
    <row r="215" spans="1:35">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4" t="str">
        <f t="shared" si="30"/>
        <v/>
      </c>
      <c r="AD215" s="4" t="str">
        <f t="shared" si="31"/>
        <v/>
      </c>
      <c r="AE215" s="4" t="str">
        <f t="shared" si="32"/>
        <v/>
      </c>
      <c r="AF215" s="4" t="str">
        <f t="shared" si="33"/>
        <v/>
      </c>
      <c r="AG215" s="4" t="str">
        <f t="shared" si="34"/>
        <v/>
      </c>
      <c r="AH215" s="4" t="str">
        <f t="shared" si="35"/>
        <v/>
      </c>
      <c r="AI215" s="2">
        <f t="shared" si="36"/>
        <v>0</v>
      </c>
    </row>
    <row r="216" spans="1:35">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4" t="str">
        <f t="shared" si="30"/>
        <v/>
      </c>
      <c r="AD216" s="4" t="str">
        <f t="shared" si="31"/>
        <v/>
      </c>
      <c r="AE216" s="4" t="str">
        <f t="shared" si="32"/>
        <v/>
      </c>
      <c r="AF216" s="4" t="str">
        <f t="shared" si="33"/>
        <v/>
      </c>
      <c r="AG216" s="4" t="str">
        <f t="shared" si="34"/>
        <v/>
      </c>
      <c r="AH216" s="4" t="str">
        <f t="shared" si="35"/>
        <v/>
      </c>
      <c r="AI216" s="2">
        <f t="shared" si="36"/>
        <v>0</v>
      </c>
    </row>
    <row r="217" spans="1:35">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4" t="str">
        <f t="shared" si="30"/>
        <v/>
      </c>
      <c r="AD217" s="4" t="str">
        <f t="shared" si="31"/>
        <v/>
      </c>
      <c r="AE217" s="4" t="str">
        <f t="shared" si="32"/>
        <v/>
      </c>
      <c r="AF217" s="4">
        <f t="shared" si="33"/>
        <v>1</v>
      </c>
      <c r="AG217" s="4" t="str">
        <f t="shared" si="34"/>
        <v/>
      </c>
      <c r="AH217" s="4" t="str">
        <f t="shared" si="35"/>
        <v/>
      </c>
      <c r="AI217" s="2">
        <f t="shared" si="36"/>
        <v>1</v>
      </c>
    </row>
    <row r="218" spans="1:35">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4" t="str">
        <f t="shared" si="30"/>
        <v/>
      </c>
      <c r="AD218" s="4" t="str">
        <f t="shared" si="31"/>
        <v/>
      </c>
      <c r="AE218" s="4" t="str">
        <f t="shared" si="32"/>
        <v/>
      </c>
      <c r="AF218" s="4" t="str">
        <f t="shared" si="33"/>
        <v/>
      </c>
      <c r="AG218" s="4" t="str">
        <f t="shared" si="34"/>
        <v/>
      </c>
      <c r="AH218" s="4" t="str">
        <f t="shared" si="35"/>
        <v/>
      </c>
      <c r="AI218" s="2">
        <f t="shared" si="36"/>
        <v>0</v>
      </c>
    </row>
    <row r="219" spans="1:35">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4" t="str">
        <f t="shared" si="30"/>
        <v/>
      </c>
      <c r="AD219" s="4">
        <f t="shared" si="31"/>
        <v>1</v>
      </c>
      <c r="AE219" s="4" t="str">
        <f t="shared" si="32"/>
        <v/>
      </c>
      <c r="AF219" s="4" t="str">
        <f t="shared" si="33"/>
        <v/>
      </c>
      <c r="AG219" s="4" t="str">
        <f t="shared" si="34"/>
        <v/>
      </c>
      <c r="AH219" s="4" t="str">
        <f t="shared" si="35"/>
        <v/>
      </c>
      <c r="AI219" s="2">
        <f t="shared" si="36"/>
        <v>1</v>
      </c>
    </row>
    <row r="220" spans="1:35">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4" t="str">
        <f t="shared" si="30"/>
        <v/>
      </c>
      <c r="AD220" s="4" t="str">
        <f t="shared" si="31"/>
        <v/>
      </c>
      <c r="AE220" s="4" t="str">
        <f t="shared" si="32"/>
        <v/>
      </c>
      <c r="AF220" s="4">
        <f t="shared" si="33"/>
        <v>1</v>
      </c>
      <c r="AG220" s="4" t="str">
        <f t="shared" si="34"/>
        <v/>
      </c>
      <c r="AH220" s="4" t="str">
        <f t="shared" si="35"/>
        <v/>
      </c>
      <c r="AI220" s="2">
        <f t="shared" si="36"/>
        <v>1</v>
      </c>
    </row>
    <row r="221" spans="1:35">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4">
        <f t="shared" si="30"/>
        <v>1</v>
      </c>
      <c r="AD221" s="4" t="str">
        <f t="shared" si="31"/>
        <v/>
      </c>
      <c r="AE221" s="4" t="str">
        <f t="shared" si="32"/>
        <v/>
      </c>
      <c r="AF221" s="4" t="str">
        <f t="shared" si="33"/>
        <v/>
      </c>
      <c r="AG221" s="4" t="str">
        <f t="shared" si="34"/>
        <v/>
      </c>
      <c r="AH221" s="4" t="str">
        <f t="shared" si="35"/>
        <v/>
      </c>
      <c r="AI221" s="2">
        <f t="shared" si="36"/>
        <v>1</v>
      </c>
    </row>
    <row r="222" spans="1:35">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4" t="str">
        <f t="shared" si="30"/>
        <v/>
      </c>
      <c r="AD222" s="4" t="str">
        <f t="shared" si="31"/>
        <v/>
      </c>
      <c r="AE222" s="4" t="str">
        <f t="shared" si="32"/>
        <v/>
      </c>
      <c r="AF222" s="4" t="str">
        <f t="shared" si="33"/>
        <v/>
      </c>
      <c r="AG222" s="4" t="str">
        <f t="shared" si="34"/>
        <v/>
      </c>
      <c r="AH222" s="4" t="str">
        <f t="shared" si="35"/>
        <v/>
      </c>
      <c r="AI222" s="2">
        <f t="shared" si="36"/>
        <v>0</v>
      </c>
    </row>
    <row r="223" spans="1:35">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4">
        <f t="shared" si="30"/>
        <v>1</v>
      </c>
      <c r="AD223" s="4" t="str">
        <f t="shared" si="31"/>
        <v/>
      </c>
      <c r="AE223" s="4" t="str">
        <f t="shared" si="32"/>
        <v/>
      </c>
      <c r="AF223" s="4" t="str">
        <f t="shared" si="33"/>
        <v/>
      </c>
      <c r="AG223" s="4" t="str">
        <f t="shared" si="34"/>
        <v/>
      </c>
      <c r="AH223" s="4">
        <f t="shared" si="35"/>
        <v>1</v>
      </c>
      <c r="AI223" s="2">
        <f t="shared" si="36"/>
        <v>2</v>
      </c>
    </row>
    <row r="224" spans="1:35">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4" t="str">
        <f t="shared" si="30"/>
        <v/>
      </c>
      <c r="AD224" s="4" t="str">
        <f t="shared" si="31"/>
        <v/>
      </c>
      <c r="AE224" s="4" t="str">
        <f t="shared" si="32"/>
        <v/>
      </c>
      <c r="AF224" s="4" t="str">
        <f t="shared" si="33"/>
        <v/>
      </c>
      <c r="AG224" s="4" t="str">
        <f t="shared" si="34"/>
        <v/>
      </c>
      <c r="AH224" s="4">
        <f t="shared" si="35"/>
        <v>1</v>
      </c>
      <c r="AI224" s="2">
        <f t="shared" si="36"/>
        <v>1</v>
      </c>
    </row>
    <row r="225" spans="1:35">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4" t="str">
        <f t="shared" si="30"/>
        <v/>
      </c>
      <c r="AD225" s="4" t="str">
        <f t="shared" si="31"/>
        <v/>
      </c>
      <c r="AE225" s="4" t="str">
        <f t="shared" si="32"/>
        <v/>
      </c>
      <c r="AF225" s="4" t="str">
        <f t="shared" si="33"/>
        <v/>
      </c>
      <c r="AG225" s="4" t="str">
        <f t="shared" si="34"/>
        <v/>
      </c>
      <c r="AH225" s="4" t="str">
        <f t="shared" si="35"/>
        <v/>
      </c>
      <c r="AI225" s="2">
        <f t="shared" si="36"/>
        <v>0</v>
      </c>
    </row>
    <row r="226" spans="1:35">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4" t="str">
        <f t="shared" si="30"/>
        <v/>
      </c>
      <c r="AD226" s="4" t="str">
        <f t="shared" si="31"/>
        <v/>
      </c>
      <c r="AE226" s="4" t="str">
        <f t="shared" si="32"/>
        <v/>
      </c>
      <c r="AF226" s="4" t="str">
        <f t="shared" si="33"/>
        <v/>
      </c>
      <c r="AG226" s="4" t="str">
        <f t="shared" si="34"/>
        <v/>
      </c>
      <c r="AH226" s="4">
        <f t="shared" si="35"/>
        <v>1</v>
      </c>
      <c r="AI226" s="2">
        <f t="shared" si="36"/>
        <v>1</v>
      </c>
    </row>
    <row r="227" spans="1:35">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4" t="str">
        <f t="shared" si="30"/>
        <v/>
      </c>
      <c r="AD227" s="4" t="str">
        <f t="shared" si="31"/>
        <v/>
      </c>
      <c r="AE227" s="4">
        <f t="shared" si="32"/>
        <v>1</v>
      </c>
      <c r="AF227" s="4">
        <f t="shared" si="33"/>
        <v>1</v>
      </c>
      <c r="AG227" s="4" t="str">
        <f t="shared" si="34"/>
        <v/>
      </c>
      <c r="AH227" s="4" t="str">
        <f t="shared" si="35"/>
        <v/>
      </c>
      <c r="AI227" s="2">
        <f t="shared" si="36"/>
        <v>2</v>
      </c>
    </row>
    <row r="228" spans="1:35">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4" t="str">
        <f t="shared" si="30"/>
        <v/>
      </c>
      <c r="AD228" s="4" t="str">
        <f t="shared" si="31"/>
        <v/>
      </c>
      <c r="AE228" s="4" t="str">
        <f t="shared" si="32"/>
        <v/>
      </c>
      <c r="AF228" s="4">
        <f t="shared" si="33"/>
        <v>1</v>
      </c>
      <c r="AG228" s="4" t="str">
        <f t="shared" si="34"/>
        <v/>
      </c>
      <c r="AH228" s="4">
        <f t="shared" si="35"/>
        <v>1</v>
      </c>
      <c r="AI228" s="2">
        <f t="shared" si="36"/>
        <v>2</v>
      </c>
    </row>
    <row r="229" spans="1:35">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4" t="str">
        <f t="shared" si="30"/>
        <v/>
      </c>
      <c r="AD229" s="4" t="str">
        <f t="shared" si="31"/>
        <v/>
      </c>
      <c r="AE229" s="4" t="str">
        <f t="shared" si="32"/>
        <v/>
      </c>
      <c r="AF229" s="4" t="str">
        <f t="shared" si="33"/>
        <v/>
      </c>
      <c r="AG229" s="4" t="str">
        <f t="shared" si="34"/>
        <v/>
      </c>
      <c r="AH229" s="4" t="str">
        <f t="shared" si="35"/>
        <v/>
      </c>
      <c r="AI229" s="2">
        <f t="shared" si="36"/>
        <v>0</v>
      </c>
    </row>
    <row r="230" spans="1:35">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4" t="str">
        <f t="shared" si="30"/>
        <v/>
      </c>
      <c r="AD230" s="4" t="str">
        <f t="shared" si="31"/>
        <v/>
      </c>
      <c r="AE230" s="4" t="str">
        <f t="shared" si="32"/>
        <v/>
      </c>
      <c r="AF230" s="4" t="str">
        <f t="shared" si="33"/>
        <v/>
      </c>
      <c r="AG230" s="4" t="str">
        <f t="shared" si="34"/>
        <v/>
      </c>
      <c r="AH230" s="4" t="str">
        <f t="shared" si="35"/>
        <v/>
      </c>
      <c r="AI230" s="2">
        <f t="shared" si="36"/>
        <v>0</v>
      </c>
    </row>
    <row r="231" spans="1:35">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4" t="str">
        <f t="shared" si="30"/>
        <v/>
      </c>
      <c r="AD231" s="4" t="str">
        <f t="shared" si="31"/>
        <v/>
      </c>
      <c r="AE231" s="4" t="str">
        <f t="shared" si="32"/>
        <v/>
      </c>
      <c r="AF231" s="4" t="str">
        <f t="shared" si="33"/>
        <v/>
      </c>
      <c r="AG231" s="4" t="str">
        <f t="shared" si="34"/>
        <v/>
      </c>
      <c r="AH231" s="4" t="str">
        <f t="shared" si="35"/>
        <v/>
      </c>
      <c r="AI231" s="2">
        <f t="shared" si="36"/>
        <v>0</v>
      </c>
    </row>
    <row r="232" spans="1:35">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4" t="str">
        <f t="shared" si="30"/>
        <v/>
      </c>
      <c r="AD232" s="4" t="str">
        <f t="shared" si="31"/>
        <v/>
      </c>
      <c r="AE232" s="4" t="str">
        <f t="shared" si="32"/>
        <v/>
      </c>
      <c r="AF232" s="4" t="str">
        <f t="shared" si="33"/>
        <v/>
      </c>
      <c r="AG232" s="4" t="str">
        <f t="shared" si="34"/>
        <v/>
      </c>
      <c r="AH232" s="4" t="str">
        <f t="shared" si="35"/>
        <v/>
      </c>
      <c r="AI232" s="2">
        <f t="shared" si="36"/>
        <v>0</v>
      </c>
    </row>
    <row r="233" spans="1:35">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4" t="str">
        <f t="shared" si="30"/>
        <v/>
      </c>
      <c r="AD233" s="4" t="str">
        <f t="shared" si="31"/>
        <v/>
      </c>
      <c r="AE233" s="4" t="str">
        <f t="shared" si="32"/>
        <v/>
      </c>
      <c r="AF233" s="4" t="str">
        <f t="shared" si="33"/>
        <v/>
      </c>
      <c r="AG233" s="4" t="str">
        <f t="shared" si="34"/>
        <v/>
      </c>
      <c r="AH233" s="4" t="str">
        <f t="shared" si="35"/>
        <v/>
      </c>
      <c r="AI233" s="2">
        <f t="shared" si="36"/>
        <v>0</v>
      </c>
    </row>
    <row r="234" spans="1:35">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4" t="str">
        <f t="shared" si="30"/>
        <v/>
      </c>
      <c r="AD234" s="4" t="str">
        <f t="shared" si="31"/>
        <v/>
      </c>
      <c r="AE234" s="4" t="str">
        <f t="shared" si="32"/>
        <v/>
      </c>
      <c r="AF234" s="4" t="str">
        <f t="shared" si="33"/>
        <v/>
      </c>
      <c r="AG234" s="4" t="str">
        <f t="shared" si="34"/>
        <v/>
      </c>
      <c r="AH234" s="4" t="str">
        <f t="shared" si="35"/>
        <v/>
      </c>
      <c r="AI234" s="2">
        <f t="shared" si="36"/>
        <v>0</v>
      </c>
    </row>
    <row r="235" spans="1:35">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4">
        <f t="shared" si="30"/>
        <v>1</v>
      </c>
      <c r="AD235" s="4" t="str">
        <f t="shared" si="31"/>
        <v/>
      </c>
      <c r="AE235" s="4" t="str">
        <f t="shared" si="32"/>
        <v/>
      </c>
      <c r="AF235" s="4" t="str">
        <f t="shared" si="33"/>
        <v/>
      </c>
      <c r="AG235" s="4">
        <f t="shared" si="34"/>
        <v>1</v>
      </c>
      <c r="AH235" s="4">
        <f t="shared" si="35"/>
        <v>1</v>
      </c>
      <c r="AI235" s="2">
        <f t="shared" si="36"/>
        <v>3</v>
      </c>
    </row>
    <row r="236" spans="1:35">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4">
        <f t="shared" si="30"/>
        <v>1</v>
      </c>
      <c r="AD236" s="4" t="str">
        <f t="shared" si="31"/>
        <v/>
      </c>
      <c r="AE236" s="4" t="str">
        <f t="shared" si="32"/>
        <v/>
      </c>
      <c r="AF236" s="4" t="str">
        <f t="shared" si="33"/>
        <v/>
      </c>
      <c r="AG236" s="4" t="str">
        <f t="shared" si="34"/>
        <v/>
      </c>
      <c r="AH236" s="4" t="str">
        <f t="shared" si="35"/>
        <v/>
      </c>
      <c r="AI236" s="2">
        <f t="shared" si="36"/>
        <v>1</v>
      </c>
    </row>
    <row r="237" spans="1:35">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4" t="str">
        <f t="shared" si="30"/>
        <v/>
      </c>
      <c r="AD237" s="4" t="str">
        <f t="shared" si="31"/>
        <v/>
      </c>
      <c r="AE237" s="4" t="str">
        <f t="shared" si="32"/>
        <v/>
      </c>
      <c r="AF237" s="4" t="str">
        <f t="shared" si="33"/>
        <v/>
      </c>
      <c r="AG237" s="4" t="str">
        <f t="shared" si="34"/>
        <v/>
      </c>
      <c r="AH237" s="4" t="str">
        <f t="shared" si="35"/>
        <v/>
      </c>
      <c r="AI237" s="2">
        <f t="shared" si="36"/>
        <v>0</v>
      </c>
    </row>
    <row r="238" spans="1:35">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4" t="str">
        <f t="shared" si="30"/>
        <v/>
      </c>
      <c r="AD238" s="4" t="str">
        <f t="shared" si="31"/>
        <v/>
      </c>
      <c r="AE238" s="4" t="str">
        <f t="shared" si="32"/>
        <v/>
      </c>
      <c r="AF238" s="4" t="str">
        <f t="shared" si="33"/>
        <v/>
      </c>
      <c r="AG238" s="4" t="str">
        <f t="shared" si="34"/>
        <v/>
      </c>
      <c r="AH238" s="4" t="str">
        <f t="shared" si="35"/>
        <v/>
      </c>
      <c r="AI238" s="2">
        <f t="shared" si="36"/>
        <v>0</v>
      </c>
    </row>
    <row r="239" spans="1:35">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4" t="str">
        <f t="shared" si="30"/>
        <v/>
      </c>
      <c r="AD239" s="4" t="str">
        <f t="shared" si="31"/>
        <v/>
      </c>
      <c r="AE239" s="4" t="str">
        <f t="shared" si="32"/>
        <v/>
      </c>
      <c r="AF239" s="4" t="str">
        <f t="shared" si="33"/>
        <v/>
      </c>
      <c r="AG239" s="4" t="str">
        <f t="shared" si="34"/>
        <v/>
      </c>
      <c r="AH239" s="4" t="str">
        <f t="shared" si="35"/>
        <v/>
      </c>
      <c r="AI239" s="2">
        <f t="shared" si="36"/>
        <v>0</v>
      </c>
    </row>
    <row r="240" spans="1:35">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4" t="str">
        <f t="shared" si="30"/>
        <v/>
      </c>
      <c r="AD240" s="4" t="str">
        <f t="shared" si="31"/>
        <v/>
      </c>
      <c r="AE240" s="4" t="str">
        <f t="shared" si="32"/>
        <v/>
      </c>
      <c r="AF240" s="4" t="str">
        <f t="shared" si="33"/>
        <v/>
      </c>
      <c r="AG240" s="4" t="str">
        <f t="shared" si="34"/>
        <v/>
      </c>
      <c r="AH240" s="4" t="str">
        <f t="shared" si="35"/>
        <v/>
      </c>
      <c r="AI240" s="2">
        <f t="shared" si="36"/>
        <v>0</v>
      </c>
    </row>
    <row r="241" spans="1:35">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4" t="str">
        <f t="shared" si="30"/>
        <v/>
      </c>
      <c r="AD241" s="4" t="str">
        <f t="shared" si="31"/>
        <v/>
      </c>
      <c r="AE241" s="4" t="str">
        <f t="shared" si="32"/>
        <v/>
      </c>
      <c r="AF241" s="4" t="str">
        <f t="shared" si="33"/>
        <v/>
      </c>
      <c r="AG241" s="4" t="str">
        <f t="shared" si="34"/>
        <v/>
      </c>
      <c r="AH241" s="4" t="str">
        <f t="shared" si="35"/>
        <v/>
      </c>
      <c r="AI241" s="2">
        <f t="shared" si="36"/>
        <v>0</v>
      </c>
    </row>
    <row r="242" spans="1:35">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4" t="str">
        <f t="shared" si="30"/>
        <v/>
      </c>
      <c r="AD242" s="4">
        <f t="shared" si="31"/>
        <v>1</v>
      </c>
      <c r="AE242" s="4" t="str">
        <f t="shared" si="32"/>
        <v/>
      </c>
      <c r="AF242" s="4" t="str">
        <f t="shared" si="33"/>
        <v/>
      </c>
      <c r="AG242" s="4" t="str">
        <f t="shared" si="34"/>
        <v/>
      </c>
      <c r="AH242" s="4" t="str">
        <f t="shared" si="35"/>
        <v/>
      </c>
      <c r="AI242" s="2">
        <f t="shared" si="36"/>
        <v>1</v>
      </c>
    </row>
    <row r="243" spans="1:35">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4">
        <f t="shared" si="30"/>
        <v>1</v>
      </c>
      <c r="AD243" s="4">
        <f t="shared" si="31"/>
        <v>1</v>
      </c>
      <c r="AE243" s="4" t="str">
        <f t="shared" si="32"/>
        <v/>
      </c>
      <c r="AF243" s="4">
        <f t="shared" si="33"/>
        <v>1</v>
      </c>
      <c r="AG243" s="4" t="str">
        <f t="shared" si="34"/>
        <v/>
      </c>
      <c r="AH243" s="4">
        <f t="shared" si="35"/>
        <v>1</v>
      </c>
      <c r="AI243" s="2">
        <f t="shared" si="36"/>
        <v>4</v>
      </c>
    </row>
    <row r="244" spans="1:35">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4" t="str">
        <f t="shared" si="30"/>
        <v/>
      </c>
      <c r="AD244" s="4" t="str">
        <f t="shared" si="31"/>
        <v/>
      </c>
      <c r="AE244" s="4" t="str">
        <f t="shared" si="32"/>
        <v/>
      </c>
      <c r="AF244" s="4" t="str">
        <f t="shared" si="33"/>
        <v/>
      </c>
      <c r="AG244" s="4" t="str">
        <f t="shared" si="34"/>
        <v/>
      </c>
      <c r="AH244" s="4" t="str">
        <f t="shared" si="35"/>
        <v/>
      </c>
      <c r="AI244" s="2">
        <f t="shared" si="36"/>
        <v>0</v>
      </c>
    </row>
    <row r="245" spans="1:35">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4" t="str">
        <f t="shared" si="30"/>
        <v/>
      </c>
      <c r="AD245" s="4" t="str">
        <f t="shared" si="31"/>
        <v/>
      </c>
      <c r="AE245" s="4" t="str">
        <f t="shared" si="32"/>
        <v/>
      </c>
      <c r="AF245" s="4" t="str">
        <f t="shared" si="33"/>
        <v/>
      </c>
      <c r="AG245" s="4" t="str">
        <f t="shared" si="34"/>
        <v/>
      </c>
      <c r="AH245" s="4" t="str">
        <f t="shared" si="35"/>
        <v/>
      </c>
      <c r="AI245" s="2">
        <f t="shared" si="36"/>
        <v>0</v>
      </c>
    </row>
    <row r="246" spans="1:35">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4" t="str">
        <f t="shared" si="30"/>
        <v/>
      </c>
      <c r="AD246" s="4" t="str">
        <f t="shared" si="31"/>
        <v/>
      </c>
      <c r="AE246" s="4" t="str">
        <f t="shared" si="32"/>
        <v/>
      </c>
      <c r="AF246" s="4" t="str">
        <f t="shared" si="33"/>
        <v/>
      </c>
      <c r="AG246" s="4" t="str">
        <f t="shared" si="34"/>
        <v/>
      </c>
      <c r="AH246" s="4" t="str">
        <f t="shared" si="35"/>
        <v/>
      </c>
      <c r="AI246" s="2">
        <f t="shared" si="36"/>
        <v>0</v>
      </c>
    </row>
    <row r="247" spans="1:35">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4">
        <f t="shared" si="30"/>
        <v>1</v>
      </c>
      <c r="AD247" s="4" t="str">
        <f t="shared" si="31"/>
        <v/>
      </c>
      <c r="AE247" s="4" t="str">
        <f t="shared" si="32"/>
        <v/>
      </c>
      <c r="AF247" s="4">
        <f t="shared" si="33"/>
        <v>1</v>
      </c>
      <c r="AG247" s="4">
        <f t="shared" si="34"/>
        <v>1</v>
      </c>
      <c r="AH247" s="4" t="str">
        <f t="shared" si="35"/>
        <v/>
      </c>
      <c r="AI247" s="2">
        <f t="shared" si="36"/>
        <v>3</v>
      </c>
    </row>
    <row r="248" spans="1:35">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4" t="str">
        <f t="shared" si="30"/>
        <v/>
      </c>
      <c r="AD248" s="4" t="str">
        <f t="shared" si="31"/>
        <v/>
      </c>
      <c r="AE248" s="4" t="str">
        <f t="shared" si="32"/>
        <v/>
      </c>
      <c r="AF248" s="4" t="str">
        <f t="shared" si="33"/>
        <v/>
      </c>
      <c r="AG248" s="4" t="str">
        <f t="shared" si="34"/>
        <v/>
      </c>
      <c r="AH248" s="4" t="str">
        <f t="shared" si="35"/>
        <v/>
      </c>
      <c r="AI248" s="2">
        <f t="shared" si="36"/>
        <v>0</v>
      </c>
    </row>
    <row r="249" spans="1:35">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4" t="str">
        <f t="shared" si="30"/>
        <v/>
      </c>
      <c r="AD249" s="4" t="str">
        <f t="shared" si="31"/>
        <v/>
      </c>
      <c r="AE249" s="4" t="str">
        <f t="shared" si="32"/>
        <v/>
      </c>
      <c r="AF249" s="4" t="str">
        <f t="shared" si="33"/>
        <v/>
      </c>
      <c r="AG249" s="4" t="str">
        <f t="shared" si="34"/>
        <v/>
      </c>
      <c r="AH249" s="4" t="str">
        <f t="shared" si="35"/>
        <v/>
      </c>
      <c r="AI249" s="2">
        <f t="shared" si="36"/>
        <v>0</v>
      </c>
    </row>
    <row r="250" spans="1:35">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4" t="str">
        <f t="shared" si="30"/>
        <v/>
      </c>
      <c r="AD250" s="4" t="str">
        <f t="shared" si="31"/>
        <v/>
      </c>
      <c r="AE250" s="4" t="str">
        <f t="shared" si="32"/>
        <v/>
      </c>
      <c r="AF250" s="4">
        <f t="shared" si="33"/>
        <v>1</v>
      </c>
      <c r="AG250" s="4">
        <f t="shared" si="34"/>
        <v>1</v>
      </c>
      <c r="AH250" s="4" t="str">
        <f t="shared" si="35"/>
        <v/>
      </c>
      <c r="AI250" s="2">
        <f t="shared" si="36"/>
        <v>2</v>
      </c>
    </row>
    <row r="251" spans="1:35">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4" t="str">
        <f t="shared" si="30"/>
        <v/>
      </c>
      <c r="AD251" s="4" t="str">
        <f t="shared" si="31"/>
        <v/>
      </c>
      <c r="AE251" s="4" t="str">
        <f t="shared" si="32"/>
        <v/>
      </c>
      <c r="AF251" s="4" t="str">
        <f t="shared" si="33"/>
        <v/>
      </c>
      <c r="AG251" s="4" t="str">
        <f t="shared" si="34"/>
        <v/>
      </c>
      <c r="AH251" s="4" t="str">
        <f t="shared" si="35"/>
        <v/>
      </c>
      <c r="AI251" s="2">
        <f t="shared" si="36"/>
        <v>0</v>
      </c>
    </row>
    <row r="252" spans="1:35">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4" t="str">
        <f t="shared" si="30"/>
        <v/>
      </c>
      <c r="AD252" s="4" t="str">
        <f t="shared" si="31"/>
        <v/>
      </c>
      <c r="AE252" s="4" t="str">
        <f t="shared" si="32"/>
        <v/>
      </c>
      <c r="AF252" s="4" t="str">
        <f t="shared" si="33"/>
        <v/>
      </c>
      <c r="AG252" s="4" t="str">
        <f t="shared" si="34"/>
        <v/>
      </c>
      <c r="AH252" s="4" t="str">
        <f t="shared" si="35"/>
        <v/>
      </c>
      <c r="AI252" s="2">
        <f t="shared" si="36"/>
        <v>0</v>
      </c>
    </row>
    <row r="253" spans="1:35">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4" t="str">
        <f t="shared" si="30"/>
        <v/>
      </c>
      <c r="AD253" s="4" t="str">
        <f t="shared" si="31"/>
        <v/>
      </c>
      <c r="AE253" s="4" t="str">
        <f t="shared" si="32"/>
        <v/>
      </c>
      <c r="AF253" s="4" t="str">
        <f t="shared" si="33"/>
        <v/>
      </c>
      <c r="AG253" s="4" t="str">
        <f t="shared" si="34"/>
        <v/>
      </c>
      <c r="AH253" s="4" t="str">
        <f t="shared" si="35"/>
        <v/>
      </c>
      <c r="AI253" s="2">
        <f t="shared" si="36"/>
        <v>0</v>
      </c>
    </row>
    <row r="254" spans="1:35">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4" t="str">
        <f t="shared" si="30"/>
        <v/>
      </c>
      <c r="AD254" s="4" t="str">
        <f t="shared" si="31"/>
        <v/>
      </c>
      <c r="AE254" s="4" t="str">
        <f t="shared" si="32"/>
        <v/>
      </c>
      <c r="AF254" s="4" t="str">
        <f t="shared" si="33"/>
        <v/>
      </c>
      <c r="AG254" s="4" t="str">
        <f t="shared" si="34"/>
        <v/>
      </c>
      <c r="AH254" s="4" t="str">
        <f t="shared" si="35"/>
        <v/>
      </c>
      <c r="AI254" s="2">
        <f t="shared" si="36"/>
        <v>0</v>
      </c>
    </row>
    <row r="255" spans="1:35">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4" t="str">
        <f t="shared" si="30"/>
        <v/>
      </c>
      <c r="AD255" s="4" t="str">
        <f t="shared" si="31"/>
        <v/>
      </c>
      <c r="AE255" s="4" t="str">
        <f t="shared" si="32"/>
        <v/>
      </c>
      <c r="AF255" s="4" t="str">
        <f t="shared" si="33"/>
        <v/>
      </c>
      <c r="AG255" s="4" t="str">
        <f t="shared" si="34"/>
        <v/>
      </c>
      <c r="AH255" s="4" t="str">
        <f t="shared" si="35"/>
        <v/>
      </c>
      <c r="AI255" s="2">
        <f t="shared" si="36"/>
        <v>0</v>
      </c>
    </row>
    <row r="256" spans="1:35">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4">
        <f t="shared" si="30"/>
        <v>1</v>
      </c>
      <c r="AD256" s="4">
        <f t="shared" si="31"/>
        <v>1</v>
      </c>
      <c r="AE256" s="4">
        <f t="shared" si="32"/>
        <v>1</v>
      </c>
      <c r="AF256" s="4">
        <f t="shared" si="33"/>
        <v>1</v>
      </c>
      <c r="AG256" s="4">
        <f t="shared" si="34"/>
        <v>1</v>
      </c>
      <c r="AH256" s="4" t="str">
        <f t="shared" si="35"/>
        <v/>
      </c>
      <c r="AI256" s="2">
        <f t="shared" si="36"/>
        <v>5</v>
      </c>
    </row>
    <row r="257" spans="1:35">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4" t="str">
        <f t="shared" si="30"/>
        <v/>
      </c>
      <c r="AD257" s="4" t="str">
        <f t="shared" si="31"/>
        <v/>
      </c>
      <c r="AE257" s="4" t="str">
        <f t="shared" si="32"/>
        <v/>
      </c>
      <c r="AF257" s="4" t="str">
        <f t="shared" si="33"/>
        <v/>
      </c>
      <c r="AG257" s="4" t="str">
        <f t="shared" si="34"/>
        <v/>
      </c>
      <c r="AH257" s="4" t="str">
        <f t="shared" si="35"/>
        <v/>
      </c>
      <c r="AI257" s="2">
        <f t="shared" si="36"/>
        <v>0</v>
      </c>
    </row>
    <row r="258" spans="1:35">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4" t="str">
        <f t="shared" si="30"/>
        <v/>
      </c>
      <c r="AD258" s="4" t="str">
        <f t="shared" si="31"/>
        <v/>
      </c>
      <c r="AE258" s="4" t="str">
        <f t="shared" si="32"/>
        <v/>
      </c>
      <c r="AF258" s="4">
        <f t="shared" si="33"/>
        <v>1</v>
      </c>
      <c r="AG258" s="4" t="str">
        <f t="shared" si="34"/>
        <v/>
      </c>
      <c r="AH258" s="4">
        <f t="shared" si="35"/>
        <v>1</v>
      </c>
      <c r="AI258" s="2">
        <f t="shared" si="36"/>
        <v>2</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68" t="s">
        <v>829</v>
      </c>
      <c r="B1" s="168"/>
      <c r="C1" s="168"/>
      <c r="D1" s="168"/>
      <c r="E1" s="168"/>
      <c r="F1" s="168"/>
      <c r="G1" s="168"/>
    </row>
    <row r="2" spans="1:7" ht="184.75" customHeight="1">
      <c r="A2" s="158" t="s">
        <v>830</v>
      </c>
      <c r="B2" s="158"/>
      <c r="C2" s="158"/>
      <c r="D2" s="158"/>
      <c r="E2" s="158"/>
      <c r="F2" s="158"/>
      <c r="G2" s="158"/>
    </row>
    <row r="3" spans="1:7">
      <c r="A3" s="84" t="s">
        <v>110</v>
      </c>
      <c r="B3" s="77" t="s">
        <v>827</v>
      </c>
    </row>
    <row r="4" spans="1:7">
      <c r="A4" s="9" t="str">
        <f>VLOOKUP(Read_First!B5,Items!A1:BI50,54,FALSE)</f>
        <v>Attraction</v>
      </c>
      <c r="B4" s="6">
        <f>SQRT(VAR(DT!AC4:AC1004))</f>
        <v>1.1425329033177742</v>
      </c>
    </row>
    <row r="5" spans="1:7">
      <c r="A5" s="9" t="str">
        <f>VLOOKUP(Read_First!B5,Items!A1:BI50,55,FALSE)</f>
        <v>Compréhensibilité</v>
      </c>
      <c r="B5" s="6">
        <f>SQRT(VAR(DT!AD4:AD1004))</f>
        <v>1.1379448835397832</v>
      </c>
    </row>
    <row r="6" spans="1:7">
      <c r="A6" s="9" t="str">
        <f>VLOOKUP(Read_First!B5,Items!A1:BI50,56,FALSE)</f>
        <v>Efficacité</v>
      </c>
      <c r="B6" s="6">
        <f>SQRT(VAR(DT!AE4:AE1004))</f>
        <v>1.0478709013847138</v>
      </c>
    </row>
    <row r="7" spans="1:7">
      <c r="A7" s="9" t="str">
        <f>VLOOKUP(Read_First!B5,Items!A1:BI50,57,FALSE)</f>
        <v>Contrôlabilité</v>
      </c>
      <c r="B7" s="6">
        <f>SQRT(VAR(DT!AF4:AF1004))</f>
        <v>0.9082961686068155</v>
      </c>
    </row>
    <row r="8" spans="1:7">
      <c r="A8" s="9" t="str">
        <f>VLOOKUP(Read_First!B5,Items!A1:BI50,58,FALSE)</f>
        <v>Stimulation</v>
      </c>
      <c r="B8" s="6">
        <f>SQRT(VAR(DT!AG4:AG1004))</f>
        <v>1.0610449331494458</v>
      </c>
    </row>
    <row r="9" spans="1:7">
      <c r="A9" s="9" t="str">
        <f>VLOOKUP(Read_First!B5,Items!A1:BI50,59,FALSE)</f>
        <v>Originalité</v>
      </c>
      <c r="B9" s="6">
        <f>SQRT(VAR(DT!AH4:AH1004))</f>
        <v>1.079486286997932</v>
      </c>
    </row>
    <row r="11" spans="1:7">
      <c r="A11" s="89" t="s">
        <v>828</v>
      </c>
      <c r="B11" s="85" t="str">
        <f>VLOOKUP(Read_First!B5,Items!A1:BI50,54,FALSE)</f>
        <v>Attraction</v>
      </c>
      <c r="C11" s="87" t="str">
        <f>VLOOKUP(Read_First!B5,Items!A1:BI50,55,FALSE)</f>
        <v>Compréhensibilité</v>
      </c>
      <c r="D11" s="87" t="str">
        <f>VLOOKUP(Read_First!B5,Items!A1:BI50,56,FALSE)</f>
        <v>Efficacité</v>
      </c>
      <c r="E11" s="88" t="str">
        <f>VLOOKUP(Read_First!B5,Items!A1:BI50,57,FALSE)</f>
        <v>Contrôlabilité</v>
      </c>
      <c r="F11" s="85" t="str">
        <f>VLOOKUP(Read_First!B5,Items!A1:BI50,58,FALSE)</f>
        <v>Stimulation</v>
      </c>
      <c r="G11" s="86" t="str">
        <f>VLOOKUP(Read_First!B5,Items!A1:BI50,59,FALSE)</f>
        <v>Originalité</v>
      </c>
    </row>
    <row r="12" spans="1:7">
      <c r="A12" s="91" t="s">
        <v>831</v>
      </c>
      <c r="B12" s="4">
        <f>POWER((1.65*B4)/0.5,2)</f>
        <v>14.215603828933155</v>
      </c>
      <c r="C12" s="4">
        <f>POWER((1.65*B5)/0.5,2)</f>
        <v>14.101663096340895</v>
      </c>
      <c r="D12" s="4">
        <f>POWER((1.65*B6)/0.5,2)</f>
        <v>11.957584008800371</v>
      </c>
      <c r="E12" s="4">
        <f>POWER((1.65*B7)/0.5,2)</f>
        <v>8.9842710166743842</v>
      </c>
      <c r="F12" s="4">
        <f>POWER((1.65*B8)/0.5,2)</f>
        <v>12.260140053265399</v>
      </c>
      <c r="G12" s="4">
        <f>POWER((1.65*B9)/0.5,2)</f>
        <v>12.690015111162573</v>
      </c>
    </row>
    <row r="13" spans="1:7">
      <c r="A13" s="91" t="s">
        <v>832</v>
      </c>
      <c r="B13" s="4">
        <f>POWER((1.96*B4)/0.5,2)</f>
        <v>20.059013285300132</v>
      </c>
      <c r="C13" s="4">
        <f>POWER((1.96*B5)/0.5,2)</f>
        <v>19.898236529257368</v>
      </c>
      <c r="D13" s="4">
        <f>POWER((1.96*B6)/0.5,2)</f>
        <v>16.872820836807161</v>
      </c>
      <c r="E13" s="4">
        <f>POWER((1.96*B7)/0.5,2)</f>
        <v>12.677309655704802</v>
      </c>
      <c r="F13" s="4">
        <f>POWER((1.96*B8)/0.5,2)</f>
        <v>17.299744363131076</v>
      </c>
      <c r="G13" s="4">
        <f>POWER((1.96*B9)/0.5,2)</f>
        <v>17.906322149143119</v>
      </c>
    </row>
    <row r="14" spans="1:7">
      <c r="A14" s="91" t="s">
        <v>833</v>
      </c>
      <c r="B14" s="4">
        <f>POWER((2.58*B4)/0.5,2)</f>
        <v>34.756563940095738</v>
      </c>
      <c r="C14" s="4">
        <f>POWER((2.58*B5)/0.5,2)</f>
        <v>34.477983557202407</v>
      </c>
      <c r="D14" s="4">
        <f>POWER((2.58*B6)/0.5,2)</f>
        <v>29.235798786475218</v>
      </c>
      <c r="E14" s="4">
        <f>POWER((2.58*B7)/0.5,2)</f>
        <v>21.96617138490042</v>
      </c>
      <c r="F14" s="4">
        <f>POWER((2.58*B8)/0.5,2)</f>
        <v>29.975535812876327</v>
      </c>
      <c r="G14" s="4">
        <f>POWER((2.58*B9)/0.5,2)</f>
        <v>31.026562566002781</v>
      </c>
    </row>
    <row r="15" spans="1:7">
      <c r="A15" s="91" t="s">
        <v>834</v>
      </c>
      <c r="B15" s="4">
        <f>POWER((1.65*B4)/0.25,2)</f>
        <v>56.862415315732619</v>
      </c>
      <c r="C15" s="4">
        <f>POWER((1.65*B5)/0.25,2)</f>
        <v>56.406652385363579</v>
      </c>
      <c r="D15" s="4">
        <f>POWER((1.65*B6)/0.25,2)</f>
        <v>47.830336035201483</v>
      </c>
      <c r="E15" s="4">
        <f>POWER((1.65*B7)/0.25,2)</f>
        <v>35.937084066697537</v>
      </c>
      <c r="F15" s="4">
        <f>POWER((1.65*B8)/0.25,2)</f>
        <v>49.040560213061596</v>
      </c>
      <c r="G15" s="4">
        <f>POWER((1.65*B9)/0.25,2)</f>
        <v>50.760060444650293</v>
      </c>
    </row>
    <row r="16" spans="1:7">
      <c r="A16" s="91" t="s">
        <v>835</v>
      </c>
      <c r="B16" s="4">
        <f>POWER((1.96*B4)/0.25,2)</f>
        <v>80.236053141200529</v>
      </c>
      <c r="C16" s="4">
        <f>POWER((1.96*B5)/0.25,2)</f>
        <v>79.59294611702947</v>
      </c>
      <c r="D16" s="4">
        <f>POWER((1.96*B6)/0.25,2)</f>
        <v>67.491283347228645</v>
      </c>
      <c r="E16" s="4">
        <f>POWER((1.96*B7)/0.25,2)</f>
        <v>50.709238622819207</v>
      </c>
      <c r="F16" s="4">
        <f>POWER((1.96*B8)/0.25,2)</f>
        <v>69.198977452524304</v>
      </c>
      <c r="G16" s="4">
        <f>POWER((1.96*B9)/0.25,2)</f>
        <v>71.625288596572474</v>
      </c>
    </row>
    <row r="17" spans="1:7">
      <c r="A17" s="91" t="s">
        <v>836</v>
      </c>
      <c r="B17" s="4">
        <f>POWER((2.58*B4)/0.25,2)</f>
        <v>139.02625576038295</v>
      </c>
      <c r="C17" s="4">
        <f>POWER((2.58*B5)/0.25,2)</f>
        <v>137.91193422880963</v>
      </c>
      <c r="D17" s="4">
        <f>POWER((2.58*B6)/0.25,2)</f>
        <v>116.94319514590087</v>
      </c>
      <c r="E17" s="4">
        <f>POWER((2.58*B7)/0.25,2)</f>
        <v>87.86468553960168</v>
      </c>
      <c r="F17" s="4">
        <f>POWER((2.58*B8)/0.25,2)</f>
        <v>119.90214325150531</v>
      </c>
      <c r="G17" s="4">
        <f>POWER((2.58*B9)/0.25,2)</f>
        <v>124.10625026401112</v>
      </c>
    </row>
    <row r="18" spans="1:7">
      <c r="A18" s="91" t="s">
        <v>837</v>
      </c>
      <c r="B18" s="4">
        <f>POWER((1.65*B4)/0.1,2)</f>
        <v>355.39009572332884</v>
      </c>
      <c r="C18" s="4">
        <f>POWER((1.65*B5)/0.1,2)</f>
        <v>352.54157740852236</v>
      </c>
      <c r="D18" s="4">
        <f>POWER((1.65*B6)/0.1,2)</f>
        <v>298.9396002200092</v>
      </c>
      <c r="E18" s="4">
        <f>POWER((1.65*B7)/0.1,2)</f>
        <v>224.60677541685959</v>
      </c>
      <c r="F18" s="4">
        <f>POWER((1.65*B8)/0.1,2)</f>
        <v>306.50350133163499</v>
      </c>
      <c r="G18" s="4">
        <f>POWER((1.65*B9)/0.1,2)</f>
        <v>317.25037777906425</v>
      </c>
    </row>
    <row r="19" spans="1:7">
      <c r="A19" s="91" t="s">
        <v>838</v>
      </c>
      <c r="B19" s="4">
        <f>POWER((1.96*B4)/0.1,2)</f>
        <v>501.47533213250324</v>
      </c>
      <c r="C19" s="4">
        <f>POWER((1.96*B5)/0.1,2)</f>
        <v>497.45591323143407</v>
      </c>
      <c r="D19" s="4">
        <f>POWER((1.96*B6)/0.1,2)</f>
        <v>421.82052092017892</v>
      </c>
      <c r="E19" s="4">
        <f>POWER((1.96*B7)/0.1,2)</f>
        <v>316.93274139262007</v>
      </c>
      <c r="F19" s="4">
        <f>POWER((1.96*B8)/0.1,2)</f>
        <v>432.49360907827685</v>
      </c>
      <c r="G19" s="4">
        <f>POWER((1.96*B9)/0.1,2)</f>
        <v>447.65805372857795</v>
      </c>
    </row>
    <row r="20" spans="1:7">
      <c r="A20" s="92" t="s">
        <v>839</v>
      </c>
      <c r="B20" s="4">
        <f>POWER((2.58*B4)/0.1,2)</f>
        <v>868.91409850239347</v>
      </c>
      <c r="C20" s="4">
        <f>POWER((2.58*B5)/0.1,2)</f>
        <v>861.94958893006014</v>
      </c>
      <c r="D20" s="4">
        <f>POWER((2.58*B6)/0.1,2)</f>
        <v>730.8949696618804</v>
      </c>
      <c r="E20" s="4">
        <f>POWER((2.58*B7)/0.1,2)</f>
        <v>549.15428462251043</v>
      </c>
      <c r="F20" s="4">
        <f>POWER((2.58*B8)/0.1,2)</f>
        <v>749.38839532190821</v>
      </c>
      <c r="G20" s="4">
        <f>POWER((2.58*B9)/0.1,2)</f>
        <v>775.66406415006941</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3203125" defaultRowHeight="15"/>
  <cols>
    <col min="1" max="6" width="12.83203125" customWidth="1"/>
    <col min="7" max="7" width="10.6640625"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ht="133.25" customHeight="1">
      <c r="A1" s="158" t="s">
        <v>1286</v>
      </c>
      <c r="B1" s="152"/>
      <c r="C1" s="152"/>
      <c r="D1" s="152"/>
      <c r="E1" s="152"/>
      <c r="F1" s="152"/>
      <c r="H1" s="49"/>
      <c r="I1" s="120" t="s">
        <v>1272</v>
      </c>
      <c r="J1" s="115">
        <f>AVERAGE(O4:O1004)</f>
        <v>1.3462128321608129</v>
      </c>
      <c r="K1" s="116" t="s">
        <v>1285</v>
      </c>
      <c r="L1" s="117">
        <f>STDEV(O4:O1004)</f>
        <v>0.89363710279161734</v>
      </c>
      <c r="M1" s="118" t="s">
        <v>1287</v>
      </c>
      <c r="N1" s="119">
        <f>CONFIDENCE(0.05,L1,Results!E3)</f>
        <v>0.10968296770457567</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Attraction</v>
      </c>
      <c r="B3" s="78" t="str">
        <f>VLOOKUP(Read_First!B5,Items!A1:BI50,55,FALSE)</f>
        <v>Compréhensibilité</v>
      </c>
      <c r="C3" s="78" t="str">
        <f>VLOOKUP(Read_First!B5,Items!A1:BI50,56,FALSE)</f>
        <v>Efficacité</v>
      </c>
      <c r="D3" s="78" t="str">
        <f>VLOOKUP(Read_First!B5,Items!A1:BI50,57,FALSE)</f>
        <v>Contrôlabilité</v>
      </c>
      <c r="E3" s="78" t="str">
        <f>VLOOKUP(Read_First!B5,Items!A1:BI50,58,FALSE)</f>
        <v>Stimulation</v>
      </c>
      <c r="F3" s="78" t="str">
        <f>VLOOKUP(Read_First!B5,Items!A1:BI50,59,FALSE)</f>
        <v>Originalité</v>
      </c>
      <c r="G3" s="77" t="s">
        <v>1271</v>
      </c>
      <c r="I3" s="113" t="str">
        <f>VLOOKUP(Read_First!B5,Items!A1:BI50,54,FALSE)</f>
        <v>Attraction</v>
      </c>
      <c r="J3" s="76" t="str">
        <f>VLOOKUP(Read_First!B5,Items!A1:BI50,55,FALSE)</f>
        <v>Compréhensibilité</v>
      </c>
      <c r="K3" s="75" t="str">
        <f>VLOOKUP(Read_First!B5,Items!A1:BI50,56,FALSE)</f>
        <v>Efficacité</v>
      </c>
      <c r="L3" s="75" t="str">
        <f>VLOOKUP(Read_First!B5,Items!A1:BI50,57,FALSE)</f>
        <v>Contrôlabilité</v>
      </c>
      <c r="M3" s="75" t="str">
        <f>VLOOKUP(Read_First!B5,Items!A1:BI50,58,FALSE)</f>
        <v>Stimulation</v>
      </c>
      <c r="N3" s="75" t="str">
        <f>VLOOKUP(Read_First!B5,Items!A1:BI50,59,FALSE)</f>
        <v>Originalité</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1.9387254901960786</v>
      </c>
      <c r="Q4" s="132" t="str">
        <f>VLOOKUP(Read_First!B5,Items!A1:BI50,54,FALSE)</f>
        <v>Attraction</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2.5</v>
      </c>
      <c r="Q5" s="132" t="str">
        <f>VLOOKUP(Read_First!B5,Items!A1:BI50,55,FALSE)</f>
        <v>Compréhensibilité</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1.7428571428571429</v>
      </c>
      <c r="Q6" s="132" t="str">
        <f>VLOOKUP(Read_First!B5,Items!A1:BI50,56,FALSE)</f>
        <v>Efficacité</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1.7000000000000002</v>
      </c>
      <c r="Q7" s="132" t="str">
        <f>VLOOKUP(Read_First!B5,Items!A1:BI50,57,FALSE)</f>
        <v>Contrôlabilité</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1.0416666666666667</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f>IF(G9&gt;0,DT!AC9*I9+DT!AD9*J9+DT!AE9*K9+DT!AF9*L9+DT!AG9*M9+DT!AH9*N9,"")</f>
        <v>0.54938271604938271</v>
      </c>
      <c r="Q9" s="132" t="str">
        <f>VLOOKUP(Read_First!B5,Items!A1:BI50,59,FALSE)</f>
        <v>Originalité</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f>IF(G10&gt;0,DT!AC10*I10+DT!AD10*J10+DT!AE10*K10+DT!AF10*L10+DT!AG10*M10+DT!AH10*N10,"")</f>
        <v>1.6666666666666667</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f>IF(G11&gt;0,DT!AC11*I11+DT!AD11*J11+DT!AE11*K11+DT!AF11*L11+DT!AG11*M11+DT!AH11*N11,"")</f>
        <v>1.3666666666666667</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f>IF(G12&gt;0,DT!AC12*I12+DT!AD12*J12+DT!AE12*K12+DT!AF12*L12+DT!AG12*M12+DT!AH12*N12,"")</f>
        <v>2.1013513513513518</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f>IF(G13&gt;0,DT!AC13*I13+DT!AD13*J13+DT!AE13*K13+DT!AF13*L13+DT!AG13*M13+DT!AH13*N13,"")</f>
        <v>1.1111111111111112</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f>IF(G14&gt;0,DT!AC14*I14+DT!AD14*J14+DT!AE14*K14+DT!AF14*L14+DT!AG14*M14+DT!AH14*N14,"")</f>
        <v>0.70726495726495719</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f>IF(G15&gt;0,DT!AC15*I15+DT!AD15*J15+DT!AE15*K15+DT!AF15*L15+DT!AG15*M15+DT!AH15*N15,"")</f>
        <v>0.94444444444444431</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f>IF(G16&gt;0,DT!AC16*I16+DT!AD16*J16+DT!AE16*K16+DT!AF16*L16+DT!AG16*M16+DT!AH16*N16,"")</f>
        <v>1.1424731182795698</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f>IF(G17&gt;0,DT!AC17*I17+DT!AD17*J17+DT!AE17*K17+DT!AF17*L17+DT!AG17*M17+DT!AH17*N17,"")</f>
        <v>1.7</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f>IF(G18&gt;0,DT!AC18*I18+DT!AD18*J18+DT!AE18*K18+DT!AF18*L18+DT!AG18*M18+DT!AH18*N18,"")</f>
        <v>2.4848484848484849</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f>IF(G19&gt;0,DT!AC19*I19+DT!AD19*J19+DT!AE19*K19+DT!AF19*L19+DT!AG19*M19+DT!AH19*N19,"")</f>
        <v>2.4187500000000002</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f>IF(G20&gt;0,DT!AC20*I20+DT!AD20*J20+DT!AE20*K20+DT!AF20*L20+DT!AG20*M20+DT!AH20*N20,"")</f>
        <v>0.5277777777777779</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f>IF(G21&gt;0,DT!AC21*I21+DT!AD21*J21+DT!AE21*K21+DT!AF21*L21+DT!AG21*M21+DT!AH21*N21,"")</f>
        <v>1.4068627450980393</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f>IF(G22&gt;0,DT!AC22*I22+DT!AD22*J22+DT!AE22*K22+DT!AF22*L22+DT!AG22*M22+DT!AH22*N22,"")</f>
        <v>1.9932432432432432</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f>IF(G23&gt;0,DT!AC23*I23+DT!AD23*J23+DT!AE23*K23+DT!AF23*L23+DT!AG23*M23+DT!AH23*N23,"")</f>
        <v>2.0769230769230766</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f>IF(G24&gt;0,DT!AC24*I24+DT!AD24*J24+DT!AE24*K24+DT!AF24*L24+DT!AG24*M24+DT!AH24*N24,"")</f>
        <v>1.7741935483870965</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f>IF(G25&gt;0,DT!AC25*I25+DT!AD25*J25+DT!AE25*K25+DT!AF25*L25+DT!AG25*M25+DT!AH25*N25,"")</f>
        <v>2.1418918918918921</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f>IF(G26&gt;0,DT!AC26*I26+DT!AD26*J26+DT!AE26*K26+DT!AF26*L26+DT!AG26*M26+DT!AH26*N26,"")</f>
        <v>2.0661764705882355</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f>IF(G27&gt;0,DT!AC27*I27+DT!AD27*J27+DT!AE27*K27+DT!AF27*L27+DT!AG27*M27+DT!AH27*N27,"")</f>
        <v>1.7569444444444442</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f>IF(G28&gt;0,DT!AC28*I28+DT!AD28*J28+DT!AE28*K28+DT!AF28*L28+DT!AG28*M28+DT!AH28*N28,"")</f>
        <v>1.0592105263157894</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f>IF(G29&gt;0,DT!AC29*I29+DT!AD29*J29+DT!AE29*K29+DT!AF29*L29+DT!AG29*M29+DT!AH29*N29,"")</f>
        <v>2.0885416666666665</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f>IF(G30&gt;0,DT!AC30*I30+DT!AD30*J30+DT!AE30*K30+DT!AF30*L30+DT!AG30*M30+DT!AH30*N30,"")</f>
        <v>1.8525641025641026</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f>IF(G31&gt;0,DT!AC31*I31+DT!AD31*J31+DT!AE31*K31+DT!AF31*L31+DT!AG31*M31+DT!AH31*N31,"")</f>
        <v>-1.408119658119658</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f>IF(G32&gt;0,DT!AC32*I32+DT!AD32*J32+DT!AE32*K32+DT!AF32*L32+DT!AG32*M32+DT!AH32*N32,"")</f>
        <v>2.5562499999999995</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f>IF(G33&gt;0,DT!AC33*I33+DT!AD33*J33+DT!AE33*K33+DT!AF33*L33+DT!AG33*M33+DT!AH33*N33,"")</f>
        <v>1.2500000000000011E-2</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f>IF(G34&gt;0,DT!AC34*I34+DT!AD34*J34+DT!AE34*K34+DT!AF34*L34+DT!AG34*M34+DT!AH34*N34,"")</f>
        <v>1.993421052631579</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f>IF(G35&gt;0,DT!AC35*I35+DT!AD35*J35+DT!AE35*K35+DT!AF35*L35+DT!AG35*M35+DT!AH35*N35,"")</f>
        <v>0.51262626262626265</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f>IF(G36&gt;0,DT!AC36*I36+DT!AD36*J36+DT!AE36*K36+DT!AF36*L36+DT!AG36*M36+DT!AH36*N36,"")</f>
        <v>2.7083333333333335</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f>IF(G37&gt;0,DT!AC37*I37+DT!AD37*J37+DT!AE37*K37+DT!AF37*L37+DT!AG37*M37+DT!AH37*N37,"")</f>
        <v>2.0416666666666665</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f>IF(G38&gt;0,DT!AC38*I38+DT!AD38*J38+DT!AE38*K38+DT!AF38*L38+DT!AG38*M38+DT!AH38*N38,"")</f>
        <v>1.0202702702702702</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f>IF(G39&gt;0,DT!AC39*I39+DT!AD39*J39+DT!AE39*K39+DT!AF39*L39+DT!AG39*M39+DT!AH39*N39,"")</f>
        <v>2.74390243902439</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f>IF(G40&gt;0,DT!AC40*I40+DT!AD40*J40+DT!AE40*K40+DT!AF40*L40+DT!AG40*M40+DT!AH40*N40,"")</f>
        <v>2.3040540540540539</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f>IF(G41&gt;0,DT!AC41*I41+DT!AD41*J41+DT!AE41*K41+DT!AF41*L41+DT!AG41*M41+DT!AH41*N41,"")</f>
        <v>2.388095238095238</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f>IF(G42&gt;0,DT!AC42*I42+DT!AD42*J42+DT!AE42*K42+DT!AF42*L42+DT!AG42*M42+DT!AH42*N42,"")</f>
        <v>2.25</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f>IF(G43&gt;0,DT!AC43*I43+DT!AD43*J43+DT!AE43*K43+DT!AF43*L43+DT!AG43*M43+DT!AH43*N43,"")</f>
        <v>1.1274509803921569</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f>IF(G44&gt;0,DT!AC44*I44+DT!AD44*J44+DT!AE44*K44+DT!AF44*L44+DT!AG44*M44+DT!AH44*N44,"")</f>
        <v>0.66666666666666663</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f>IF(G45&gt;0,DT!AC45*I45+DT!AD45*J45+DT!AE45*K45+DT!AF45*L45+DT!AG45*M45+DT!AH45*N45,"")</f>
        <v>1.7222222222222221</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f>IF(G46&gt;0,DT!AC46*I46+DT!AD46*J46+DT!AE46*K46+DT!AF46*L46+DT!AG46*M46+DT!AH46*N46,"")</f>
        <v>1.4256756756756754</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f>IF(G47&gt;0,DT!AC47*I47+DT!AD47*J47+DT!AE47*K47+DT!AF47*L47+DT!AG47*M47+DT!AH47*N47,"")</f>
        <v>2.4722222222222223</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f>IF(G48&gt;0,DT!AC48*I48+DT!AD48*J48+DT!AE48*K48+DT!AF48*L48+DT!AG48*M48+DT!AH48*N48,"")</f>
        <v>2.5</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f>IF(G49&gt;0,DT!AC49*I49+DT!AD49*J49+DT!AE49*K49+DT!AF49*L49+DT!AG49*M49+DT!AH49*N49,"")</f>
        <v>1.4374999999999998</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f>IF(G50&gt;0,DT!AC50*I50+DT!AD50*J50+DT!AE50*K50+DT!AF50*L50+DT!AG50*M50+DT!AH50*N50,"")</f>
        <v>1.4743589743589745</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f>IF(G51&gt;0,DT!AC51*I51+DT!AD51*J51+DT!AE51*K51+DT!AF51*L51+DT!AG51*M51+DT!AH51*N51,"")</f>
        <v>0.88802083333333337</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f>IF(G52&gt;0,DT!AC52*I52+DT!AD52*J52+DT!AE52*K52+DT!AF52*L52+DT!AG52*M52+DT!AH52*N52,"")</f>
        <v>1.1124999999999998</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f>IF(G53&gt;0,DT!AC53*I53+DT!AD53*J53+DT!AE53*K53+DT!AF53*L53+DT!AG53*M53+DT!AH53*N53,"")</f>
        <v>-0.70679012345679015</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f>IF(G54&gt;0,DT!AC54*I54+DT!AD54*J54+DT!AE54*K54+DT!AF54*L54+DT!AG54*M54+DT!AH54*N54,"")</f>
        <v>0.21000000000000002</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f>IF(G55&gt;0,DT!AC55*I55+DT!AD55*J55+DT!AE55*K55+DT!AF55*L55+DT!AG55*M55+DT!AH55*N55,"")</f>
        <v>1.9861111111111112</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f>IF(G56&gt;0,DT!AC56*I56+DT!AD56*J56+DT!AE56*K56+DT!AF56*L56+DT!AG56*M56+DT!AH56*N56,"")</f>
        <v>9.4017094017094044E-2</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f>IF(G57&gt;0,DT!AC57*I57+DT!AD57*J57+DT!AE57*K57+DT!AF57*L57+DT!AG57*M57+DT!AH57*N57,"")</f>
        <v>2.5641025641025643</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f>IF(G58&gt;0,DT!AC58*I58+DT!AD58*J58+DT!AE58*K58+DT!AF58*L58+DT!AG58*M58+DT!AH58*N58,"")</f>
        <v>2.75</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f>IF(G59&gt;0,DT!AC59*I59+DT!AD59*J59+DT!AE59*K59+DT!AF59*L59+DT!AG59*M59+DT!AH59*N59,"")</f>
        <v>2.3857142857142857</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f>IF(G60&gt;0,DT!AC60*I60+DT!AD60*J60+DT!AE60*K60+DT!AF60*L60+DT!AG60*M60+DT!AH60*N60,"")</f>
        <v>1.1351351351351353</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f>IF(G61&gt;0,DT!AC61*I61+DT!AD61*J61+DT!AE61*K61+DT!AF61*L61+DT!AG61*M61+DT!AH61*N61,"")</f>
        <v>-3.6764705882352929E-2</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f>IF(G62&gt;0,DT!AC62*I62+DT!AD62*J62+DT!AE62*K62+DT!AF62*L62+DT!AG62*M62+DT!AH62*N62,"")</f>
        <v>2.625</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f>IF(G63&gt;0,DT!AC63*I63+DT!AD63*J63+DT!AE63*K63+DT!AF63*L63+DT!AG63*M63+DT!AH63*N63,"")</f>
        <v>2.3291666666666666</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f>IF(G64&gt;0,DT!AC64*I64+DT!AD64*J64+DT!AE64*K64+DT!AF64*L64+DT!AG64*M64+DT!AH64*N64,"")</f>
        <v>2.0833333333333335</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f>IF(G65&gt;0,DT!AC65*I65+DT!AD65*J65+DT!AE65*K65+DT!AF65*L65+DT!AG65*M65+DT!AH65*N65,"")</f>
        <v>1.6644736842105261</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f>IF(G66&gt;0,DT!AC66*I66+DT!AD66*J66+DT!AE66*K66+DT!AF66*L66+DT!AG66*M66+DT!AH66*N66,"")</f>
        <v>8.974358974358973E-2</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f>IF(G67&gt;0,DT!AC67*I67+DT!AD67*J67+DT!AE67*K67+DT!AF67*L67+DT!AG67*M67+DT!AH67*N67,"")</f>
        <v>2.1249999999999996</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f>IF(G68&gt;0,DT!AC68*I68+DT!AD68*J68+DT!AE68*K68+DT!AF68*L68+DT!AG68*M68+DT!AH68*N68,"")</f>
        <v>1.8486842105263157</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f>IF(G69&gt;0,DT!AC69*I69+DT!AD69*J69+DT!AE69*K69+DT!AF69*L69+DT!AG69*M69+DT!AH69*N69,"")</f>
        <v>1.3489583333333335</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f>IF(G70&gt;0,DT!AC70*I70+DT!AD70*J70+DT!AE70*K70+DT!AF70*L70+DT!AG70*M70+DT!AH70*N70,"")</f>
        <v>1.4228395061728394</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f>IF(G71&gt;0,DT!AC71*I71+DT!AD71*J71+DT!AE71*K71+DT!AF71*L71+DT!AG71*M71+DT!AH71*N71,"")</f>
        <v>0.68965517241379315</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f>IF(G72&gt;0,DT!AC72*I72+DT!AD72*J72+DT!AE72*K72+DT!AF72*L72+DT!AG72*M72+DT!AH72*N72,"")</f>
        <v>0.8657407407407407</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f>IF(G73&gt;0,DT!AC73*I73+DT!AD73*J73+DT!AE73*K73+DT!AF73*L73+DT!AG73*M73+DT!AH73*N73,"")</f>
        <v>0.76851851851851849</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f>IF(G74&gt;0,DT!AC74*I74+DT!AD74*J74+DT!AE74*K74+DT!AF74*L74+DT!AG74*M74+DT!AH74*N74,"")</f>
        <v>1.4934210526315785</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f>IF(G75&gt;0,DT!AC75*I75+DT!AD75*J75+DT!AE75*K75+DT!AF75*L75+DT!AG75*M75+DT!AH75*N75,"")</f>
        <v>2.6689189189189189</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f>IF(G76&gt;0,DT!AC76*I76+DT!AD76*J76+DT!AE76*K76+DT!AF76*L76+DT!AG76*M76+DT!AH76*N76,"")</f>
        <v>1.7904040404040407</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f>IF(G77&gt;0,DT!AC77*I77+DT!AD77*J77+DT!AE77*K77+DT!AF77*L77+DT!AG77*M77+DT!AH77*N77,"")</f>
        <v>1.4605263157894737</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f>IF(G78&gt;0,DT!AC78*I78+DT!AD78*J78+DT!AE78*K78+DT!AF78*L78+DT!AG78*M78+DT!AH78*N78,"")</f>
        <v>0.76724137931034486</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f>IF(G79&gt;0,DT!AC79*I79+DT!AD79*J79+DT!AE79*K79+DT!AF79*L79+DT!AG79*M79+DT!AH79*N79,"")</f>
        <v>2.6666666666666665</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f>IF(G80&gt;0,DT!AC80*I80+DT!AD80*J80+DT!AE80*K80+DT!AF80*L80+DT!AG80*M80+DT!AH80*N80,"")</f>
        <v>0.95454545454545459</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f>IF(G81&gt;0,DT!AC81*I81+DT!AD81*J81+DT!AE81*K81+DT!AF81*L81+DT!AG81*M81+DT!AH81*N81,"")</f>
        <v>1.1402439024390245</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f>IF(G82&gt;0,DT!AC82*I82+DT!AD82*J82+DT!AE82*K82+DT!AF82*L82+DT!AG82*M82+DT!AH82*N82,"")</f>
        <v>1.0138888888888888</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f>IF(G83&gt;0,DT!AC83*I83+DT!AD83*J83+DT!AE83*K83+DT!AF83*L83+DT!AG83*M83+DT!AH83*N83,"")</f>
        <v>0.9</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f>IF(G84&gt;0,DT!AC84*I84+DT!AD84*J84+DT!AE84*K84+DT!AF84*L84+DT!AG84*M84+DT!AH84*N84,"")</f>
        <v>1.5040650406504068</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f>IF(G85&gt;0,DT!AC85*I85+DT!AD85*J85+DT!AE85*K85+DT!AF85*L85+DT!AG85*M85+DT!AH85*N85,"")</f>
        <v>1.4583333333333335</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f>IF(G86&gt;0,DT!AC86*I86+DT!AD86*J86+DT!AE86*K86+DT!AF86*L86+DT!AG86*M86+DT!AH86*N86,"")</f>
        <v>-0.77927927927927931</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f>IF(G87&gt;0,DT!AC87*I87+DT!AD87*J87+DT!AE87*K87+DT!AF87*L87+DT!AG87*M87+DT!AH87*N87,"")</f>
        <v>2.134615384615385</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f>IF(G88&gt;0,DT!AC88*I88+DT!AD88*J88+DT!AE88*K88+DT!AF88*L88+DT!AG88*M88+DT!AH88*N88,"")</f>
        <v>1.3181818181818181</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f>IF(G89&gt;0,DT!AC89*I89+DT!AD89*J89+DT!AE89*K89+DT!AF89*L89+DT!AG89*M89+DT!AH89*N89,"")</f>
        <v>1.9583333333333333</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f>IF(G90&gt;0,DT!AC90*I90+DT!AD90*J90+DT!AE90*K90+DT!AF90*L90+DT!AG90*M90+DT!AH90*N90,"")</f>
        <v>0.53030303030303039</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f>IF(G91&gt;0,DT!AC91*I91+DT!AD91*J91+DT!AE91*K91+DT!AF91*L91+DT!AG91*M91+DT!AH91*N91,"")</f>
        <v>1.3648648648648647</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f>IF(G92&gt;0,DT!AC92*I92+DT!AD92*J92+DT!AE92*K92+DT!AF92*L92+DT!AG92*M92+DT!AH92*N92,"")</f>
        <v>2.5961538461538463</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f>IF(G93&gt;0,DT!AC93*I93+DT!AD93*J93+DT!AE93*K93+DT!AF93*L93+DT!AG93*M93+DT!AH93*N93,"")</f>
        <v>-0.63377192982456132</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f>IF(G94&gt;0,DT!AC94*I94+DT!AD94*J94+DT!AE94*K94+DT!AF94*L94+DT!AG94*M94+DT!AH94*N94,"")</f>
        <v>1.1293103448275863</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f>IF(G95&gt;0,DT!AC95*I95+DT!AD95*J95+DT!AE95*K95+DT!AF95*L95+DT!AG95*M95+DT!AH95*N95,"")</f>
        <v>2.375</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f>IF(G96&gt;0,DT!AC96*I96+DT!AD96*J96+DT!AE96*K96+DT!AF96*L96+DT!AG96*M96+DT!AH96*N96,"")</f>
        <v>1.6851851851851851</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f>IF(G97&gt;0,DT!AC97*I97+DT!AD97*J97+DT!AE97*K97+DT!AF97*L97+DT!AG97*M97+DT!AH97*N97,"")</f>
        <v>2.0460526315789473</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f>IF(G98&gt;0,DT!AC98*I98+DT!AD98*J98+DT!AE98*K98+DT!AF98*L98+DT!AG98*M98+DT!AH98*N98,"")</f>
        <v>2.5341880341880341</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f>IF(G99&gt;0,DT!AC99*I99+DT!AD99*J99+DT!AE99*K99+DT!AF99*L99+DT!AG99*M99+DT!AH99*N99,"")</f>
        <v>2.2828282828282829</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f>IF(G100&gt;0,DT!AC100*I100+DT!AD100*J100+DT!AE100*K100+DT!AF100*L100+DT!AG100*M100+DT!AH100*N100,"")</f>
        <v>1.2239583333333333</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f>IF(G101&gt;0,DT!AC101*I101+DT!AD101*J101+DT!AE101*K101+DT!AF101*L101+DT!AG101*M101+DT!AH101*N101,"")</f>
        <v>0.89460784313725494</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f>IF(G102&gt;0,DT!AC102*I102+DT!AD102*J102+DT!AE102*K102+DT!AF102*L102+DT!AG102*M102+DT!AH102*N102,"")</f>
        <v>2.2265625</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f>IF(G103&gt;0,DT!AC103*I103+DT!AD103*J103+DT!AE103*K103+DT!AF103*L103+DT!AG103*M103+DT!AH103*N103,"")</f>
        <v>0.9375</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f>IF(G104&gt;0,DT!AC104*I104+DT!AD104*J104+DT!AE104*K104+DT!AF104*L104+DT!AG104*M104+DT!AH104*N104,"")</f>
        <v>1.7573529411764706</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f>IF(G105&gt;0,DT!AC105*I105+DT!AD105*J105+DT!AE105*K105+DT!AF105*L105+DT!AG105*M105+DT!AH105*N105,"")</f>
        <v>1.1805555555555554</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f>IF(G106&gt;0,DT!AC106*I106+DT!AD106*J106+DT!AE106*K106+DT!AF106*L106+DT!AG106*M106+DT!AH106*N106,"")</f>
        <v>2.75</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f>IF(G107&gt;0,DT!AC107*I107+DT!AD107*J107+DT!AE107*K107+DT!AF107*L107+DT!AG107*M107+DT!AH107*N107,"")</f>
        <v>2.0608108108108105</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f>IF(G108&gt;0,DT!AC108*I108+DT!AD108*J108+DT!AE108*K108+DT!AF108*L108+DT!AG108*M108+DT!AH108*N108,"")</f>
        <v>1.9191176470588236</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f>IF(G109&gt;0,DT!AC109*I109+DT!AD109*J109+DT!AE109*K109+DT!AF109*L109+DT!AG109*M109+DT!AH109*N109,"")</f>
        <v>2.083333333333333</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f>IF(G110&gt;0,DT!AC110*I110+DT!AD110*J110+DT!AE110*K110+DT!AF110*L110+DT!AG110*M110+DT!AH110*N110,"")</f>
        <v>2.5</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f>IF(G111&gt;0,DT!AC111*I111+DT!AD111*J111+DT!AE111*K111+DT!AF111*L111+DT!AG111*M111+DT!AH111*N111,"")</f>
        <v>1.3017241379310345</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f>IF(G112&gt;0,DT!AC112*I112+DT!AD112*J112+DT!AE112*K112+DT!AF112*L112+DT!AG112*M112+DT!AH112*N112,"")</f>
        <v>1.0675675675675675</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f>IF(G113&gt;0,DT!AC113*I113+DT!AD113*J113+DT!AE113*K113+DT!AF113*L113+DT!AG113*M113+DT!AH113*N113,"")</f>
        <v>1.8357142857142859</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f>IF(G114&gt;0,DT!AC114*I114+DT!AD114*J114+DT!AE114*K114+DT!AF114*L114+DT!AG114*M114+DT!AH114*N114,"")</f>
        <v>1.4508547008547006</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f>IF(G115&gt;0,DT!AC115*I115+DT!AD115*J115+DT!AE115*K115+DT!AF115*L115+DT!AG115*M115+DT!AH115*N115,"")</f>
        <v>1.3020833333333333</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f>IF(G116&gt;0,DT!AC116*I116+DT!AD116*J116+DT!AE116*K116+DT!AF116*L116+DT!AG116*M116+DT!AH116*N116,"")</f>
        <v>1.2369791666666667</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f>IF(G117&gt;0,DT!AC117*I117+DT!AD117*J117+DT!AE117*K117+DT!AF117*L117+DT!AG117*M117+DT!AH117*N117,"")</f>
        <v>2.2435897435897436</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f>IF(G118&gt;0,DT!AC118*I118+DT!AD118*J118+DT!AE118*K118+DT!AF118*L118+DT!AG118*M118+DT!AH118*N118,"")</f>
        <v>0.69666666666666666</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f>IF(G119&gt;0,DT!AC119*I119+DT!AD119*J119+DT!AE119*K119+DT!AF119*L119+DT!AG119*M119+DT!AH119*N119,"")</f>
        <v>0.96944444444444444</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f>IF(G120&gt;0,DT!AC120*I120+DT!AD120*J120+DT!AE120*K120+DT!AF120*L120+DT!AG120*M120+DT!AH120*N120,"")</f>
        <v>0.13970588235294118</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f>IF(G121&gt;0,DT!AC121*I121+DT!AD121*J121+DT!AE121*K121+DT!AF121*L121+DT!AG121*M121+DT!AH121*N121,"")</f>
        <v>3</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f>IF(G122&gt;0,DT!AC122*I122+DT!AD122*J122+DT!AE122*K122+DT!AF122*L122+DT!AG122*M122+DT!AH122*N122,"")</f>
        <v>1.735714285714286</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f>IF(G123&gt;0,DT!AC123*I123+DT!AD123*J123+DT!AE123*K123+DT!AF123*L123+DT!AG123*M123+DT!AH123*N123,"")</f>
        <v>1.0028735632183909</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f>IF(G124&gt;0,DT!AC124*I124+DT!AD124*J124+DT!AE124*K124+DT!AF124*L124+DT!AG124*M124+DT!AH124*N124,"")</f>
        <v>1.2697368421052633</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f>IF(G125&gt;0,DT!AC125*I125+DT!AD125*J125+DT!AE125*K125+DT!AF125*L125+DT!AG125*M125+DT!AH125*N125,"")</f>
        <v>1.8484848484848486</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f>IF(G126&gt;0,DT!AC126*I126+DT!AD126*J126+DT!AE126*K126+DT!AF126*L126+DT!AG126*M126+DT!AH126*N126,"")</f>
        <v>2.3624999999999998</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f>IF(G127&gt;0,DT!AC127*I127+DT!AD127*J127+DT!AE127*K127+DT!AF127*L127+DT!AG127*M127+DT!AH127*N127,"")</f>
        <v>1.9739583333333335</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f>IF(G128&gt;0,DT!AC128*I128+DT!AD128*J128+DT!AE128*K128+DT!AF128*L128+DT!AG128*M128+DT!AH128*N128,"")</f>
        <v>0.87634408602150549</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f>IF(G129&gt;0,DT!AC129*I129+DT!AD129*J129+DT!AE129*K129+DT!AF129*L129+DT!AG129*M129+DT!AH129*N129,"")</f>
        <v>1.5392156862745097</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f>IF(G130&gt;0,DT!AC130*I130+DT!AD130*J130+DT!AE130*K130+DT!AF130*L130+DT!AG130*M130+DT!AH130*N130,"")</f>
        <v>0.97126436781609193</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f>IF(G131&gt;0,DT!AC131*I131+DT!AD131*J131+DT!AE131*K131+DT!AF131*L131+DT!AG131*M131+DT!AH131*N131,"")</f>
        <v>1.4791666666666665</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f>IF(G132&gt;0,DT!AC132*I132+DT!AD132*J132+DT!AE132*K132+DT!AF132*L132+DT!AG132*M132+DT!AH132*N132,"")</f>
        <v>2.2569444444444442</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f>IF(G133&gt;0,DT!AC133*I133+DT!AD133*J133+DT!AE133*K133+DT!AF133*L133+DT!AG133*M133+DT!AH133*N133,"")</f>
        <v>1.45</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f>IF(G134&gt;0,DT!AC134*I134+DT!AD134*J134+DT!AE134*K134+DT!AF134*L134+DT!AG134*M134+DT!AH134*N134,"")</f>
        <v>1.0404040404040404</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f>IF(G135&gt;0,DT!AC135*I135+DT!AD135*J135+DT!AE135*K135+DT!AF135*L135+DT!AG135*M135+DT!AH135*N135,"")</f>
        <v>1.4797979797979799</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f>IF(G136&gt;0,DT!AC136*I136+DT!AD136*J136+DT!AE136*K136+DT!AF136*L136+DT!AG136*M136+DT!AH136*N136,"")</f>
        <v>0.93518518518518512</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f>IF(G137&gt;0,DT!AC137*I137+DT!AD137*J137+DT!AE137*K137+DT!AF137*L137+DT!AG137*M137+DT!AH137*N137,"")</f>
        <v>1.9354166666666663</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f>IF(G138&gt;0,DT!AC138*I138+DT!AD138*J138+DT!AE138*K138+DT!AF138*L138+DT!AG138*M138+DT!AH138*N138,"")</f>
        <v>2.1911764705882355</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f>IF(G139&gt;0,DT!AC139*I139+DT!AD139*J139+DT!AE139*K139+DT!AF139*L139+DT!AG139*M139+DT!AH139*N139,"")</f>
        <v>1.3255208333333335</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f>IF(G140&gt;0,DT!AC140*I140+DT!AD140*J140+DT!AE140*K140+DT!AF140*L140+DT!AG140*M140+DT!AH140*N140,"")</f>
        <v>1.4888888888888887</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f>IF(G141&gt;0,DT!AC141*I141+DT!AD141*J141+DT!AE141*K141+DT!AF141*L141+DT!AG141*M141+DT!AH141*N141,"")</f>
        <v>-0.91891891891891886</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f>IF(G142&gt;0,DT!AC142*I142+DT!AD142*J142+DT!AE142*K142+DT!AF142*L142+DT!AG142*M142+DT!AH142*N142,"")</f>
        <v>1.0833333333333333</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f>IF(G143&gt;0,DT!AC143*I143+DT!AD143*J143+DT!AE143*K143+DT!AF143*L143+DT!AG143*M143+DT!AH143*N143,"")</f>
        <v>0.580952380952381</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f>IF(G144&gt;0,DT!AC144*I144+DT!AD144*J144+DT!AE144*K144+DT!AF144*L144+DT!AG144*M144+DT!AH144*N144,"")</f>
        <v>2.2094594594594597</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f>IF(G145&gt;0,DT!AC145*I145+DT!AD145*J145+DT!AE145*K145+DT!AF145*L145+DT!AG145*M145+DT!AH145*N145,"")</f>
        <v>2.0703125</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f>IF(G146&gt;0,DT!AC146*I146+DT!AD146*J146+DT!AE146*K146+DT!AF146*L146+DT!AG146*M146+DT!AH146*N146,"")</f>
        <v>1.7954545454545454</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f>IF(G147&gt;0,DT!AC147*I147+DT!AD147*J147+DT!AE147*K147+DT!AF147*L147+DT!AG147*M147+DT!AH147*N147,"")</f>
        <v>-1</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f>IF(G148&gt;0,DT!AC148*I148+DT!AD148*J148+DT!AE148*K148+DT!AF148*L148+DT!AG148*M148+DT!AH148*N148,"")</f>
        <v>-0.3671875</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f>IF(G149&gt;0,DT!AC149*I149+DT!AD149*J149+DT!AE149*K149+DT!AF149*L149+DT!AG149*M149+DT!AH149*N149,"")</f>
        <v>1.7162162162162162</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f>IF(G150&gt;0,DT!AC150*I150+DT!AD150*J150+DT!AE150*K150+DT!AF150*L150+DT!AG150*M150+DT!AH150*N150,"")</f>
        <v>2.2175925925925926</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f>IF(G151&gt;0,DT!AC151*I151+DT!AD151*J151+DT!AE151*K151+DT!AF151*L151+DT!AG151*M151+DT!AH151*N151,"")</f>
        <v>1.25</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f>IF(G152&gt;0,DT!AC152*I152+DT!AD152*J152+DT!AE152*K152+DT!AF152*L152+DT!AG152*M152+DT!AH152*N152,"")</f>
        <v>1.4214285714285713</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f>IF(G153&gt;0,DT!AC153*I153+DT!AD153*J153+DT!AE153*K153+DT!AF153*L153+DT!AG153*M153+DT!AH153*N153,"")</f>
        <v>1.9027777777777777</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f>IF(G154&gt;0,DT!AC154*I154+DT!AD154*J154+DT!AE154*K154+DT!AF154*L154+DT!AG154*M154+DT!AH154*N154,"")</f>
        <v>0.35555555555555562</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f>IF(G155&gt;0,DT!AC155*I155+DT!AD155*J155+DT!AE155*K155+DT!AF155*L155+DT!AG155*M155+DT!AH155*N155,"")</f>
        <v>1.2327586206896552</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f>IF(G156&gt;0,DT!AC156*I156+DT!AD156*J156+DT!AE156*K156+DT!AF156*L156+DT!AG156*M156+DT!AH156*N156,"")</f>
        <v>0.453125</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f>IF(G157&gt;0,DT!AC157*I157+DT!AD157*J157+DT!AE157*K157+DT!AF157*L157+DT!AG157*M157+DT!AH157*N157,"")</f>
        <v>1.4942528735632183</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f>IF(G158&gt;0,DT!AC158*I158+DT!AD158*J158+DT!AE158*K158+DT!AF158*L158+DT!AG158*M158+DT!AH158*N158,"")</f>
        <v>-0.5268817204301075</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f>IF(G159&gt;0,DT!AC159*I159+DT!AD159*J159+DT!AE159*K159+DT!AF159*L159+DT!AG159*M159+DT!AH159*N159,"")</f>
        <v>0.22413793103448273</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f>IF(G160&gt;0,DT!AC160*I160+DT!AD160*J160+DT!AE160*K160+DT!AF160*L160+DT!AG160*M160+DT!AH160*N160,"")</f>
        <v>1.6973684210526316</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f>IF(G161&gt;0,DT!AC161*I161+DT!AD161*J161+DT!AE161*K161+DT!AF161*L161+DT!AG161*M161+DT!AH161*N161,"")</f>
        <v>2.0318627450980391</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f>IF(G162&gt;0,DT!AC162*I162+DT!AD162*J162+DT!AE162*K162+DT!AF162*L162+DT!AG162*M162+DT!AH162*N162,"")</f>
        <v>-0.99999999999999989</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f>IF(G163&gt;0,DT!AC163*I163+DT!AD163*J163+DT!AE163*K163+DT!AF163*L163+DT!AG163*M163+DT!AH163*N163,"")</f>
        <v>2.0964912280701755</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f>IF(G164&gt;0,DT!AC164*I164+DT!AD164*J164+DT!AE164*K164+DT!AF164*L164+DT!AG164*M164+DT!AH164*N164,"")</f>
        <v>0.91428571428571426</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f>IF(G165&gt;0,DT!AC165*I165+DT!AD165*J165+DT!AE165*K165+DT!AF165*L165+DT!AG165*M165+DT!AH165*N165,"")</f>
        <v>2.4634146341463419</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f>IF(G166&gt;0,DT!AC166*I166+DT!AD166*J166+DT!AE166*K166+DT!AF166*L166+DT!AG166*M166+DT!AH166*N166,"")</f>
        <v>0.5220588235294118</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f>IF(G167&gt;0,DT!AC167*I167+DT!AD167*J167+DT!AE167*K167+DT!AF167*L167+DT!AG167*M167+DT!AH167*N167,"")</f>
        <v>-1.6008771929824561</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f>IF(G168&gt;0,DT!AC168*I168+DT!AD168*J168+DT!AE168*K168+DT!AF168*L168+DT!AG168*M168+DT!AH168*N168,"")</f>
        <v>0.70714285714285718</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f>IF(G169&gt;0,DT!AC169*I169+DT!AD169*J169+DT!AE169*K169+DT!AF169*L169+DT!AG169*M169+DT!AH169*N169,"")</f>
        <v>1.6209677419354838</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f>IF(G170&gt;0,DT!AC170*I170+DT!AD170*J170+DT!AE170*K170+DT!AF170*L170+DT!AG170*M170+DT!AH170*N170,"")</f>
        <v>2.2291666666666665</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f>IF(G171&gt;0,DT!AC171*I171+DT!AD171*J171+DT!AE171*K171+DT!AF171*L171+DT!AG171*M171+DT!AH171*N171,"")</f>
        <v>0.23611111111111108</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f>IF(G172&gt;0,DT!AC172*I172+DT!AD172*J172+DT!AE172*K172+DT!AF172*L172+DT!AG172*M172+DT!AH172*N172,"")</f>
        <v>0.8600000000000001</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f>IF(G173&gt;0,DT!AC173*I173+DT!AD173*J173+DT!AE173*K173+DT!AF173*L173+DT!AG173*M173+DT!AH173*N173,"")</f>
        <v>1.796875</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f>IF(G174&gt;0,DT!AC174*I174+DT!AD174*J174+DT!AE174*K174+DT!AF174*L174+DT!AG174*M174+DT!AH174*N174,"")</f>
        <v>0.60539215686274517</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f>IF(G175&gt;0,DT!AC175*I175+DT!AD175*J175+DT!AE175*K175+DT!AF175*L175+DT!AG175*M175+DT!AH175*N175,"")</f>
        <v>1.5885416666666667</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f>IF(G176&gt;0,DT!AC176*I176+DT!AD176*J176+DT!AE176*K176+DT!AF176*L176+DT!AG176*M176+DT!AH176*N176,"")</f>
        <v>0.59294871794871806</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f>IF(G177&gt;0,DT!AC177*I177+DT!AD177*J177+DT!AE177*K177+DT!AF177*L177+DT!AG177*M177+DT!AH177*N177,"")</f>
        <v>-1.31</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f>IF(G178&gt;0,DT!AC178*I178+DT!AD178*J178+DT!AE178*K178+DT!AF178*L178+DT!AG178*M178+DT!AH178*N178,"")</f>
        <v>1.2578125</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f>IF(G179&gt;0,DT!AC179*I179+DT!AD179*J179+DT!AE179*K179+DT!AF179*L179+DT!AG179*M179+DT!AH179*N179,"")</f>
        <v>1.5138888888888886</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f>IF(G180&gt;0,DT!AC180*I180+DT!AD180*J180+DT!AE180*K180+DT!AF180*L180+DT!AG180*M180+DT!AH180*N180,"")</f>
        <v>1.3088235294117645</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f>IF(G181&gt;0,DT!AC181*I181+DT!AD181*J181+DT!AE181*K181+DT!AF181*L181+DT!AG181*M181+DT!AH181*N181,"")</f>
        <v>0.93333333333333335</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f>IF(G182&gt;0,DT!AC182*I182+DT!AD182*J182+DT!AE182*K182+DT!AF182*L182+DT!AG182*M182+DT!AH182*N182,"")</f>
        <v>2.3385416666666665</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f>IF(G183&gt;0,DT!AC183*I183+DT!AD183*J183+DT!AE183*K183+DT!AF183*L183+DT!AG183*M183+DT!AH183*N183,"")</f>
        <v>0.70967741935483863</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f>IF(G184&gt;0,DT!AC184*I184+DT!AD184*J184+DT!AE184*K184+DT!AF184*L184+DT!AG184*M184+DT!AH184*N184,"")</f>
        <v>1.411764705882353</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f>IF(G185&gt;0,DT!AC185*I185+DT!AD185*J185+DT!AE185*K185+DT!AF185*L185+DT!AG185*M185+DT!AH185*N185,"")</f>
        <v>2.3194444444444442</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f>IF(G186&gt;0,DT!AC186*I186+DT!AD186*J186+DT!AE186*K186+DT!AF186*L186+DT!AG186*M186+DT!AH186*N186,"")</f>
        <v>0.75</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f>IF(G187&gt;0,DT!AC187*I187+DT!AD187*J187+DT!AE187*K187+DT!AF187*L187+DT!AG187*M187+DT!AH187*N187,"")</f>
        <v>1.7272727272727275</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f>IF(G188&gt;0,DT!AC188*I188+DT!AD188*J188+DT!AE188*K188+DT!AF188*L188+DT!AG188*M188+DT!AH188*N188,"")</f>
        <v>2.1523809523809523</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f>IF(G189&gt;0,DT!AC189*I189+DT!AD189*J189+DT!AE189*K189+DT!AF189*L189+DT!AG189*M189+DT!AH189*N189,"")</f>
        <v>1.9407894736842102</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f>IF(G190&gt;0,DT!AC190*I190+DT!AD190*J190+DT!AE190*K190+DT!AF190*L190+DT!AG190*M190+DT!AH190*N190,"")</f>
        <v>1.5833333333333333</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f>IF(G191&gt;0,DT!AC191*I191+DT!AD191*J191+DT!AE191*K191+DT!AF191*L191+DT!AG191*M191+DT!AH191*N191,"")</f>
        <v>1.2231182795698923</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f>IF(G192&gt;0,DT!AC192*I192+DT!AD192*J192+DT!AE192*K192+DT!AF192*L192+DT!AG192*M192+DT!AH192*N192,"")</f>
        <v>1.7005208333333333</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f>IF(G193&gt;0,DT!AC193*I193+DT!AD193*J193+DT!AE193*K193+DT!AF193*L193+DT!AG193*M193+DT!AH193*N193,"")</f>
        <v>0.97142857142857131</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f>IF(G194&gt;0,DT!AC194*I194+DT!AD194*J194+DT!AE194*K194+DT!AF194*L194+DT!AG194*M194+DT!AH194*N194,"")</f>
        <v>1.0234375</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f>IF(G195&gt;0,DT!AC195*I195+DT!AD195*J195+DT!AE195*K195+DT!AF195*L195+DT!AG195*M195+DT!AH195*N195,"")</f>
        <v>2.75</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f>IF(G196&gt;0,DT!AC196*I196+DT!AD196*J196+DT!AE196*K196+DT!AF196*L196+DT!AG196*M196+DT!AH196*N196,"")</f>
        <v>1.2844827586206899</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f>IF(G197&gt;0,DT!AC197*I197+DT!AD197*J197+DT!AE197*K197+DT!AF197*L197+DT!AG197*M197+DT!AH197*N197,"")</f>
        <v>1.5500000000000003</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f>IF(G198&gt;0,DT!AC198*I198+DT!AD198*J198+DT!AE198*K198+DT!AF198*L198+DT!AG198*M198+DT!AH198*N198,"")</f>
        <v>2.4979166666666663</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f>IF(G199&gt;0,DT!AC199*I199+DT!AD199*J199+DT!AE199*K199+DT!AF199*L199+DT!AG199*M199+DT!AH199*N199,"")</f>
        <v>1.4785714285714286</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f>IF(G200&gt;0,DT!AC200*I200+DT!AD200*J200+DT!AE200*K200+DT!AF200*L200+DT!AG200*M200+DT!AH200*N200,"")</f>
        <v>0.546875</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f>IF(G201&gt;0,DT!AC201*I201+DT!AD201*J201+DT!AE201*K201+DT!AF201*L201+DT!AG201*M201+DT!AH201*N201,"")</f>
        <v>0.88690476190476186</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f>IF(G202&gt;0,DT!AC202*I202+DT!AD202*J202+DT!AE202*K202+DT!AF202*L202+DT!AG202*M202+DT!AH202*N202,"")</f>
        <v>1.3581081081081081</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f>IF(G203&gt;0,DT!AC203*I203+DT!AD203*J203+DT!AE203*K203+DT!AF203*L203+DT!AG203*M203+DT!AH203*N203,"")</f>
        <v>0.77927927927927931</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f>IF(G204&gt;0,DT!AC204*I204+DT!AD204*J204+DT!AE204*K204+DT!AF204*L204+DT!AG204*M204+DT!AH204*N204,"")</f>
        <v>1.3124999999999998</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f>IF(G205&gt;0,DT!AC205*I205+DT!AD205*J205+DT!AE205*K205+DT!AF205*L205+DT!AG205*M205+DT!AH205*N205,"")</f>
        <v>-0.953125</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f>IF(G206&gt;0,DT!AC206*I206+DT!AD206*J206+DT!AE206*K206+DT!AF206*L206+DT!AG206*M206+DT!AH206*N206,"")</f>
        <v>0.94362745098039214</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f>IF(G207&gt;0,DT!AC207*I207+DT!AD207*J207+DT!AE207*K207+DT!AF207*L207+DT!AG207*M207+DT!AH207*N207,"")</f>
        <v>1.6597222222222223</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f>IF(G208&gt;0,DT!AC208*I208+DT!AD208*J208+DT!AE208*K208+DT!AF208*L208+DT!AG208*M208+DT!AH208*N208,"")</f>
        <v>1.1901709401709402</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f>IF(G209&gt;0,DT!AC209*I209+DT!AD209*J209+DT!AE209*K209+DT!AF209*L209+DT!AG209*M209+DT!AH209*N209,"")</f>
        <v>0.76041666666666674</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f>IF(G210&gt;0,DT!AC210*I210+DT!AD210*J210+DT!AE210*K210+DT!AF210*L210+DT!AG210*M210+DT!AH210*N210,"")</f>
        <v>1.3207070707070707</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f>IF(G211&gt;0,DT!AC211*I211+DT!AD211*J211+DT!AE211*K211+DT!AF211*L211+DT!AG211*M211+DT!AH211*N211,"")</f>
        <v>-0.59946236559139787</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f>IF(G212&gt;0,DT!AC212*I212+DT!AD212*J212+DT!AE212*K212+DT!AF212*L212+DT!AG212*M212+DT!AH212*N212,"")</f>
        <v>-0.21774193548387097</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f>IF(G213&gt;0,DT!AC213*I213+DT!AD213*J213+DT!AE213*K213+DT!AF213*L213+DT!AG213*M213+DT!AH213*N213,"")</f>
        <v>2.384615384615385</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f>IF(G214&gt;0,DT!AC214*I214+DT!AD214*J214+DT!AE214*K214+DT!AF214*L214+DT!AG214*M214+DT!AH214*N214,"")</f>
        <v>1.3357142857142856</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f>IF(G215&gt;0,DT!AC215*I215+DT!AD215*J215+DT!AE215*K215+DT!AF215*L215+DT!AG215*M215+DT!AH215*N215,"")</f>
        <v>0.52777777777777768</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f>IF(G216&gt;0,DT!AC216*I216+DT!AD216*J216+DT!AE216*K216+DT!AF216*L216+DT!AG216*M216+DT!AH216*N216,"")</f>
        <v>2.0763888888888888</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f>IF(G217&gt;0,DT!AC217*I217+DT!AD217*J217+DT!AE217*K217+DT!AF217*L217+DT!AG217*M217+DT!AH217*N217,"")</f>
        <v>1.7162162162162162</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f>IF(G218&gt;0,DT!AC218*I218+DT!AD218*J218+DT!AE218*K218+DT!AF218*L218+DT!AG218*M218+DT!AH218*N218,"")</f>
        <v>1.9013157894736841</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f>IF(G219&gt;0,DT!AC219*I219+DT!AD219*J219+DT!AE219*K219+DT!AF219*L219+DT!AG219*M219+DT!AH219*N219,"")</f>
        <v>1.3125</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f>IF(G220&gt;0,DT!AC220*I220+DT!AD220*J220+DT!AE220*K220+DT!AF220*L220+DT!AG220*M220+DT!AH220*N220,"")</f>
        <v>1.8214285714285712</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f>IF(G221&gt;0,DT!AC221*I221+DT!AD221*J221+DT!AE221*K221+DT!AF221*L221+DT!AG221*M221+DT!AH221*N221,"")</f>
        <v>1.808080808080808</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f>IF(G222&gt;0,DT!AC222*I222+DT!AD222*J222+DT!AE222*K222+DT!AF222*L222+DT!AG222*M222+DT!AH222*N222,"")</f>
        <v>2.354166666666667</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f>IF(G223&gt;0,DT!AC223*I223+DT!AD223*J223+DT!AE223*K223+DT!AF223*L223+DT!AG223*M223+DT!AH223*N223,"")</f>
        <v>-1.0364583333333333</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f>IF(G224&gt;0,DT!AC224*I224+DT!AD224*J224+DT!AE224*K224+DT!AF224*L224+DT!AG224*M224+DT!AH224*N224,"")</f>
        <v>2.125</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f>IF(G225&gt;0,DT!AC225*I225+DT!AD225*J225+DT!AE225*K225+DT!AF225*L225+DT!AG225*M225+DT!AH225*N225,"")</f>
        <v>1.520833333333333</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f>IF(G226&gt;0,DT!AC226*I226+DT!AD226*J226+DT!AE226*K226+DT!AF226*L226+DT!AG226*M226+DT!AH226*N226,"")</f>
        <v>1.6854838709677418</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f>IF(G227&gt;0,DT!AC227*I227+DT!AD227*J227+DT!AE227*K227+DT!AF227*L227+DT!AG227*M227+DT!AH227*N227,"")</f>
        <v>-1.1944444444444444</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f>IF(G228&gt;0,DT!AC228*I228+DT!AD228*J228+DT!AE228*K228+DT!AF228*L228+DT!AG228*M228+DT!AH228*N228,"")</f>
        <v>2.2437499999999995</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f>IF(G229&gt;0,DT!AC229*I229+DT!AD229*J229+DT!AE229*K229+DT!AF229*L229+DT!AG229*M229+DT!AH229*N229,"")</f>
        <v>1.4655172413793105</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f>IF(G230&gt;0,DT!AC230*I230+DT!AD230*J230+DT!AE230*K230+DT!AF230*L230+DT!AG230*M230+DT!AH230*N230,"")</f>
        <v>2.375</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f>IF(G231&gt;0,DT!AC231*I231+DT!AD231*J231+DT!AE231*K231+DT!AF231*L231+DT!AG231*M231+DT!AH231*N231,"")</f>
        <v>2.7606837606837606</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f>IF(G232&gt;0,DT!AC232*I232+DT!AD232*J232+DT!AE232*K232+DT!AF232*L232+DT!AG232*M232+DT!AH232*N232,"")</f>
        <v>-1.3877787807814457E-17</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f>IF(G233&gt;0,DT!AC233*I233+DT!AD233*J233+DT!AE233*K233+DT!AF233*L233+DT!AG233*M233+DT!AH233*N233,"")</f>
        <v>1.8428571428571425</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f>IF(G234&gt;0,DT!AC234*I234+DT!AD234*J234+DT!AE234*K234+DT!AF234*L234+DT!AG234*M234+DT!AH234*N234,"")</f>
        <v>0.40860215053763438</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f>IF(G235&gt;0,DT!AC235*I235+DT!AD235*J235+DT!AE235*K235+DT!AF235*L235+DT!AG235*M235+DT!AH235*N235,"")</f>
        <v>1.3157894736842105E-2</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f>IF(G236&gt;0,DT!AC236*I236+DT!AD236*J236+DT!AE236*K236+DT!AF236*L236+DT!AG236*M236+DT!AH236*N236,"")</f>
        <v>1.5357142857142858</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f>IF(G237&gt;0,DT!AC237*I237+DT!AD237*J237+DT!AE237*K237+DT!AF237*L237+DT!AG237*M237+DT!AH237*N237,"")</f>
        <v>1.7404761904761905</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f>IF(G238&gt;0,DT!AC238*I238+DT!AD238*J238+DT!AE238*K238+DT!AF238*L238+DT!AG238*M238+DT!AH238*N238,"")</f>
        <v>2.0630630630630633</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f>IF(G239&gt;0,DT!AC239*I239+DT!AD239*J239+DT!AE239*K239+DT!AF239*L239+DT!AG239*M239+DT!AH239*N239,"")</f>
        <v>1.7890625</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f>IF(G240&gt;0,DT!AC240*I240+DT!AD240*J240+DT!AE240*K240+DT!AF240*L240+DT!AG240*M240+DT!AH240*N240,"")</f>
        <v>0.7020202020202021</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f>IF(G241&gt;0,DT!AC241*I241+DT!AD241*J241+DT!AE241*K241+DT!AF241*L241+DT!AG241*M241+DT!AH241*N241,"")</f>
        <v>-0.12962962962962959</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f>IF(G242&gt;0,DT!AC242*I242+DT!AD242*J242+DT!AE242*K242+DT!AF242*L242+DT!AG242*M242+DT!AH242*N242,"")</f>
        <v>1.1342592592592593</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f>IF(G243&gt;0,DT!AC243*I243+DT!AD243*J243+DT!AE243*K243+DT!AF243*L243+DT!AG243*M243+DT!AH243*N243,"")</f>
        <v>1.3000000000000003</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f>IF(G244&gt;0,DT!AC244*I244+DT!AD244*J244+DT!AE244*K244+DT!AF244*L244+DT!AG244*M244+DT!AH244*N244,"")</f>
        <v>1.5961538461538463</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f>IF(G245&gt;0,DT!AC245*I245+DT!AD245*J245+DT!AE245*K245+DT!AF245*L245+DT!AG245*M245+DT!AH245*N245,"")</f>
        <v>0.7857142857142857</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f>IF(G246&gt;0,DT!AC246*I246+DT!AD246*J246+DT!AE246*K246+DT!AF246*L246+DT!AG246*M246+DT!AH246*N246,"")</f>
        <v>0.93548387096774199</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f>IF(G247&gt;0,DT!AC247*I247+DT!AD247*J247+DT!AE247*K247+DT!AF247*L247+DT!AG247*M247+DT!AH247*N247,"")</f>
        <v>0.47916666666666674</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f>IF(G248&gt;0,DT!AC248*I248+DT!AD248*J248+DT!AE248*K248+DT!AF248*L248+DT!AG248*M248+DT!AH248*N248,"")</f>
        <v>1.8657407407407407</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f>IF(G249&gt;0,DT!AC249*I249+DT!AD249*J249+DT!AE249*K249+DT!AF249*L249+DT!AG249*M249+DT!AH249*N249,"")</f>
        <v>0.54629629629629628</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f>IF(G250&gt;0,DT!AC250*I250+DT!AD250*J250+DT!AE250*K250+DT!AF250*L250+DT!AG250*M250+DT!AH250*N250,"")</f>
        <v>0.69117647058823528</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f>IF(G251&gt;0,DT!AC251*I251+DT!AD251*J251+DT!AE251*K251+DT!AF251*L251+DT!AG251*M251+DT!AH251*N251,"")</f>
        <v>0.17204301075268819</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f>IF(G252&gt;0,DT!AC252*I252+DT!AD252*J252+DT!AE252*K252+DT!AF252*L252+DT!AG252*M252+DT!AH252*N252,"")</f>
        <v>2.5384615384615388</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f>IF(G253&gt;0,DT!AC253*I253+DT!AD253*J253+DT!AE253*K253+DT!AF253*L253+DT!AG253*M253+DT!AH253*N253,"")</f>
        <v>0.35238095238095241</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f>IF(G254&gt;0,DT!AC254*I254+DT!AD254*J254+DT!AE254*K254+DT!AF254*L254+DT!AG254*M254+DT!AH254*N254,"")</f>
        <v>2.208333333333333</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f>IF(G255&gt;0,DT!AC255*I255+DT!AD255*J255+DT!AE255*K255+DT!AF255*L255+DT!AG255*M255+DT!AH255*N255,"")</f>
        <v>1.3484848484848486</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f>IF(G256&gt;0,DT!AC256*I256+DT!AD256*J256+DT!AE256*K256+DT!AF256*L256+DT!AG256*M256+DT!AH256*N256,"")</f>
        <v>-9.2857142857142846E-2</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f>IF(G257&gt;0,DT!AC257*I257+DT!AD257*J257+DT!AE257*K257+DT!AF257*L257+DT!AG257*M257+DT!AH257*N257,"")</f>
        <v>1.9166666666666665</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f>IF(G258&gt;0,DT!AC258*I258+DT!AD258*J258+DT!AE258*K258+DT!AF258*L258+DT!AG258*M258+DT!AH258*N258,"")</f>
        <v>1.3434959349593498</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13" workbookViewId="0">
      <selection activeCell="B29" sqref="B29:BI29"/>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2174</v>
      </c>
      <c r="BI9" s="135" t="s">
        <v>2175</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2176</v>
      </c>
      <c r="AO20" t="s">
        <v>2177</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2172</v>
      </c>
      <c r="BI20" t="s">
        <v>2173</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2048</v>
      </c>
      <c r="BC27" t="s">
        <v>2050</v>
      </c>
      <c r="BD27" t="s">
        <v>2049</v>
      </c>
      <c r="BE27" t="s">
        <v>2051</v>
      </c>
      <c r="BF27" t="s">
        <v>2052</v>
      </c>
      <c r="BG27" t="s">
        <v>2053</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2054</v>
      </c>
      <c r="BC28" t="s">
        <v>2056</v>
      </c>
      <c r="BD28" t="s">
        <v>2055</v>
      </c>
      <c r="BE28" t="s">
        <v>2057</v>
      </c>
      <c r="BF28" t="s">
        <v>2058</v>
      </c>
      <c r="BG28" t="s">
        <v>2059</v>
      </c>
      <c r="BH28" t="s">
        <v>239</v>
      </c>
      <c r="BI28" t="s">
        <v>242</v>
      </c>
    </row>
    <row r="29" spans="1:61">
      <c r="A29" t="s">
        <v>1627</v>
      </c>
      <c r="B29" t="s">
        <v>2178</v>
      </c>
      <c r="C29" t="s">
        <v>1762</v>
      </c>
      <c r="D29" t="s">
        <v>900</v>
      </c>
      <c r="E29" t="s">
        <v>901</v>
      </c>
      <c r="F29" t="s">
        <v>2179</v>
      </c>
      <c r="G29" t="s">
        <v>2180</v>
      </c>
      <c r="H29" t="s">
        <v>2181</v>
      </c>
      <c r="I29" t="s">
        <v>2182</v>
      </c>
      <c r="J29" t="s">
        <v>2183</v>
      </c>
      <c r="K29" t="s">
        <v>2184</v>
      </c>
      <c r="L29" t="s">
        <v>1737</v>
      </c>
      <c r="M29" t="s">
        <v>2185</v>
      </c>
      <c r="N29" t="s">
        <v>2186</v>
      </c>
      <c r="O29" t="s">
        <v>1738</v>
      </c>
      <c r="P29" t="s">
        <v>2187</v>
      </c>
      <c r="Q29" t="s">
        <v>2188</v>
      </c>
      <c r="R29" t="s">
        <v>1745</v>
      </c>
      <c r="S29" t="s">
        <v>1746</v>
      </c>
      <c r="T29" t="s">
        <v>2189</v>
      </c>
      <c r="U29" t="s">
        <v>2190</v>
      </c>
      <c r="V29" t="s">
        <v>1772</v>
      </c>
      <c r="W29" t="s">
        <v>2191</v>
      </c>
      <c r="X29" t="s">
        <v>1747</v>
      </c>
      <c r="Y29" t="s">
        <v>1748</v>
      </c>
      <c r="Z29" t="s">
        <v>922</v>
      </c>
      <c r="AA29" t="s">
        <v>2192</v>
      </c>
      <c r="AB29" t="s">
        <v>2193</v>
      </c>
      <c r="AC29" t="s">
        <v>2194</v>
      </c>
      <c r="AD29" t="s">
        <v>2195</v>
      </c>
      <c r="AE29" t="s">
        <v>916</v>
      </c>
      <c r="AF29" t="s">
        <v>1789</v>
      </c>
      <c r="AG29" t="s">
        <v>1788</v>
      </c>
      <c r="AH29" t="s">
        <v>2196</v>
      </c>
      <c r="AI29" t="s">
        <v>2197</v>
      </c>
      <c r="AJ29" t="s">
        <v>1753</v>
      </c>
      <c r="AK29" t="s">
        <v>1754</v>
      </c>
      <c r="AL29" t="s">
        <v>2198</v>
      </c>
      <c r="AM29" t="s">
        <v>2199</v>
      </c>
      <c r="AN29" t="s">
        <v>1756</v>
      </c>
      <c r="AO29" t="s">
        <v>937</v>
      </c>
      <c r="AP29" t="s">
        <v>2200</v>
      </c>
      <c r="AQ29" t="s">
        <v>2201</v>
      </c>
      <c r="AR29" t="s">
        <v>1759</v>
      </c>
      <c r="AS29" t="s">
        <v>1760</v>
      </c>
      <c r="AT29" t="s">
        <v>1761</v>
      </c>
      <c r="AU29" t="s">
        <v>2202</v>
      </c>
      <c r="AV29" t="s">
        <v>1750</v>
      </c>
      <c r="AW29" t="s">
        <v>2203</v>
      </c>
      <c r="AX29" t="s">
        <v>2204</v>
      </c>
      <c r="AY29" t="s">
        <v>2205</v>
      </c>
      <c r="AZ29" t="s">
        <v>2206</v>
      </c>
      <c r="BA29" t="s">
        <v>2207</v>
      </c>
      <c r="BB29" t="s">
        <v>951</v>
      </c>
      <c r="BC29" t="s">
        <v>2208</v>
      </c>
      <c r="BD29" t="s">
        <v>952</v>
      </c>
      <c r="BE29" t="s">
        <v>2209</v>
      </c>
      <c r="BF29" t="s">
        <v>2063</v>
      </c>
      <c r="BG29" t="s">
        <v>956</v>
      </c>
      <c r="BH29" t="s">
        <v>2210</v>
      </c>
      <c r="BI29" t="s">
        <v>2211</v>
      </c>
    </row>
    <row r="30" spans="1:61">
      <c r="A30" t="s">
        <v>1628</v>
      </c>
      <c r="B30" t="s">
        <v>1737</v>
      </c>
      <c r="C30" t="s">
        <v>1762</v>
      </c>
      <c r="D30" t="s">
        <v>1739</v>
      </c>
      <c r="E30" t="s">
        <v>1740</v>
      </c>
      <c r="F30" t="s">
        <v>1763</v>
      </c>
      <c r="G30" t="s">
        <v>1741</v>
      </c>
      <c r="H30" t="s">
        <v>1764</v>
      </c>
      <c r="I30" t="s">
        <v>1765</v>
      </c>
      <c r="J30" t="s">
        <v>1766</v>
      </c>
      <c r="K30" t="s">
        <v>1767</v>
      </c>
      <c r="L30" t="s">
        <v>1741</v>
      </c>
      <c r="M30" t="s">
        <v>1742</v>
      </c>
      <c r="N30" t="s">
        <v>1743</v>
      </c>
      <c r="O30" t="s">
        <v>1744</v>
      </c>
      <c r="P30" t="s">
        <v>1768</v>
      </c>
      <c r="Q30" t="s">
        <v>1769</v>
      </c>
      <c r="R30" t="s">
        <v>1745</v>
      </c>
      <c r="S30" t="s">
        <v>1746</v>
      </c>
      <c r="T30" t="s">
        <v>1770</v>
      </c>
      <c r="U30" t="s">
        <v>1771</v>
      </c>
      <c r="V30" t="s">
        <v>1772</v>
      </c>
      <c r="W30" t="s">
        <v>1773</v>
      </c>
      <c r="X30" t="s">
        <v>1747</v>
      </c>
      <c r="Y30" t="s">
        <v>1748</v>
      </c>
      <c r="Z30" t="s">
        <v>1774</v>
      </c>
      <c r="AA30" t="s">
        <v>1749</v>
      </c>
      <c r="AB30" t="s">
        <v>1775</v>
      </c>
      <c r="AC30" t="s">
        <v>1776</v>
      </c>
      <c r="AD30" t="s">
        <v>1777</v>
      </c>
      <c r="AE30" t="s">
        <v>1778</v>
      </c>
      <c r="AF30" t="s">
        <v>1751</v>
      </c>
      <c r="AG30" t="s">
        <v>1752</v>
      </c>
      <c r="AH30" t="s">
        <v>1779</v>
      </c>
      <c r="AI30" t="s">
        <v>1780</v>
      </c>
      <c r="AJ30" t="s">
        <v>1781</v>
      </c>
      <c r="AK30" t="s">
        <v>1782</v>
      </c>
      <c r="AL30" t="s">
        <v>1755</v>
      </c>
      <c r="AM30" t="s">
        <v>1755</v>
      </c>
      <c r="AN30" t="s">
        <v>1783</v>
      </c>
      <c r="AO30" t="s">
        <v>1784</v>
      </c>
      <c r="AP30" t="s">
        <v>1757</v>
      </c>
      <c r="AQ30" t="s">
        <v>1758</v>
      </c>
      <c r="AR30" t="s">
        <v>1759</v>
      </c>
      <c r="AS30" t="s">
        <v>1760</v>
      </c>
      <c r="AT30" t="s">
        <v>1785</v>
      </c>
      <c r="AU30" t="s">
        <v>1786</v>
      </c>
      <c r="AV30" t="s">
        <v>1750</v>
      </c>
      <c r="AW30" t="s">
        <v>1787</v>
      </c>
      <c r="AX30" t="s">
        <v>1788</v>
      </c>
      <c r="AY30" t="s">
        <v>1789</v>
      </c>
      <c r="AZ30" t="s">
        <v>1790</v>
      </c>
      <c r="BA30" t="s">
        <v>1791</v>
      </c>
      <c r="BB30" t="s">
        <v>2060</v>
      </c>
      <c r="BC30" t="s">
        <v>2061</v>
      </c>
      <c r="BD30" t="s">
        <v>2065</v>
      </c>
      <c r="BE30" t="s">
        <v>2062</v>
      </c>
      <c r="BF30" t="s">
        <v>2063</v>
      </c>
      <c r="BG30" t="s">
        <v>2064</v>
      </c>
      <c r="BH30" t="s">
        <v>239</v>
      </c>
      <c r="BI30" t="s">
        <v>242</v>
      </c>
    </row>
    <row r="31" spans="1:61">
      <c r="A31" t="s">
        <v>1629</v>
      </c>
      <c r="B31" t="s">
        <v>1792</v>
      </c>
      <c r="C31" t="s">
        <v>1793</v>
      </c>
      <c r="D31" t="s">
        <v>1794</v>
      </c>
      <c r="E31" t="s">
        <v>1795</v>
      </c>
      <c r="F31" t="s">
        <v>1796</v>
      </c>
      <c r="G31" t="s">
        <v>1797</v>
      </c>
      <c r="H31" t="s">
        <v>1798</v>
      </c>
      <c r="I31" t="s">
        <v>1799</v>
      </c>
      <c r="J31" t="s">
        <v>1800</v>
      </c>
      <c r="K31" t="s">
        <v>1801</v>
      </c>
      <c r="L31" t="s">
        <v>1797</v>
      </c>
      <c r="M31" t="s">
        <v>1802</v>
      </c>
      <c r="N31" t="s">
        <v>1803</v>
      </c>
      <c r="O31" t="s">
        <v>1804</v>
      </c>
      <c r="P31" t="s">
        <v>1805</v>
      </c>
      <c r="Q31" t="s">
        <v>1806</v>
      </c>
      <c r="R31" t="s">
        <v>1807</v>
      </c>
      <c r="S31" t="s">
        <v>1808</v>
      </c>
      <c r="T31" t="s">
        <v>1809</v>
      </c>
      <c r="U31" t="s">
        <v>1810</v>
      </c>
      <c r="V31" t="s">
        <v>1811</v>
      </c>
      <c r="W31" t="s">
        <v>1812</v>
      </c>
      <c r="X31" t="s">
        <v>1813</v>
      </c>
      <c r="Y31" t="s">
        <v>1814</v>
      </c>
      <c r="Z31" t="s">
        <v>1815</v>
      </c>
      <c r="AA31" t="s">
        <v>1816</v>
      </c>
      <c r="AB31" t="s">
        <v>1817</v>
      </c>
      <c r="AC31" t="s">
        <v>1818</v>
      </c>
      <c r="AD31" t="s">
        <v>1819</v>
      </c>
      <c r="AE31" t="s">
        <v>1820</v>
      </c>
      <c r="AF31" t="s">
        <v>1821</v>
      </c>
      <c r="AG31" t="s">
        <v>1822</v>
      </c>
      <c r="AH31" t="s">
        <v>1823</v>
      </c>
      <c r="AI31" t="s">
        <v>1824</v>
      </c>
      <c r="AJ31" t="s">
        <v>1825</v>
      </c>
      <c r="AK31" t="s">
        <v>1826</v>
      </c>
      <c r="AL31" t="s">
        <v>1827</v>
      </c>
      <c r="AM31" t="s">
        <v>1827</v>
      </c>
      <c r="AN31" t="s">
        <v>1828</v>
      </c>
      <c r="AO31" t="s">
        <v>1829</v>
      </c>
      <c r="AP31" t="s">
        <v>1830</v>
      </c>
      <c r="AQ31" t="s">
        <v>1831</v>
      </c>
      <c r="AR31" t="s">
        <v>1832</v>
      </c>
      <c r="AS31" t="s">
        <v>1833</v>
      </c>
      <c r="AT31" t="s">
        <v>1834</v>
      </c>
      <c r="AU31" t="s">
        <v>1835</v>
      </c>
      <c r="AV31" t="s">
        <v>1836</v>
      </c>
      <c r="AW31" t="s">
        <v>1837</v>
      </c>
      <c r="AX31" t="s">
        <v>1838</v>
      </c>
      <c r="AY31" t="s">
        <v>1839</v>
      </c>
      <c r="AZ31" t="s">
        <v>1840</v>
      </c>
      <c r="BA31" t="s">
        <v>1841</v>
      </c>
      <c r="BB31" t="s">
        <v>2066</v>
      </c>
      <c r="BC31" t="s">
        <v>2068</v>
      </c>
      <c r="BD31" t="s">
        <v>2067</v>
      </c>
      <c r="BE31" t="s">
        <v>2069</v>
      </c>
      <c r="BF31" t="s">
        <v>2070</v>
      </c>
      <c r="BG31" t="s">
        <v>2071</v>
      </c>
      <c r="BH31" t="s">
        <v>239</v>
      </c>
      <c r="BI31" t="s">
        <v>242</v>
      </c>
    </row>
    <row r="32" spans="1:61">
      <c r="A32" t="s">
        <v>1630</v>
      </c>
      <c r="B32" t="s">
        <v>1842</v>
      </c>
      <c r="C32" t="s">
        <v>1843</v>
      </c>
      <c r="D32" t="s">
        <v>1844</v>
      </c>
      <c r="E32" t="s">
        <v>1845</v>
      </c>
      <c r="F32" t="s">
        <v>2152</v>
      </c>
      <c r="G32" t="s">
        <v>2153</v>
      </c>
      <c r="H32" t="s">
        <v>1846</v>
      </c>
      <c r="I32" t="s">
        <v>1847</v>
      </c>
      <c r="J32" t="s">
        <v>1848</v>
      </c>
      <c r="K32" t="s">
        <v>1849</v>
      </c>
      <c r="L32" t="s">
        <v>1850</v>
      </c>
      <c r="M32" t="s">
        <v>1851</v>
      </c>
      <c r="N32" t="s">
        <v>1852</v>
      </c>
      <c r="O32" t="s">
        <v>1853</v>
      </c>
      <c r="P32" t="s">
        <v>2154</v>
      </c>
      <c r="Q32" t="s">
        <v>2155</v>
      </c>
      <c r="R32" t="s">
        <v>1854</v>
      </c>
      <c r="S32" t="s">
        <v>1855</v>
      </c>
      <c r="T32" t="s">
        <v>2156</v>
      </c>
      <c r="U32" t="s">
        <v>2157</v>
      </c>
      <c r="V32" t="s">
        <v>2158</v>
      </c>
      <c r="W32" t="s">
        <v>2159</v>
      </c>
      <c r="X32" t="s">
        <v>1856</v>
      </c>
      <c r="Y32" t="s">
        <v>1857</v>
      </c>
      <c r="Z32" t="s">
        <v>1858</v>
      </c>
      <c r="AA32" t="s">
        <v>2160</v>
      </c>
      <c r="AB32" t="s">
        <v>2161</v>
      </c>
      <c r="AC32" t="s">
        <v>2162</v>
      </c>
      <c r="AD32" t="s">
        <v>2163</v>
      </c>
      <c r="AE32" t="s">
        <v>2164</v>
      </c>
      <c r="AF32" t="s">
        <v>1859</v>
      </c>
      <c r="AG32" t="s">
        <v>1860</v>
      </c>
      <c r="AH32" t="s">
        <v>2165</v>
      </c>
      <c r="AI32" t="s">
        <v>2166</v>
      </c>
      <c r="AJ32" t="s">
        <v>1861</v>
      </c>
      <c r="AK32" t="s">
        <v>2167</v>
      </c>
      <c r="AL32" t="s">
        <v>2168</v>
      </c>
      <c r="AM32" t="s">
        <v>2169</v>
      </c>
      <c r="AN32" t="s">
        <v>1862</v>
      </c>
      <c r="AO32" t="s">
        <v>1863</v>
      </c>
      <c r="AP32" t="s">
        <v>1440</v>
      </c>
      <c r="AQ32" t="s">
        <v>1864</v>
      </c>
      <c r="AR32" t="s">
        <v>1865</v>
      </c>
      <c r="AS32" t="s">
        <v>1866</v>
      </c>
      <c r="AT32" t="s">
        <v>1867</v>
      </c>
      <c r="AU32" t="s">
        <v>1868</v>
      </c>
      <c r="AV32" t="s">
        <v>1869</v>
      </c>
      <c r="AW32" t="s">
        <v>1870</v>
      </c>
      <c r="AX32" t="s">
        <v>1871</v>
      </c>
      <c r="AY32" t="s">
        <v>1872</v>
      </c>
      <c r="AZ32" t="s">
        <v>2170</v>
      </c>
      <c r="BA32" t="s">
        <v>2171</v>
      </c>
      <c r="BB32" t="s">
        <v>2072</v>
      </c>
      <c r="BC32" t="s">
        <v>2074</v>
      </c>
      <c r="BD32" t="s">
        <v>2073</v>
      </c>
      <c r="BE32" t="s">
        <v>2075</v>
      </c>
      <c r="BF32" t="s">
        <v>2076</v>
      </c>
      <c r="BG32" t="s">
        <v>2077</v>
      </c>
      <c r="BH32" t="s">
        <v>239</v>
      </c>
      <c r="BI32" t="s">
        <v>242</v>
      </c>
    </row>
    <row r="33" spans="1:61">
      <c r="A33" t="s">
        <v>1631</v>
      </c>
      <c r="B33" t="s">
        <v>1873</v>
      </c>
      <c r="C33" t="s">
        <v>1874</v>
      </c>
      <c r="D33" t="s">
        <v>1875</v>
      </c>
      <c r="E33" t="s">
        <v>1876</v>
      </c>
      <c r="F33" t="s">
        <v>1877</v>
      </c>
      <c r="G33" t="s">
        <v>1878</v>
      </c>
      <c r="H33" t="s">
        <v>1879</v>
      </c>
      <c r="I33" t="s">
        <v>1880</v>
      </c>
      <c r="J33" t="s">
        <v>1881</v>
      </c>
      <c r="K33" t="s">
        <v>1882</v>
      </c>
      <c r="L33" t="s">
        <v>1883</v>
      </c>
      <c r="M33" t="s">
        <v>1884</v>
      </c>
      <c r="N33" t="s">
        <v>1885</v>
      </c>
      <c r="O33" t="s">
        <v>1886</v>
      </c>
      <c r="P33" t="s">
        <v>1887</v>
      </c>
      <c r="Q33" t="s">
        <v>1888</v>
      </c>
      <c r="R33" t="s">
        <v>1889</v>
      </c>
      <c r="S33" t="s">
        <v>1890</v>
      </c>
      <c r="T33" t="s">
        <v>1891</v>
      </c>
      <c r="U33" t="s">
        <v>1892</v>
      </c>
      <c r="V33" t="s">
        <v>1893</v>
      </c>
      <c r="W33" t="s">
        <v>1894</v>
      </c>
      <c r="X33" t="s">
        <v>1895</v>
      </c>
      <c r="Y33" t="s">
        <v>1896</v>
      </c>
      <c r="Z33" t="s">
        <v>1897</v>
      </c>
      <c r="AA33" t="s">
        <v>1898</v>
      </c>
      <c r="AB33" t="s">
        <v>1899</v>
      </c>
      <c r="AC33" t="s">
        <v>1900</v>
      </c>
      <c r="AD33" t="s">
        <v>1901</v>
      </c>
      <c r="AE33" t="s">
        <v>1902</v>
      </c>
      <c r="AF33" t="s">
        <v>1903</v>
      </c>
      <c r="AG33" t="s">
        <v>1904</v>
      </c>
      <c r="AH33" t="s">
        <v>1905</v>
      </c>
      <c r="AI33" t="s">
        <v>1906</v>
      </c>
      <c r="AJ33" t="s">
        <v>1907</v>
      </c>
      <c r="AK33" t="s">
        <v>1908</v>
      </c>
      <c r="AL33" t="s">
        <v>1909</v>
      </c>
      <c r="AM33" t="s">
        <v>1909</v>
      </c>
      <c r="AN33" t="s">
        <v>1910</v>
      </c>
      <c r="AO33" t="s">
        <v>1911</v>
      </c>
      <c r="AP33" t="s">
        <v>1912</v>
      </c>
      <c r="AQ33" t="s">
        <v>1913</v>
      </c>
      <c r="AR33" t="s">
        <v>1914</v>
      </c>
      <c r="AS33" t="s">
        <v>1915</v>
      </c>
      <c r="AT33" t="s">
        <v>1916</v>
      </c>
      <c r="AU33" t="s">
        <v>1917</v>
      </c>
      <c r="AV33" t="s">
        <v>1918</v>
      </c>
      <c r="AW33" t="s">
        <v>1919</v>
      </c>
      <c r="AX33" t="s">
        <v>1920</v>
      </c>
      <c r="AY33" t="s">
        <v>1921</v>
      </c>
      <c r="AZ33" t="s">
        <v>1922</v>
      </c>
      <c r="BA33" t="s">
        <v>1923</v>
      </c>
      <c r="BB33" t="s">
        <v>2078</v>
      </c>
      <c r="BC33" t="s">
        <v>2080</v>
      </c>
      <c r="BD33" t="s">
        <v>2079</v>
      </c>
      <c r="BE33" t="s">
        <v>2081</v>
      </c>
      <c r="BF33" t="s">
        <v>2082</v>
      </c>
      <c r="BG33" t="s">
        <v>2083</v>
      </c>
      <c r="BH33" t="s">
        <v>239</v>
      </c>
      <c r="BI33" t="s">
        <v>242</v>
      </c>
    </row>
    <row r="34" spans="1:61">
      <c r="A34" t="s">
        <v>1632</v>
      </c>
      <c r="B34" t="s">
        <v>1924</v>
      </c>
      <c r="C34" t="s">
        <v>1924</v>
      </c>
      <c r="D34" t="s">
        <v>1925</v>
      </c>
      <c r="E34" t="s">
        <v>1925</v>
      </c>
      <c r="F34" t="s">
        <v>1926</v>
      </c>
      <c r="G34" t="s">
        <v>1926</v>
      </c>
      <c r="H34" t="s">
        <v>1927</v>
      </c>
      <c r="I34" t="s">
        <v>1927</v>
      </c>
      <c r="J34" t="s">
        <v>1928</v>
      </c>
      <c r="K34" t="s">
        <v>1928</v>
      </c>
      <c r="L34" t="s">
        <v>1929</v>
      </c>
      <c r="M34" t="s">
        <v>1929</v>
      </c>
      <c r="N34" t="s">
        <v>1930</v>
      </c>
      <c r="O34" t="s">
        <v>1930</v>
      </c>
      <c r="P34" t="s">
        <v>1931</v>
      </c>
      <c r="Q34" t="s">
        <v>1931</v>
      </c>
      <c r="R34" t="s">
        <v>1932</v>
      </c>
      <c r="S34" t="s">
        <v>1932</v>
      </c>
      <c r="T34" t="s">
        <v>1933</v>
      </c>
      <c r="U34" t="s">
        <v>1933</v>
      </c>
      <c r="V34" t="s">
        <v>1934</v>
      </c>
      <c r="W34" t="s">
        <v>1934</v>
      </c>
      <c r="X34" t="s">
        <v>1935</v>
      </c>
      <c r="Y34" t="s">
        <v>1935</v>
      </c>
      <c r="Z34" t="s">
        <v>1936</v>
      </c>
      <c r="AA34" t="s">
        <v>1936</v>
      </c>
      <c r="AB34" t="s">
        <v>1937</v>
      </c>
      <c r="AC34" t="s">
        <v>1937</v>
      </c>
      <c r="AD34" t="s">
        <v>1938</v>
      </c>
      <c r="AE34" t="s">
        <v>1938</v>
      </c>
      <c r="AF34" t="s">
        <v>1939</v>
      </c>
      <c r="AG34" t="s">
        <v>1939</v>
      </c>
      <c r="AH34" t="s">
        <v>1940</v>
      </c>
      <c r="AI34" t="s">
        <v>1940</v>
      </c>
      <c r="AJ34" t="s">
        <v>1941</v>
      </c>
      <c r="AK34" t="s">
        <v>1941</v>
      </c>
      <c r="AL34" t="s">
        <v>1942</v>
      </c>
      <c r="AM34" t="s">
        <v>1942</v>
      </c>
      <c r="AN34" t="s">
        <v>1943</v>
      </c>
      <c r="AO34" t="s">
        <v>1943</v>
      </c>
      <c r="AP34" t="s">
        <v>1944</v>
      </c>
      <c r="AQ34" t="s">
        <v>1944</v>
      </c>
      <c r="AR34" t="s">
        <v>1945</v>
      </c>
      <c r="AS34" t="s">
        <v>1945</v>
      </c>
      <c r="AT34" t="s">
        <v>1946</v>
      </c>
      <c r="AU34" t="s">
        <v>1946</v>
      </c>
      <c r="AV34" t="s">
        <v>1947</v>
      </c>
      <c r="AW34" t="s">
        <v>1947</v>
      </c>
      <c r="AX34" t="s">
        <v>1948</v>
      </c>
      <c r="AY34" t="s">
        <v>1948</v>
      </c>
      <c r="AZ34" t="s">
        <v>1949</v>
      </c>
      <c r="BA34" t="s">
        <v>1949</v>
      </c>
      <c r="BB34" t="s">
        <v>2084</v>
      </c>
      <c r="BC34" t="s">
        <v>2086</v>
      </c>
      <c r="BD34" t="s">
        <v>2085</v>
      </c>
      <c r="BE34" t="s">
        <v>2088</v>
      </c>
      <c r="BF34" t="s">
        <v>2087</v>
      </c>
      <c r="BG34" t="s">
        <v>2089</v>
      </c>
      <c r="BH34" t="s">
        <v>239</v>
      </c>
      <c r="BI34" t="s">
        <v>242</v>
      </c>
    </row>
    <row r="35" spans="1:61">
      <c r="A35" t="s">
        <v>1633</v>
      </c>
      <c r="B35" t="s">
        <v>1950</v>
      </c>
      <c r="C35" t="s">
        <v>1951</v>
      </c>
      <c r="D35" t="s">
        <v>1952</v>
      </c>
      <c r="E35" t="s">
        <v>1953</v>
      </c>
      <c r="F35" t="s">
        <v>1954</v>
      </c>
      <c r="G35" t="s">
        <v>1955</v>
      </c>
      <c r="H35" t="s">
        <v>1956</v>
      </c>
      <c r="I35" t="s">
        <v>1957</v>
      </c>
      <c r="J35" t="s">
        <v>1148</v>
      </c>
      <c r="K35" t="s">
        <v>1958</v>
      </c>
      <c r="L35" t="s">
        <v>1959</v>
      </c>
      <c r="M35" t="s">
        <v>1960</v>
      </c>
      <c r="N35" t="s">
        <v>1961</v>
      </c>
      <c r="O35" t="s">
        <v>1141</v>
      </c>
      <c r="P35" t="s">
        <v>1962</v>
      </c>
      <c r="Q35" t="s">
        <v>1963</v>
      </c>
      <c r="R35" t="s">
        <v>1964</v>
      </c>
      <c r="S35" t="s">
        <v>1965</v>
      </c>
      <c r="T35" t="s">
        <v>1966</v>
      </c>
      <c r="U35" t="s">
        <v>1967</v>
      </c>
      <c r="V35" t="s">
        <v>1968</v>
      </c>
      <c r="W35" t="s">
        <v>1969</v>
      </c>
      <c r="X35" t="s">
        <v>1970</v>
      </c>
      <c r="Y35" t="s">
        <v>1971</v>
      </c>
      <c r="Z35" t="s">
        <v>1972</v>
      </c>
      <c r="AA35" t="s">
        <v>1973</v>
      </c>
      <c r="AB35" t="s">
        <v>1974</v>
      </c>
      <c r="AC35" t="s">
        <v>1975</v>
      </c>
      <c r="AD35" t="s">
        <v>1976</v>
      </c>
      <c r="AE35" t="s">
        <v>1977</v>
      </c>
      <c r="AF35" t="s">
        <v>1978</v>
      </c>
      <c r="AG35" t="s">
        <v>1979</v>
      </c>
      <c r="AH35" t="s">
        <v>1980</v>
      </c>
      <c r="AI35" t="s">
        <v>1981</v>
      </c>
      <c r="AJ35" t="s">
        <v>1982</v>
      </c>
      <c r="AK35" t="s">
        <v>1983</v>
      </c>
      <c r="AL35" t="s">
        <v>1984</v>
      </c>
      <c r="AM35" t="s">
        <v>1984</v>
      </c>
      <c r="AN35" t="s">
        <v>1985</v>
      </c>
      <c r="AO35" t="s">
        <v>1986</v>
      </c>
      <c r="AP35" t="s">
        <v>1987</v>
      </c>
      <c r="AQ35" t="s">
        <v>1988</v>
      </c>
      <c r="AR35" t="s">
        <v>1989</v>
      </c>
      <c r="AS35" t="s">
        <v>1182</v>
      </c>
      <c r="AT35" t="s">
        <v>1990</v>
      </c>
      <c r="AU35" t="s">
        <v>1991</v>
      </c>
      <c r="AV35" t="s">
        <v>1975</v>
      </c>
      <c r="AW35" t="s">
        <v>1992</v>
      </c>
      <c r="AX35" t="s">
        <v>1993</v>
      </c>
      <c r="AY35" t="s">
        <v>1994</v>
      </c>
      <c r="AZ35" t="s">
        <v>1995</v>
      </c>
      <c r="BA35" t="s">
        <v>1996</v>
      </c>
      <c r="BB35" t="s">
        <v>1191</v>
      </c>
      <c r="BC35" t="s">
        <v>2091</v>
      </c>
      <c r="BD35" t="s">
        <v>2090</v>
      </c>
      <c r="BE35" s="133" t="s">
        <v>2092</v>
      </c>
      <c r="BF35" t="s">
        <v>2093</v>
      </c>
      <c r="BG35" t="s">
        <v>2094</v>
      </c>
      <c r="BH35" t="s">
        <v>239</v>
      </c>
      <c r="BI35" t="s">
        <v>242</v>
      </c>
    </row>
    <row r="36" spans="1:61">
      <c r="A36" t="s">
        <v>1634</v>
      </c>
      <c r="B36" t="s">
        <v>1997</v>
      </c>
      <c r="C36" t="s">
        <v>1998</v>
      </c>
      <c r="D36" t="s">
        <v>1999</v>
      </c>
      <c r="E36" t="s">
        <v>2000</v>
      </c>
      <c r="F36" t="s">
        <v>2001</v>
      </c>
      <c r="G36" t="s">
        <v>2002</v>
      </c>
      <c r="H36" t="s">
        <v>2003</v>
      </c>
      <c r="I36" t="s">
        <v>2004</v>
      </c>
      <c r="J36" t="s">
        <v>2005</v>
      </c>
      <c r="K36" t="s">
        <v>2006</v>
      </c>
      <c r="L36" t="s">
        <v>2007</v>
      </c>
      <c r="M36" t="s">
        <v>2008</v>
      </c>
      <c r="N36" t="s">
        <v>2009</v>
      </c>
      <c r="O36" t="s">
        <v>2010</v>
      </c>
      <c r="P36" t="s">
        <v>2011</v>
      </c>
      <c r="Q36" t="s">
        <v>2012</v>
      </c>
      <c r="R36" t="s">
        <v>2013</v>
      </c>
      <c r="S36" t="s">
        <v>2014</v>
      </c>
      <c r="T36" t="s">
        <v>2015</v>
      </c>
      <c r="U36" t="s">
        <v>2016</v>
      </c>
      <c r="V36" t="s">
        <v>2017</v>
      </c>
      <c r="W36" t="s">
        <v>2018</v>
      </c>
      <c r="X36" t="s">
        <v>2019</v>
      </c>
      <c r="Y36" t="s">
        <v>2020</v>
      </c>
      <c r="Z36" t="s">
        <v>2021</v>
      </c>
      <c r="AA36" t="s">
        <v>2022</v>
      </c>
      <c r="AB36" t="s">
        <v>2023</v>
      </c>
      <c r="AC36" t="s">
        <v>2024</v>
      </c>
      <c r="AD36" t="s">
        <v>2025</v>
      </c>
      <c r="AE36" t="s">
        <v>2026</v>
      </c>
      <c r="AF36" t="s">
        <v>2027</v>
      </c>
      <c r="AG36" t="s">
        <v>2028</v>
      </c>
      <c r="AH36" t="s">
        <v>2029</v>
      </c>
      <c r="AI36" t="s">
        <v>2030</v>
      </c>
      <c r="AJ36" t="s">
        <v>2031</v>
      </c>
      <c r="AK36" t="s">
        <v>2032</v>
      </c>
      <c r="AL36" t="s">
        <v>2033</v>
      </c>
      <c r="AM36" t="s">
        <v>2033</v>
      </c>
      <c r="AN36" t="s">
        <v>2034</v>
      </c>
      <c r="AO36" t="s">
        <v>2035</v>
      </c>
      <c r="AP36" t="s">
        <v>2036</v>
      </c>
      <c r="AQ36" t="s">
        <v>2037</v>
      </c>
      <c r="AR36" t="s">
        <v>2038</v>
      </c>
      <c r="AS36" t="s">
        <v>2039</v>
      </c>
      <c r="AT36" t="s">
        <v>2040</v>
      </c>
      <c r="AU36" t="s">
        <v>2041</v>
      </c>
      <c r="AV36" t="s">
        <v>2042</v>
      </c>
      <c r="AW36" t="s">
        <v>2043</v>
      </c>
      <c r="AX36" t="s">
        <v>2044</v>
      </c>
      <c r="AY36" t="s">
        <v>2045</v>
      </c>
      <c r="AZ36" t="s">
        <v>2046</v>
      </c>
      <c r="BA36" t="s">
        <v>2047</v>
      </c>
      <c r="BB36" t="s">
        <v>2095</v>
      </c>
      <c r="BC36" t="s">
        <v>2100</v>
      </c>
      <c r="BD36" t="s">
        <v>2096</v>
      </c>
      <c r="BE36" t="s">
        <v>2097</v>
      </c>
      <c r="BF36" t="s">
        <v>2098</v>
      </c>
      <c r="BG36" t="s">
        <v>2099</v>
      </c>
      <c r="BH36" t="s">
        <v>239</v>
      </c>
      <c r="BI36" t="s">
        <v>242</v>
      </c>
    </row>
    <row r="37" spans="1:61">
      <c r="A37" t="s">
        <v>2101</v>
      </c>
      <c r="B37" t="s">
        <v>2102</v>
      </c>
      <c r="C37" t="s">
        <v>2103</v>
      </c>
      <c r="D37" t="s">
        <v>2104</v>
      </c>
      <c r="E37" t="s">
        <v>2105</v>
      </c>
      <c r="F37" t="s">
        <v>2106</v>
      </c>
      <c r="G37" t="s">
        <v>2107</v>
      </c>
      <c r="H37" t="s">
        <v>2108</v>
      </c>
      <c r="I37" t="s">
        <v>2109</v>
      </c>
      <c r="J37" t="s">
        <v>1302</v>
      </c>
      <c r="K37" t="s">
        <v>2110</v>
      </c>
      <c r="L37" t="s">
        <v>1304</v>
      </c>
      <c r="M37" t="s">
        <v>2111</v>
      </c>
      <c r="N37" t="s">
        <v>2112</v>
      </c>
      <c r="O37" t="s">
        <v>2113</v>
      </c>
      <c r="P37" t="s">
        <v>2114</v>
      </c>
      <c r="Q37" t="s">
        <v>2115</v>
      </c>
      <c r="R37" t="s">
        <v>2116</v>
      </c>
      <c r="S37" t="s">
        <v>1311</v>
      </c>
      <c r="T37" t="s">
        <v>2117</v>
      </c>
      <c r="U37" t="s">
        <v>2118</v>
      </c>
      <c r="V37" t="s">
        <v>2119</v>
      </c>
      <c r="W37" t="s">
        <v>2120</v>
      </c>
      <c r="X37" t="s">
        <v>1316</v>
      </c>
      <c r="Y37" t="s">
        <v>2121</v>
      </c>
      <c r="Z37" t="s">
        <v>2122</v>
      </c>
      <c r="AA37" t="s">
        <v>1319</v>
      </c>
      <c r="AB37" t="s">
        <v>2123</v>
      </c>
      <c r="AC37" t="s">
        <v>2124</v>
      </c>
      <c r="AD37" t="s">
        <v>2125</v>
      </c>
      <c r="AE37" t="s">
        <v>2126</v>
      </c>
      <c r="AF37" t="s">
        <v>2127</v>
      </c>
      <c r="AG37" t="s">
        <v>2128</v>
      </c>
      <c r="AH37" t="s">
        <v>2129</v>
      </c>
      <c r="AI37" t="s">
        <v>2130</v>
      </c>
      <c r="AJ37" t="s">
        <v>2131</v>
      </c>
      <c r="AK37" t="s">
        <v>2132</v>
      </c>
      <c r="AL37" t="s">
        <v>2133</v>
      </c>
      <c r="AM37" t="s">
        <v>2134</v>
      </c>
      <c r="AN37" t="s">
        <v>2135</v>
      </c>
      <c r="AO37" t="s">
        <v>2136</v>
      </c>
      <c r="AP37" t="s">
        <v>1334</v>
      </c>
      <c r="AQ37" t="s">
        <v>2137</v>
      </c>
      <c r="AR37" t="s">
        <v>1336</v>
      </c>
      <c r="AS37" t="s">
        <v>1337</v>
      </c>
      <c r="AT37" t="s">
        <v>2138</v>
      </c>
      <c r="AU37" t="s">
        <v>2139</v>
      </c>
      <c r="AV37" t="s">
        <v>2140</v>
      </c>
      <c r="AW37" t="s">
        <v>2141</v>
      </c>
      <c r="AX37" t="s">
        <v>1342</v>
      </c>
      <c r="AY37" t="s">
        <v>1343</v>
      </c>
      <c r="AZ37" t="s">
        <v>2142</v>
      </c>
      <c r="BA37" t="s">
        <v>2143</v>
      </c>
      <c r="BB37" t="s">
        <v>2145</v>
      </c>
      <c r="BC37" t="s">
        <v>2146</v>
      </c>
      <c r="BD37" t="s">
        <v>2147</v>
      </c>
      <c r="BE37" t="s">
        <v>2148</v>
      </c>
      <c r="BF37" t="s">
        <v>2149</v>
      </c>
      <c r="BG37" t="s">
        <v>2150</v>
      </c>
      <c r="BH37" t="s">
        <v>1352</v>
      </c>
      <c r="BI37" t="s">
        <v>2144</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Fabio Alberto Cruz Sanchez</cp:lastModifiedBy>
  <dcterms:created xsi:type="dcterms:W3CDTF">2012-03-20T13:56:56Z</dcterms:created>
  <dcterms:modified xsi:type="dcterms:W3CDTF">2023-01-22T13:21:12Z</dcterms:modified>
</cp:coreProperties>
</file>