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.sharepoint.com/sites/FangkaiThse/Documents partages/General/Article-2/Data-analysis/Data Decembre 2020/"/>
    </mc:Choice>
  </mc:AlternateContent>
  <xr:revisionPtr revIDLastSave="1" documentId="8_{06359056-BC07-4745-BDFC-96B82B3A466F}" xr6:coauthVersionLast="46" xr6:coauthVersionMax="46" xr10:uidLastSave="{D24EF022-FD63-463C-8BDE-43C50907644F}"/>
  <bookViews>
    <workbookView xWindow="0" yWindow="460" windowWidth="28800" windowHeight="17540" xr2:uid="{35DCFCC3-EE67-43D4-A004-789F06CCE5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6" i="2"/>
  <c r="W7" i="2"/>
  <c r="W9" i="2"/>
  <c r="W10" i="2"/>
  <c r="W12" i="2"/>
  <c r="W13" i="2"/>
  <c r="W15" i="2"/>
  <c r="W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O10" i="2"/>
  <c r="O11" i="2"/>
  <c r="O14" i="2"/>
  <c r="N20" i="2"/>
  <c r="O4" i="2" s="1"/>
  <c r="K20" i="2"/>
  <c r="L3" i="2" s="1"/>
  <c r="L5" i="2"/>
  <c r="L13" i="2"/>
  <c r="N21" i="2"/>
  <c r="I20" i="2"/>
  <c r="J11" i="2"/>
  <c r="F21" i="2"/>
  <c r="E21" i="2"/>
  <c r="G21" i="2" s="1"/>
  <c r="E11" i="2"/>
  <c r="F11" i="2"/>
  <c r="G11" i="2" l="1"/>
  <c r="O6" i="2"/>
  <c r="O3" i="2"/>
  <c r="O18" i="2"/>
  <c r="O7" i="2"/>
  <c r="O19" i="2"/>
  <c r="O15" i="2"/>
  <c r="L18" i="2"/>
  <c r="L10" i="2"/>
  <c r="L17" i="2"/>
  <c r="L9" i="2"/>
  <c r="O17" i="2"/>
  <c r="O13" i="2"/>
  <c r="O9" i="2"/>
  <c r="O5" i="2"/>
  <c r="L14" i="2"/>
  <c r="L6" i="2"/>
  <c r="O2" i="2"/>
  <c r="O16" i="2"/>
  <c r="O12" i="2"/>
  <c r="O8" i="2"/>
  <c r="M20" i="2"/>
  <c r="L2" i="2"/>
  <c r="L16" i="2"/>
  <c r="L12" i="2"/>
  <c r="L8" i="2"/>
  <c r="L4" i="2"/>
  <c r="L19" i="2"/>
  <c r="L15" i="2"/>
  <c r="L11" i="2"/>
  <c r="L7" i="2"/>
  <c r="Q13" i="2" l="1"/>
  <c r="X10" i="2"/>
  <c r="X12" i="2"/>
  <c r="X7" i="2"/>
  <c r="O20" i="2"/>
  <c r="P16" i="2"/>
  <c r="P13" i="2"/>
  <c r="X9" i="2"/>
  <c r="Q4" i="2"/>
  <c r="Q9" i="2"/>
  <c r="Q7" i="2"/>
  <c r="Q12" i="2"/>
  <c r="P9" i="2"/>
  <c r="Q5" i="2"/>
  <c r="S5" i="2" s="1"/>
  <c r="Q3" i="2"/>
  <c r="P8" i="2"/>
  <c r="P5" i="2"/>
  <c r="L20" i="2"/>
  <c r="Q8" i="2"/>
  <c r="S8" i="2" s="1"/>
  <c r="Q11" i="2"/>
  <c r="S11" i="2" s="1"/>
  <c r="Q16" i="2"/>
  <c r="Q18" i="2"/>
  <c r="P6" i="2"/>
  <c r="P14" i="2"/>
  <c r="Q6" i="2"/>
  <c r="Q10" i="2"/>
  <c r="Q19" i="2"/>
  <c r="P7" i="2"/>
  <c r="P15" i="2"/>
  <c r="Q14" i="2"/>
  <c r="S14" i="2" s="1"/>
  <c r="P10" i="2"/>
  <c r="P18" i="2"/>
  <c r="Q15" i="2"/>
  <c r="P3" i="2"/>
  <c r="P11" i="2"/>
  <c r="P19" i="2"/>
  <c r="P17" i="2"/>
  <c r="P12" i="2"/>
  <c r="P2" i="2"/>
  <c r="P4" i="2"/>
  <c r="Q2" i="2"/>
  <c r="Q17" i="2"/>
  <c r="T14" i="2" l="1"/>
  <c r="W14" i="2"/>
  <c r="W11" i="2"/>
  <c r="X11" i="2" s="1"/>
  <c r="T11" i="2"/>
  <c r="X13" i="2"/>
  <c r="W5" i="2"/>
  <c r="T5" i="2"/>
  <c r="T8" i="2"/>
  <c r="W8" i="2"/>
  <c r="X8" i="2" s="1"/>
  <c r="S17" i="2"/>
  <c r="R2" i="2"/>
  <c r="R3" i="2" s="1"/>
  <c r="S2" i="2"/>
  <c r="R4" i="2"/>
  <c r="R5" i="2" s="1"/>
  <c r="P20" i="2"/>
  <c r="R6" i="2"/>
  <c r="T2" i="2" l="1"/>
  <c r="W2" i="2"/>
  <c r="T17" i="2"/>
  <c r="W17" i="2"/>
  <c r="U2" i="2" l="1"/>
  <c r="V2" i="2" s="1"/>
</calcChain>
</file>

<file path=xl/sharedStrings.xml><?xml version="1.0" encoding="utf-8"?>
<sst xmlns="http://schemas.openxmlformats.org/spreadsheetml/2006/main" count="15" uniqueCount="8">
  <si>
    <t>R</t>
  </si>
  <si>
    <t>T</t>
  </si>
  <si>
    <t>H</t>
  </si>
  <si>
    <t>V</t>
  </si>
  <si>
    <t>Modal Frequency 1_1</t>
  </si>
  <si>
    <t>Modal Frequency 1_2</t>
  </si>
  <si>
    <t>S_AB</t>
  </si>
  <si>
    <t>S_AxB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</si>
</sst>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2197-4F19-46B9-8A6F-B2E79FCC39B6}">
  <dimension ref="A1:F19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5" max="6" width="18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>
        <v>1</v>
      </c>
      <c r="C2" s="1">
        <v>1</v>
      </c>
      <c r="D2" s="1">
        <v>1</v>
      </c>
      <c r="E2" s="1">
        <v>25.073951999999998</v>
      </c>
      <c r="F2" s="1">
        <v>24.835421</v>
      </c>
    </row>
    <row r="3" spans="1:6" x14ac:dyDescent="0.2">
      <c r="A3" s="1">
        <v>1</v>
      </c>
      <c r="B3" s="1">
        <v>1</v>
      </c>
      <c r="C3" s="1">
        <v>2</v>
      </c>
      <c r="D3" s="1">
        <v>2</v>
      </c>
      <c r="E3" s="1">
        <v>24.835421</v>
      </c>
      <c r="F3" s="1">
        <v>24.511139</v>
      </c>
    </row>
    <row r="4" spans="1:6" x14ac:dyDescent="0.2">
      <c r="A4" s="1">
        <v>1</v>
      </c>
      <c r="B4" s="1">
        <v>1</v>
      </c>
      <c r="C4" s="1">
        <v>3</v>
      </c>
      <c r="D4" s="1">
        <v>3</v>
      </c>
      <c r="E4" s="1">
        <v>25.194077</v>
      </c>
      <c r="F4" s="1">
        <v>25.073951999999998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v>24.984235999999999</v>
      </c>
      <c r="F5" s="1">
        <v>25.224197</v>
      </c>
    </row>
    <row r="6" spans="1:6" x14ac:dyDescent="0.2">
      <c r="A6" s="1">
        <v>1</v>
      </c>
      <c r="B6" s="1">
        <v>2</v>
      </c>
      <c r="C6" s="1">
        <v>2</v>
      </c>
      <c r="D6" s="1">
        <v>2</v>
      </c>
      <c r="E6" s="1">
        <v>25.375340999999999</v>
      </c>
      <c r="F6" s="1">
        <v>24.954401000000001</v>
      </c>
    </row>
    <row r="7" spans="1:6" x14ac:dyDescent="0.2">
      <c r="A7" s="1">
        <v>1</v>
      </c>
      <c r="B7" s="1">
        <v>2</v>
      </c>
      <c r="C7" s="1">
        <v>3</v>
      </c>
      <c r="D7" s="1">
        <v>3</v>
      </c>
      <c r="E7" s="1">
        <v>24.776142</v>
      </c>
      <c r="F7" s="1">
        <v>25.284545999999999</v>
      </c>
    </row>
    <row r="8" spans="1:6" x14ac:dyDescent="0.2">
      <c r="A8" s="1">
        <v>1</v>
      </c>
      <c r="B8" s="1">
        <v>3</v>
      </c>
      <c r="C8" s="1">
        <v>1</v>
      </c>
      <c r="D8" s="1">
        <v>2</v>
      </c>
      <c r="E8" s="1">
        <v>25.194077</v>
      </c>
      <c r="F8" s="1">
        <v>24.628567</v>
      </c>
    </row>
    <row r="9" spans="1:6" x14ac:dyDescent="0.2">
      <c r="A9" s="1">
        <v>1</v>
      </c>
      <c r="B9" s="1">
        <v>3</v>
      </c>
      <c r="C9" s="1">
        <v>2</v>
      </c>
      <c r="D9" s="1">
        <v>3</v>
      </c>
      <c r="E9" s="1">
        <v>24.805762999999999</v>
      </c>
      <c r="F9" s="1">
        <v>25.044011999999999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v>25.49691</v>
      </c>
      <c r="F10" s="1">
        <v>24.865112</v>
      </c>
    </row>
    <row r="11" spans="1:6" x14ac:dyDescent="0.2">
      <c r="A11" s="1">
        <v>2</v>
      </c>
      <c r="B11" s="1">
        <v>1</v>
      </c>
      <c r="C11" s="1">
        <v>1</v>
      </c>
      <c r="D11" s="1">
        <v>3</v>
      </c>
      <c r="E11" s="1">
        <v>20.221758000000001</v>
      </c>
      <c r="F11" s="1">
        <v>21.338795000000001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v>21.415420999999998</v>
      </c>
      <c r="F12" s="1">
        <v>21.672834000000002</v>
      </c>
    </row>
    <row r="13" spans="1:6" x14ac:dyDescent="0.2">
      <c r="A13" s="1">
        <v>2</v>
      </c>
      <c r="B13" s="1">
        <v>1</v>
      </c>
      <c r="C13" s="1">
        <v>3</v>
      </c>
      <c r="D13" s="1">
        <v>2</v>
      </c>
      <c r="E13" s="1">
        <v>21.441023000000001</v>
      </c>
      <c r="F13" s="1">
        <v>21.262442</v>
      </c>
    </row>
    <row r="14" spans="1:6" x14ac:dyDescent="0.2">
      <c r="A14" s="1">
        <v>2</v>
      </c>
      <c r="B14" s="1">
        <v>2</v>
      </c>
      <c r="C14" s="1">
        <v>1</v>
      </c>
      <c r="D14" s="1">
        <v>2</v>
      </c>
      <c r="E14" s="1">
        <v>20.785183</v>
      </c>
      <c r="F14" s="1">
        <v>21.933342</v>
      </c>
    </row>
    <row r="15" spans="1:6" x14ac:dyDescent="0.2">
      <c r="A15" s="1">
        <v>2</v>
      </c>
      <c r="B15" s="1">
        <v>2</v>
      </c>
      <c r="C15" s="1">
        <v>2</v>
      </c>
      <c r="D15" s="1">
        <v>3</v>
      </c>
      <c r="E15" s="1">
        <v>21.985818999999999</v>
      </c>
      <c r="F15" s="1">
        <v>22.329986999999999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v>21.543742999999999</v>
      </c>
      <c r="F16" s="1">
        <v>22.038419999999999</v>
      </c>
    </row>
    <row r="17" spans="1:6" x14ac:dyDescent="0.2">
      <c r="A17" s="1">
        <v>2</v>
      </c>
      <c r="B17" s="1">
        <v>3</v>
      </c>
      <c r="C17" s="1">
        <v>1</v>
      </c>
      <c r="D17" s="1">
        <v>3</v>
      </c>
      <c r="E17" s="1">
        <v>20.318636000000001</v>
      </c>
      <c r="F17" s="1">
        <v>19.278023000000001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v>21.211693</v>
      </c>
      <c r="F18" s="1">
        <v>21.802700000000002</v>
      </c>
    </row>
    <row r="19" spans="1:6" x14ac:dyDescent="0.2">
      <c r="A19" s="1">
        <v>2</v>
      </c>
      <c r="B19" s="1">
        <v>3</v>
      </c>
      <c r="C19" s="1">
        <v>3</v>
      </c>
      <c r="D19" s="1">
        <v>2</v>
      </c>
      <c r="E19" s="1">
        <v>22.012104000000001</v>
      </c>
      <c r="F19" s="1">
        <v>22.924745999999999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0D57-3F5F-478D-8A61-B3C4BE20EEFC}">
  <dimension ref="A1:X21"/>
  <sheetViews>
    <sheetView workbookViewId="0">
      <selection activeCell="T5" sqref="T5"/>
    </sheetView>
  </sheetViews>
  <sheetFormatPr baseColWidth="10" defaultColWidth="8.83203125" defaultRowHeight="15" x14ac:dyDescent="0.2"/>
  <cols>
    <col min="18" max="18" width="8.83203125" style="3"/>
    <col min="20" max="20" width="8.83203125" style="3"/>
    <col min="23" max="23" width="12.66406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s="3"/>
      <c r="O1" s="3"/>
      <c r="Q1" t="s">
        <v>0</v>
      </c>
      <c r="R1"/>
      <c r="T1"/>
      <c r="U1" t="s">
        <v>6</v>
      </c>
      <c r="V1" t="s">
        <v>7</v>
      </c>
    </row>
    <row r="2" spans="1:24" x14ac:dyDescent="0.2">
      <c r="A2" s="1">
        <v>1</v>
      </c>
      <c r="B2" s="1">
        <v>1</v>
      </c>
      <c r="C2" s="1">
        <v>1</v>
      </c>
      <c r="D2" s="1">
        <v>1</v>
      </c>
      <c r="E2" s="1">
        <v>25.073951999999998</v>
      </c>
      <c r="F2" s="1">
        <v>24.835421</v>
      </c>
      <c r="I2" s="1">
        <v>25.073951999999998</v>
      </c>
      <c r="J2" s="1">
        <v>25.073951999999998</v>
      </c>
      <c r="K2" s="1">
        <v>25.073951999999998</v>
      </c>
      <c r="L2">
        <f>(I2-$K$20)^2</f>
        <v>3.7077293236622202</v>
      </c>
      <c r="M2" s="3">
        <f>(I2+N2)/2</f>
        <v>24.954686500000001</v>
      </c>
      <c r="N2" s="1">
        <v>24.835421</v>
      </c>
      <c r="O2" s="3">
        <f>(N2-$N$20)^2</f>
        <v>2.4257962127881521</v>
      </c>
      <c r="P2">
        <f>(M2-$M$20)^2</f>
        <v>3.0328976187182235</v>
      </c>
      <c r="Q2">
        <f t="shared" ref="Q2:Q19" si="0">(M2-$M$20)</f>
        <v>1.7415216388888837</v>
      </c>
      <c r="R2">
        <f>SUM(Q2:Q10)</f>
        <v>16.160149249999932</v>
      </c>
      <c r="S2">
        <f>SUM(Q2:Q4)</f>
        <v>5.1224864166666464</v>
      </c>
      <c r="T2">
        <f>S2^2/3</f>
        <v>8.7466223629780995</v>
      </c>
      <c r="U2">
        <f>T2+T5+T8+T11+T14+T17</f>
        <v>58.640211936846541</v>
      </c>
      <c r="V2">
        <f>U2-58.0334-0.4517</f>
        <v>0.15511193684654034</v>
      </c>
      <c r="W2">
        <f>S2*2</f>
        <v>10.244972833333293</v>
      </c>
    </row>
    <row r="3" spans="1:24" x14ac:dyDescent="0.2">
      <c r="A3" s="1">
        <v>1</v>
      </c>
      <c r="B3" s="1">
        <v>1</v>
      </c>
      <c r="C3" s="1">
        <v>2</v>
      </c>
      <c r="D3" s="1">
        <v>2</v>
      </c>
      <c r="E3" s="1">
        <v>24.835421</v>
      </c>
      <c r="F3" s="1">
        <v>24.511139</v>
      </c>
      <c r="I3" s="1">
        <v>24.835421</v>
      </c>
      <c r="J3" s="1">
        <v>24.835421</v>
      </c>
      <c r="K3" s="1">
        <v>24.835421</v>
      </c>
      <c r="L3">
        <f t="shared" ref="L3:L19" si="1">(I3-$K$20)^2</f>
        <v>2.8460212972402297</v>
      </c>
      <c r="M3" s="3">
        <f t="shared" ref="M3:M19" si="2">(I3+N3)/2</f>
        <v>24.673279999999998</v>
      </c>
      <c r="N3" s="1">
        <v>24.511139</v>
      </c>
      <c r="O3" s="3">
        <f t="shared" ref="O3:O19" si="3">(N3-$N$20)^2</f>
        <v>1.5208186881294867</v>
      </c>
      <c r="P3">
        <f t="shared" ref="P3:P19" si="4">(M3-$M$20)^2</f>
        <v>2.1319362188124957</v>
      </c>
      <c r="Q3">
        <f t="shared" si="0"/>
        <v>1.4601151388888809</v>
      </c>
      <c r="R3">
        <f>R2^2/9</f>
        <v>29.016713753585933</v>
      </c>
      <c r="T3"/>
      <c r="W3">
        <f t="shared" ref="W3:W17" si="5">S3*2</f>
        <v>0</v>
      </c>
    </row>
    <row r="4" spans="1:24" x14ac:dyDescent="0.2">
      <c r="A4" s="1">
        <v>1</v>
      </c>
      <c r="B4" s="1">
        <v>1</v>
      </c>
      <c r="C4" s="1">
        <v>3</v>
      </c>
      <c r="D4" s="1">
        <v>3</v>
      </c>
      <c r="E4" s="1">
        <v>25.194077</v>
      </c>
      <c r="F4" s="1">
        <v>25.073951999999998</v>
      </c>
      <c r="I4" s="1">
        <v>25.194077</v>
      </c>
      <c r="J4" s="1">
        <v>25.194077</v>
      </c>
      <c r="K4" s="1">
        <v>25.194077</v>
      </c>
      <c r="L4">
        <f t="shared" si="1"/>
        <v>4.1847718859122249</v>
      </c>
      <c r="M4" s="3">
        <f t="shared" si="2"/>
        <v>25.134014499999999</v>
      </c>
      <c r="N4" s="1">
        <v>25.073951999999998</v>
      </c>
      <c r="O4" s="3">
        <f t="shared" si="3"/>
        <v>3.2257157785493669</v>
      </c>
      <c r="P4">
        <f t="shared" si="4"/>
        <v>3.6896633352195476</v>
      </c>
      <c r="Q4">
        <f t="shared" si="0"/>
        <v>1.9208496388888818</v>
      </c>
      <c r="R4">
        <f>SUM(Q11:Q19)</f>
        <v>-16.16014925000006</v>
      </c>
      <c r="T4"/>
      <c r="W4">
        <f t="shared" si="5"/>
        <v>0</v>
      </c>
    </row>
    <row r="5" spans="1:24" x14ac:dyDescent="0.2">
      <c r="A5" s="1">
        <v>1</v>
      </c>
      <c r="B5" s="1">
        <v>2</v>
      </c>
      <c r="C5" s="1">
        <v>1</v>
      </c>
      <c r="D5" s="1">
        <v>1</v>
      </c>
      <c r="E5" s="1">
        <v>24.984235999999999</v>
      </c>
      <c r="F5" s="1">
        <v>25.224197</v>
      </c>
      <c r="I5" s="1">
        <v>24.984235999999999</v>
      </c>
      <c r="J5" s="1">
        <v>24.984235999999999</v>
      </c>
      <c r="K5" s="1">
        <v>24.984235999999999</v>
      </c>
      <c r="L5">
        <f t="shared" si="1"/>
        <v>3.3702736247302245</v>
      </c>
      <c r="M5" s="3">
        <f t="shared" si="2"/>
        <v>25.1042165</v>
      </c>
      <c r="N5" s="1">
        <v>25.224197</v>
      </c>
      <c r="O5" s="3">
        <f t="shared" si="3"/>
        <v>3.7879777255188167</v>
      </c>
      <c r="P5">
        <f t="shared" si="4"/>
        <v>3.5760763009443277</v>
      </c>
      <c r="Q5">
        <f t="shared" si="0"/>
        <v>1.8910516388888823</v>
      </c>
      <c r="R5">
        <f>R4^2/9</f>
        <v>29.016713753586391</v>
      </c>
      <c r="S5">
        <f>SUM(Q5:Q7)</f>
        <v>5.6599369166666449</v>
      </c>
      <c r="T5">
        <f>S5^2/3</f>
        <v>10.678295300215309</v>
      </c>
      <c r="W5">
        <f t="shared" si="5"/>
        <v>11.31987383333329</v>
      </c>
    </row>
    <row r="6" spans="1:24" x14ac:dyDescent="0.2">
      <c r="A6" s="1">
        <v>1</v>
      </c>
      <c r="B6" s="1">
        <v>2</v>
      </c>
      <c r="C6" s="1">
        <v>2</v>
      </c>
      <c r="D6" s="1">
        <v>2</v>
      </c>
      <c r="E6" s="1">
        <v>25.375340999999999</v>
      </c>
      <c r="F6" s="1">
        <v>24.954401000000001</v>
      </c>
      <c r="I6" s="1">
        <v>25.375340999999999</v>
      </c>
      <c r="J6" s="1">
        <v>25.375340999999999</v>
      </c>
      <c r="K6" s="1">
        <v>25.375340999999999</v>
      </c>
      <c r="L6">
        <f t="shared" si="1"/>
        <v>4.9592417211602173</v>
      </c>
      <c r="M6" s="3">
        <f t="shared" si="2"/>
        <v>25.164870999999998</v>
      </c>
      <c r="N6" s="1">
        <v>24.954401000000001</v>
      </c>
      <c r="O6" s="3">
        <f t="shared" si="3"/>
        <v>2.8105743864281534</v>
      </c>
      <c r="P6">
        <f t="shared" si="4"/>
        <v>3.8091568525765425</v>
      </c>
      <c r="Q6">
        <f t="shared" si="0"/>
        <v>1.9517061388888806</v>
      </c>
      <c r="R6">
        <f>R3+R5</f>
        <v>58.03342750717232</v>
      </c>
      <c r="T6"/>
      <c r="W6">
        <f t="shared" si="5"/>
        <v>0</v>
      </c>
    </row>
    <row r="7" spans="1:24" x14ac:dyDescent="0.2">
      <c r="A7" s="1">
        <v>1</v>
      </c>
      <c r="B7" s="1">
        <v>2</v>
      </c>
      <c r="C7" s="1">
        <v>3</v>
      </c>
      <c r="D7" s="1">
        <v>3</v>
      </c>
      <c r="E7" s="1">
        <v>24.776142</v>
      </c>
      <c r="F7" s="1">
        <v>25.284545999999999</v>
      </c>
      <c r="I7" s="1">
        <v>24.776142</v>
      </c>
      <c r="J7" s="1">
        <v>24.776142</v>
      </c>
      <c r="K7" s="1">
        <v>24.776142</v>
      </c>
      <c r="L7">
        <f t="shared" si="1"/>
        <v>2.6495261134322301</v>
      </c>
      <c r="M7" s="3">
        <f t="shared" si="2"/>
        <v>25.030343999999999</v>
      </c>
      <c r="N7" s="1">
        <v>25.284545999999999</v>
      </c>
      <c r="O7" s="3">
        <f t="shared" si="3"/>
        <v>4.0265309590520335</v>
      </c>
      <c r="P7">
        <f t="shared" si="4"/>
        <v>3.3021400228129387</v>
      </c>
      <c r="Q7">
        <f t="shared" si="0"/>
        <v>1.8171791388888821</v>
      </c>
      <c r="R7"/>
      <c r="T7"/>
      <c r="W7">
        <f t="shared" si="5"/>
        <v>0</v>
      </c>
      <c r="X7">
        <f>W7-$M$20</f>
        <v>-23.213164861111117</v>
      </c>
    </row>
    <row r="8" spans="1:24" x14ac:dyDescent="0.2">
      <c r="A8" s="1">
        <v>1</v>
      </c>
      <c r="B8" s="1">
        <v>3</v>
      </c>
      <c r="C8" s="1">
        <v>1</v>
      </c>
      <c r="D8" s="1">
        <v>2</v>
      </c>
      <c r="E8" s="1">
        <v>25.194077</v>
      </c>
      <c r="F8" s="1">
        <v>24.628567</v>
      </c>
      <c r="I8" s="1">
        <v>25.194077</v>
      </c>
      <c r="J8" s="1">
        <v>25.194077</v>
      </c>
      <c r="K8" s="1">
        <v>25.194077</v>
      </c>
      <c r="L8">
        <f t="shared" si="1"/>
        <v>4.1847718859122249</v>
      </c>
      <c r="M8" s="3">
        <f t="shared" si="2"/>
        <v>24.911321999999998</v>
      </c>
      <c r="N8" s="1">
        <v>24.628567</v>
      </c>
      <c r="O8" s="3">
        <f t="shared" si="3"/>
        <v>1.8242359131632646</v>
      </c>
      <c r="P8">
        <f t="shared" si="4"/>
        <v>2.8837376683592701</v>
      </c>
      <c r="Q8">
        <f t="shared" si="0"/>
        <v>1.698157138888881</v>
      </c>
      <c r="R8"/>
      <c r="S8">
        <f>SUM(Q8:Q10)</f>
        <v>5.3777259166666411</v>
      </c>
      <c r="T8">
        <f>S8^2/3</f>
        <v>9.6399786782626879</v>
      </c>
      <c r="W8">
        <f t="shared" si="5"/>
        <v>10.755451833333282</v>
      </c>
      <c r="X8">
        <f t="shared" ref="X8:X12" si="6">W8-$M$20</f>
        <v>-12.457713027777835</v>
      </c>
    </row>
    <row r="9" spans="1:24" x14ac:dyDescent="0.2">
      <c r="A9" s="1">
        <v>1</v>
      </c>
      <c r="B9" s="1">
        <v>3</v>
      </c>
      <c r="C9" s="1">
        <v>2</v>
      </c>
      <c r="D9" s="1">
        <v>3</v>
      </c>
      <c r="E9" s="1">
        <v>24.805762999999999</v>
      </c>
      <c r="F9" s="1">
        <v>25.044011999999999</v>
      </c>
      <c r="I9" s="1">
        <v>24.805762999999999</v>
      </c>
      <c r="J9" s="1">
        <v>24.805762999999999</v>
      </c>
      <c r="K9" s="1">
        <v>24.805762999999999</v>
      </c>
      <c r="L9">
        <f t="shared" si="1"/>
        <v>2.746833882806226</v>
      </c>
      <c r="M9" s="3">
        <f t="shared" si="2"/>
        <v>24.924887499999997</v>
      </c>
      <c r="N9" s="1">
        <v>25.044011999999999</v>
      </c>
      <c r="O9" s="3">
        <f t="shared" si="3"/>
        <v>3.1190660388160341</v>
      </c>
      <c r="P9">
        <f t="shared" si="4"/>
        <v>2.9299943924847094</v>
      </c>
      <c r="Q9">
        <f t="shared" si="0"/>
        <v>1.7117226388888795</v>
      </c>
      <c r="R9"/>
      <c r="T9"/>
      <c r="W9">
        <f t="shared" si="5"/>
        <v>0</v>
      </c>
      <c r="X9">
        <f t="shared" si="6"/>
        <v>-23.213164861111117</v>
      </c>
    </row>
    <row r="10" spans="1:24" x14ac:dyDescent="0.2">
      <c r="A10" s="1">
        <v>1</v>
      </c>
      <c r="B10" s="1">
        <v>3</v>
      </c>
      <c r="C10" s="1">
        <v>3</v>
      </c>
      <c r="D10" s="1">
        <v>1</v>
      </c>
      <c r="E10" s="1">
        <v>25.49691</v>
      </c>
      <c r="F10" s="1">
        <v>24.865112</v>
      </c>
      <c r="I10" s="1">
        <v>25.49691</v>
      </c>
      <c r="J10" s="1">
        <v>25.49691</v>
      </c>
      <c r="K10" s="1">
        <v>25.49691</v>
      </c>
      <c r="L10">
        <f t="shared" si="1"/>
        <v>5.5154733865202195</v>
      </c>
      <c r="M10" s="3">
        <f t="shared" si="2"/>
        <v>25.181010999999998</v>
      </c>
      <c r="N10" s="1">
        <v>24.865112</v>
      </c>
      <c r="O10" s="3">
        <f t="shared" si="3"/>
        <v>2.5191650419271507</v>
      </c>
      <c r="P10">
        <f t="shared" si="4"/>
        <v>3.8724184263398755</v>
      </c>
      <c r="Q10">
        <f t="shared" si="0"/>
        <v>1.9678461388888806</v>
      </c>
      <c r="R10"/>
      <c r="T10"/>
      <c r="W10">
        <f t="shared" si="5"/>
        <v>0</v>
      </c>
      <c r="X10">
        <f t="shared" si="6"/>
        <v>-23.213164861111117</v>
      </c>
    </row>
    <row r="11" spans="1:24" x14ac:dyDescent="0.2">
      <c r="A11" s="1"/>
      <c r="B11" s="1"/>
      <c r="C11" s="1"/>
      <c r="D11" s="1"/>
      <c r="E11" s="2">
        <f t="shared" ref="E11:F11" si="7">SUM(E2:E10)</f>
        <v>225.73591900000002</v>
      </c>
      <c r="F11" s="2">
        <f t="shared" si="7"/>
        <v>224.42134700000003</v>
      </c>
      <c r="G11">
        <f>E11+F11</f>
        <v>450.15726600000005</v>
      </c>
      <c r="I11" s="1">
        <v>20.221758000000001</v>
      </c>
      <c r="J11" s="2">
        <f t="shared" ref="J11" si="8">SUM(J2:J10)</f>
        <v>225.73591900000002</v>
      </c>
      <c r="K11" s="1">
        <v>20.221758000000001</v>
      </c>
      <c r="L11">
        <f t="shared" si="1"/>
        <v>8.5652655892562795</v>
      </c>
      <c r="M11" s="3">
        <f t="shared" si="2"/>
        <v>20.780276499999999</v>
      </c>
      <c r="N11" s="1">
        <v>21.338795000000001</v>
      </c>
      <c r="O11" s="3">
        <f t="shared" si="3"/>
        <v>3.7602221404761678</v>
      </c>
      <c r="P11">
        <f t="shared" si="4"/>
        <v>5.9189457776299417</v>
      </c>
      <c r="Q11">
        <f t="shared" si="0"/>
        <v>-2.4328883611111181</v>
      </c>
      <c r="R11"/>
      <c r="S11">
        <f>SUM(Q11:Q13)</f>
        <v>-5.9633580833333504</v>
      </c>
      <c r="T11">
        <f>S11^2/3</f>
        <v>11.853879876685737</v>
      </c>
      <c r="W11">
        <f t="shared" si="5"/>
        <v>-11.926716166666701</v>
      </c>
      <c r="X11">
        <f t="shared" si="6"/>
        <v>-35.139881027777818</v>
      </c>
    </row>
    <row r="12" spans="1:24" x14ac:dyDescent="0.2">
      <c r="A12" s="1">
        <v>2</v>
      </c>
      <c r="B12" s="1">
        <v>1</v>
      </c>
      <c r="C12" s="1">
        <v>1</v>
      </c>
      <c r="D12" s="1">
        <v>3</v>
      </c>
      <c r="E12" s="1">
        <v>20.221758000000001</v>
      </c>
      <c r="F12" s="1">
        <v>21.338795000000001</v>
      </c>
      <c r="I12" s="1">
        <v>21.415420999999998</v>
      </c>
      <c r="K12" s="1">
        <v>21.415420999999998</v>
      </c>
      <c r="L12">
        <f t="shared" si="1"/>
        <v>3.0032352772402766</v>
      </c>
      <c r="M12" s="3">
        <f t="shared" si="2"/>
        <v>21.544127500000002</v>
      </c>
      <c r="N12" s="1">
        <v>21.672834000000002</v>
      </c>
      <c r="O12" s="3">
        <f t="shared" si="3"/>
        <v>2.5763146214733865</v>
      </c>
      <c r="P12">
        <f t="shared" si="4"/>
        <v>2.7856857127847565</v>
      </c>
      <c r="Q12">
        <f t="shared" si="0"/>
        <v>-1.6690373611111156</v>
      </c>
      <c r="R12"/>
      <c r="T12"/>
      <c r="W12">
        <f t="shared" si="5"/>
        <v>0</v>
      </c>
      <c r="X12">
        <f t="shared" si="6"/>
        <v>-23.213164861111117</v>
      </c>
    </row>
    <row r="13" spans="1:24" x14ac:dyDescent="0.2">
      <c r="A13" s="1">
        <v>2</v>
      </c>
      <c r="B13" s="1">
        <v>1</v>
      </c>
      <c r="C13" s="1">
        <v>2</v>
      </c>
      <c r="D13" s="1">
        <v>1</v>
      </c>
      <c r="E13" s="1">
        <v>21.415420999999998</v>
      </c>
      <c r="F13" s="1">
        <v>21.672834000000002</v>
      </c>
      <c r="I13" s="1">
        <v>21.441023000000001</v>
      </c>
      <c r="K13" s="1">
        <v>21.441023000000001</v>
      </c>
      <c r="L13">
        <f t="shared" si="1"/>
        <v>2.9151550013062666</v>
      </c>
      <c r="M13" s="3">
        <f t="shared" si="2"/>
        <v>21.351732500000001</v>
      </c>
      <c r="N13" s="1">
        <v>21.262442</v>
      </c>
      <c r="O13" s="3">
        <f t="shared" si="3"/>
        <v>4.0621685880938383</v>
      </c>
      <c r="P13">
        <f t="shared" si="4"/>
        <v>3.4649304349917069</v>
      </c>
      <c r="Q13">
        <f t="shared" si="0"/>
        <v>-1.8614323611111168</v>
      </c>
      <c r="R13"/>
      <c r="T13"/>
      <c r="W13">
        <f t="shared" si="5"/>
        <v>0</v>
      </c>
      <c r="X13" s="2">
        <f>SUM(X7:X12)</f>
        <v>-140.45025350000012</v>
      </c>
    </row>
    <row r="14" spans="1:24" x14ac:dyDescent="0.2">
      <c r="A14" s="1">
        <v>2</v>
      </c>
      <c r="B14" s="1">
        <v>1</v>
      </c>
      <c r="C14" s="1">
        <v>3</v>
      </c>
      <c r="D14" s="1">
        <v>2</v>
      </c>
      <c r="E14" s="1">
        <v>21.441023000000001</v>
      </c>
      <c r="F14" s="1">
        <v>21.262442</v>
      </c>
      <c r="I14" s="1">
        <v>20.785183</v>
      </c>
      <c r="K14" s="1">
        <v>20.785183</v>
      </c>
      <c r="L14">
        <f t="shared" si="1"/>
        <v>5.5848205845062795</v>
      </c>
      <c r="M14" s="3">
        <f t="shared" si="2"/>
        <v>21.3592625</v>
      </c>
      <c r="N14" s="1">
        <v>21.933342</v>
      </c>
      <c r="O14" s="3">
        <f t="shared" si="3"/>
        <v>1.8079013523160581</v>
      </c>
      <c r="P14">
        <f t="shared" si="4"/>
        <v>3.4369539645333766</v>
      </c>
      <c r="Q14">
        <f t="shared" si="0"/>
        <v>-1.8539023611111176</v>
      </c>
      <c r="R14"/>
      <c r="S14">
        <f>SUM(Q14:Q16)</f>
        <v>-4.3312475833333579</v>
      </c>
      <c r="T14">
        <f>S14^2/3</f>
        <v>6.2532352093770172</v>
      </c>
      <c r="W14">
        <f t="shared" si="5"/>
        <v>-8.6624951666667158</v>
      </c>
    </row>
    <row r="15" spans="1:24" x14ac:dyDescent="0.2">
      <c r="A15" s="1">
        <v>2</v>
      </c>
      <c r="B15" s="1">
        <v>2</v>
      </c>
      <c r="C15" s="1">
        <v>1</v>
      </c>
      <c r="D15" s="1">
        <v>2</v>
      </c>
      <c r="E15" s="1">
        <v>20.785183</v>
      </c>
      <c r="F15" s="1">
        <v>21.933342</v>
      </c>
      <c r="I15" s="1">
        <v>21.985818999999999</v>
      </c>
      <c r="K15" s="1">
        <v>21.985818999999999</v>
      </c>
      <c r="L15">
        <f t="shared" si="1"/>
        <v>1.3516073699822659</v>
      </c>
      <c r="M15" s="3">
        <f t="shared" si="2"/>
        <v>22.157902999999997</v>
      </c>
      <c r="N15" s="1">
        <v>22.329986999999999</v>
      </c>
      <c r="O15" s="3">
        <f t="shared" si="3"/>
        <v>0.8985849772743898</v>
      </c>
      <c r="P15">
        <f t="shared" si="4"/>
        <v>1.1135775955157046</v>
      </c>
      <c r="Q15">
        <f t="shared" si="0"/>
        <v>-1.05526186111112</v>
      </c>
      <c r="R15"/>
      <c r="T15"/>
      <c r="W15">
        <f t="shared" si="5"/>
        <v>0</v>
      </c>
    </row>
    <row r="16" spans="1:24" x14ac:dyDescent="0.2">
      <c r="A16" s="1">
        <v>2</v>
      </c>
      <c r="B16" s="1">
        <v>2</v>
      </c>
      <c r="C16" s="1">
        <v>2</v>
      </c>
      <c r="D16" s="1">
        <v>3</v>
      </c>
      <c r="E16" s="1">
        <v>21.985818999999999</v>
      </c>
      <c r="F16" s="1">
        <v>22.329986999999999</v>
      </c>
      <c r="I16" s="1">
        <v>21.543742999999999</v>
      </c>
      <c r="K16" s="1">
        <v>21.543742999999999</v>
      </c>
      <c r="L16">
        <f t="shared" si="1"/>
        <v>2.5749417389062725</v>
      </c>
      <c r="M16" s="3">
        <f t="shared" si="2"/>
        <v>21.791081499999997</v>
      </c>
      <c r="N16" s="1">
        <v>22.038419999999999</v>
      </c>
      <c r="O16" s="3">
        <f t="shared" si="3"/>
        <v>1.5363707169067269</v>
      </c>
      <c r="P16">
        <f t="shared" si="4"/>
        <v>2.022321085949101</v>
      </c>
      <c r="Q16">
        <f t="shared" si="0"/>
        <v>-1.4220833611111203</v>
      </c>
      <c r="R16"/>
      <c r="T16"/>
      <c r="W16">
        <f t="shared" si="5"/>
        <v>0</v>
      </c>
    </row>
    <row r="17" spans="1:23" x14ac:dyDescent="0.2">
      <c r="A17" s="1">
        <v>2</v>
      </c>
      <c r="B17" s="1">
        <v>2</v>
      </c>
      <c r="C17" s="1">
        <v>3</v>
      </c>
      <c r="D17" s="1">
        <v>1</v>
      </c>
      <c r="E17" s="1">
        <v>21.543742999999999</v>
      </c>
      <c r="F17" s="1">
        <v>22.038419999999999</v>
      </c>
      <c r="I17" s="1">
        <v>20.318636000000001</v>
      </c>
      <c r="K17" s="1">
        <v>20.318636000000001</v>
      </c>
      <c r="L17">
        <f t="shared" si="1"/>
        <v>8.0075954231302759</v>
      </c>
      <c r="M17" s="3">
        <f t="shared" si="2"/>
        <v>19.798329500000001</v>
      </c>
      <c r="N17" s="1">
        <v>19.278023000000001</v>
      </c>
      <c r="O17" s="3">
        <f t="shared" si="3"/>
        <v>15.999209787534841</v>
      </c>
      <c r="P17">
        <f t="shared" si="4"/>
        <v>11.661100543494888</v>
      </c>
      <c r="Q17">
        <f t="shared" si="0"/>
        <v>-3.4148353611111162</v>
      </c>
      <c r="R17"/>
      <c r="S17">
        <f>SUM(Q17:Q19)</f>
        <v>-5.865543583333352</v>
      </c>
      <c r="T17">
        <f>S17^2/3</f>
        <v>11.468200509327687</v>
      </c>
      <c r="W17">
        <f t="shared" si="5"/>
        <v>-11.731087166666704</v>
      </c>
    </row>
    <row r="18" spans="1:23" x14ac:dyDescent="0.2">
      <c r="A18" s="1">
        <v>2</v>
      </c>
      <c r="B18" s="1">
        <v>3</v>
      </c>
      <c r="C18" s="1">
        <v>1</v>
      </c>
      <c r="D18" s="1">
        <v>3</v>
      </c>
      <c r="E18" s="1">
        <v>20.318636000000001</v>
      </c>
      <c r="F18" s="1">
        <v>19.278023000000001</v>
      </c>
      <c r="I18" s="1">
        <v>21.211693</v>
      </c>
      <c r="K18" s="1">
        <v>21.211693</v>
      </c>
      <c r="L18">
        <f t="shared" si="1"/>
        <v>3.7508553076562725</v>
      </c>
      <c r="M18" s="3">
        <f t="shared" si="2"/>
        <v>21.507196499999999</v>
      </c>
      <c r="N18" s="1">
        <v>21.802700000000002</v>
      </c>
      <c r="O18" s="3">
        <f t="shared" si="3"/>
        <v>2.1762865058311647</v>
      </c>
      <c r="P18">
        <f t="shared" si="4"/>
        <v>2.910328049112155</v>
      </c>
      <c r="Q18">
        <f t="shared" si="0"/>
        <v>-1.7059683611111183</v>
      </c>
      <c r="R18"/>
      <c r="T18"/>
    </row>
    <row r="19" spans="1:23" x14ac:dyDescent="0.2">
      <c r="A19" s="1">
        <v>2</v>
      </c>
      <c r="B19" s="1">
        <v>3</v>
      </c>
      <c r="C19" s="1">
        <v>2</v>
      </c>
      <c r="D19" s="1">
        <v>1</v>
      </c>
      <c r="E19" s="1">
        <v>21.211693</v>
      </c>
      <c r="F19" s="1">
        <v>21.802700000000002</v>
      </c>
      <c r="I19" s="1">
        <v>22.012104000000001</v>
      </c>
      <c r="K19" s="1">
        <v>22.012104000000001</v>
      </c>
      <c r="L19">
        <f t="shared" si="1"/>
        <v>1.2911810989022623</v>
      </c>
      <c r="M19" s="3">
        <f t="shared" si="2"/>
        <v>22.468425</v>
      </c>
      <c r="N19" s="1">
        <v>22.924745999999999</v>
      </c>
      <c r="O19" s="3">
        <f t="shared" si="3"/>
        <v>0.12473485665205217</v>
      </c>
      <c r="P19">
        <f t="shared" si="4"/>
        <v>0.55463746072780673</v>
      </c>
      <c r="Q19">
        <f t="shared" si="0"/>
        <v>-0.74473986111111756</v>
      </c>
      <c r="R19"/>
      <c r="T19"/>
    </row>
    <row r="20" spans="1:23" x14ac:dyDescent="0.2">
      <c r="A20" s="1">
        <v>2</v>
      </c>
      <c r="B20" s="1">
        <v>3</v>
      </c>
      <c r="C20" s="1">
        <v>3</v>
      </c>
      <c r="D20" s="1">
        <v>2</v>
      </c>
      <c r="E20" s="1">
        <v>22.012104000000001</v>
      </c>
      <c r="F20" s="1">
        <v>22.924745999999999</v>
      </c>
      <c r="I20" s="2">
        <f>SUM(I2:I19)</f>
        <v>416.67129900000009</v>
      </c>
      <c r="K20" s="2">
        <f>AVERAGE(K2:K19)</f>
        <v>23.148405500000006</v>
      </c>
      <c r="L20" s="2">
        <f>SUM(L2:L19)</f>
        <v>71.209300512262459</v>
      </c>
      <c r="M20" s="5">
        <f>AVERAGE(M2:M19)</f>
        <v>23.213164861111117</v>
      </c>
      <c r="N20" s="2">
        <f>AVERAGE(N2:N19)</f>
        <v>23.277924222222225</v>
      </c>
      <c r="O20" s="4">
        <f>SUM(O2:O19)</f>
        <v>58.201674290931074</v>
      </c>
      <c r="P20" s="2">
        <f>SUM(P2:P19)</f>
        <v>63.096501461007371</v>
      </c>
      <c r="R20"/>
      <c r="T20"/>
    </row>
    <row r="21" spans="1:23" x14ac:dyDescent="0.2">
      <c r="E21" s="2">
        <f t="shared" ref="E21" si="9">SUM(E12:E20)</f>
        <v>190.93538000000001</v>
      </c>
      <c r="F21" s="2">
        <f t="shared" ref="F21" si="10">SUM(F12:F20)</f>
        <v>194.581289</v>
      </c>
      <c r="G21">
        <f>E21+F21</f>
        <v>385.51666899999998</v>
      </c>
      <c r="N21">
        <f>I20^2/18</f>
        <v>9645.2761894637479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B89107037785748BCC9E9F2224A278D" ma:contentTypeVersion="9" ma:contentTypeDescription="新建文档。" ma:contentTypeScope="" ma:versionID="afa7bf2197bbb1fb17e68085f10b1a93">
  <xsd:schema xmlns:xsd="http://www.w3.org/2001/XMLSchema" xmlns:xs="http://www.w3.org/2001/XMLSchema" xmlns:p="http://schemas.microsoft.com/office/2006/metadata/properties" xmlns:ns2="beac1d08-5346-4157-8f0a-d5a6a0fc2d7e" targetNamespace="http://schemas.microsoft.com/office/2006/metadata/properties" ma:root="true" ma:fieldsID="d2a400d78a345222f10ae263aa8efe59" ns2:_="">
    <xsd:import namespace="beac1d08-5346-4157-8f0a-d5a6a0fc2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c1d08-5346-4157-8f0a-d5a6a0fc2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055F98-6DD4-439F-AA99-27DE781A99F3}"/>
</file>

<file path=customXml/itemProps2.xml><?xml version="1.0" encoding="utf-8"?>
<ds:datastoreItem xmlns:ds="http://schemas.openxmlformats.org/officeDocument/2006/customXml" ds:itemID="{407DEE78-9281-49C4-ACBE-5AE62C4F5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584444-2D30-478C-8403-743FC7F920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X</dc:creator>
  <cp:lastModifiedBy>Fabio Alberto Cruz Sanchez</cp:lastModifiedBy>
  <dcterms:created xsi:type="dcterms:W3CDTF">2021-02-24T14:25:37Z</dcterms:created>
  <dcterms:modified xsi:type="dcterms:W3CDTF">2021-02-25T14:07:02Z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0x0101004B89107037785748BCC9E9F2224A278D</vt:lpwstr>
  </property>
</Properties>
</file>