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univlorraine.sharepoint.com/sites/FangkaiThse/Documents partages/General/Article-2/Data-analysis/Data Decembre 2020/"/>
    </mc:Choice>
  </mc:AlternateContent>
  <xr:revisionPtr revIDLastSave="113" documentId="6_{D4A2A059-5C6F-45E8-8A2C-B2E3B5FD2033}" xr6:coauthVersionLast="46" xr6:coauthVersionMax="46" xr10:uidLastSave="{236F839D-83FF-48E2-B61C-6407FEA7EB00}"/>
  <bookViews>
    <workbookView xWindow="-108" yWindow="-108" windowWidth="23256" windowHeight="12576" tabRatio="553" xr2:uid="{FAFF9BB7-CC4E-4A8F-8652-A726724662C3}"/>
  </bookViews>
  <sheets>
    <sheet name="SpecimenTPU" sheetId="9" r:id="rId1"/>
    <sheet name="Calibration_TPU" sheetId="5" r:id="rId2"/>
    <sheet name="Taguchi TPU" sheetId="8" r:id="rId3"/>
    <sheet name="Calibration_PLA" sheetId="1" r:id="rId4"/>
    <sheet name="Taguchi PLA" sheetId="2" r:id="rId5"/>
    <sheet name="Result PLA" sheetId="7" r:id="rId6"/>
    <sheet name="result" sheetId="4" r:id="rId7"/>
    <sheet name="Cible Journal" sheetId="6" r:id="rId8"/>
    <sheet name="Specimen PLA" sheetId="3" r:id="rId9"/>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7" i="3" l="1"/>
  <c r="I47" i="3"/>
  <c r="K21" i="4"/>
  <c r="AC21" i="8" l="1"/>
  <c r="AC22" i="8" s="1"/>
  <c r="T32" i="8" l="1"/>
  <c r="X16" i="7" l="1"/>
  <c r="Y16" i="7"/>
  <c r="Z16" i="7"/>
  <c r="AA16" i="7"/>
  <c r="AB16" i="7"/>
  <c r="X17" i="7"/>
  <c r="Y17" i="7"/>
  <c r="Z17" i="7"/>
  <c r="AA17" i="7"/>
  <c r="AB17" i="7"/>
  <c r="X18" i="7"/>
  <c r="Y18" i="7"/>
  <c r="Z18" i="7"/>
  <c r="AA18" i="7"/>
  <c r="AB18" i="7"/>
  <c r="X19" i="7"/>
  <c r="Y19" i="7"/>
  <c r="Z19" i="7"/>
  <c r="AA19" i="7"/>
  <c r="AB19" i="7"/>
  <c r="X20" i="7"/>
  <c r="Y20" i="7"/>
  <c r="Z20" i="7"/>
  <c r="AA20" i="7"/>
  <c r="AB20" i="7"/>
  <c r="X21" i="7"/>
  <c r="Y21" i="7"/>
  <c r="Z21" i="7"/>
  <c r="AA21" i="7"/>
  <c r="AB21" i="7"/>
  <c r="X22" i="7"/>
  <c r="Y22" i="7"/>
  <c r="Z22" i="7"/>
  <c r="AA22" i="7"/>
  <c r="AB22" i="7"/>
  <c r="X23" i="7"/>
  <c r="Y23" i="7"/>
  <c r="Z23" i="7"/>
  <c r="AA23" i="7"/>
  <c r="AB23" i="7"/>
  <c r="X24" i="7"/>
  <c r="Y24" i="7"/>
  <c r="Z24" i="7"/>
  <c r="AA24" i="7"/>
  <c r="AB24" i="7"/>
  <c r="X25" i="7"/>
  <c r="Y25" i="7"/>
  <c r="Z25" i="7"/>
  <c r="AA25" i="7"/>
  <c r="AB25" i="7"/>
  <c r="X26" i="7"/>
  <c r="Y26" i="7"/>
  <c r="Z26" i="7"/>
  <c r="AA26" i="7"/>
  <c r="AB26" i="7"/>
  <c r="X27" i="7"/>
  <c r="Y27" i="7"/>
  <c r="Z27" i="7"/>
  <c r="AA27" i="7"/>
  <c r="AB27" i="7"/>
  <c r="X28" i="7"/>
  <c r="Y28" i="7"/>
  <c r="Z28" i="7"/>
  <c r="AA28" i="7"/>
  <c r="AB28" i="7"/>
  <c r="X29" i="7"/>
  <c r="Y29" i="7"/>
  <c r="Z29" i="7"/>
  <c r="AA29" i="7"/>
  <c r="AB29" i="7"/>
  <c r="X30" i="7"/>
  <c r="Y30" i="7"/>
  <c r="Z30" i="7"/>
  <c r="AA30" i="7"/>
  <c r="AB30" i="7"/>
  <c r="X31" i="7"/>
  <c r="Y31" i="7"/>
  <c r="Z31" i="7"/>
  <c r="AA31" i="7"/>
  <c r="AB31" i="7"/>
  <c r="X32" i="7"/>
  <c r="Y32" i="7"/>
  <c r="Z32" i="7"/>
  <c r="AA32" i="7"/>
  <c r="AB32" i="7"/>
  <c r="Y15" i="7"/>
  <c r="Z15" i="7"/>
  <c r="AA15" i="7"/>
  <c r="AB15" i="7"/>
  <c r="AC14" i="7"/>
  <c r="X15" i="7"/>
  <c r="T7" i="4"/>
  <c r="N22" i="3" l="1"/>
  <c r="N23" i="3"/>
  <c r="N24" i="3"/>
  <c r="N25" i="3"/>
  <c r="N26" i="3"/>
  <c r="N27" i="3"/>
  <c r="N28" i="3"/>
  <c r="N29" i="3"/>
  <c r="N30" i="3"/>
  <c r="N31" i="3"/>
  <c r="N32" i="3"/>
  <c r="N33" i="3"/>
  <c r="N34" i="3"/>
  <c r="N35" i="3"/>
  <c r="N36" i="3"/>
  <c r="N37" i="3"/>
  <c r="N38" i="3"/>
  <c r="N39" i="3"/>
  <c r="N40" i="3"/>
  <c r="N17" i="3"/>
  <c r="N18" i="3"/>
  <c r="N19" i="3"/>
  <c r="N20" i="3"/>
  <c r="N21" i="3"/>
  <c r="N8" i="3"/>
  <c r="N9" i="3"/>
  <c r="N10" i="3"/>
  <c r="N11" i="3"/>
  <c r="N12" i="3"/>
  <c r="N13" i="3"/>
  <c r="N14" i="3"/>
  <c r="N15" i="3"/>
  <c r="N16" i="3"/>
  <c r="N6" i="3"/>
  <c r="N7" i="3"/>
  <c r="I40" i="3"/>
  <c r="W7" i="4" l="1"/>
  <c r="Y7" i="4"/>
  <c r="W8" i="4"/>
  <c r="W10" i="4"/>
  <c r="Y10" i="4"/>
  <c r="Z10" i="4"/>
  <c r="W11" i="4"/>
  <c r="Z11" i="4"/>
  <c r="W12" i="4"/>
  <c r="W14" i="4"/>
  <c r="Y14" i="4"/>
  <c r="Z14" i="4"/>
  <c r="W15" i="4"/>
  <c r="Z15" i="4"/>
  <c r="V8" i="4"/>
  <c r="V10" i="4"/>
  <c r="V11" i="4"/>
  <c r="V12" i="4"/>
  <c r="V14" i="4"/>
  <c r="V15" i="4"/>
  <c r="V7" i="4"/>
  <c r="Q8" i="4"/>
  <c r="Q9" i="4"/>
  <c r="Q10" i="4"/>
  <c r="Q11" i="4"/>
  <c r="Q12" i="4"/>
  <c r="Q13" i="4"/>
  <c r="Q14" i="4"/>
  <c r="Q15" i="4"/>
  <c r="Q7" i="4"/>
  <c r="P8" i="4"/>
  <c r="P9" i="4"/>
  <c r="P10" i="4"/>
  <c r="P11" i="4"/>
  <c r="P12" i="4"/>
  <c r="P13" i="4"/>
  <c r="P14" i="4"/>
  <c r="P15" i="4"/>
  <c r="P7" i="4"/>
  <c r="U8" i="4"/>
  <c r="X8" i="4" s="1"/>
  <c r="U9" i="4"/>
  <c r="X9" i="4" s="1"/>
  <c r="U10" i="4"/>
  <c r="X10" i="4" s="1"/>
  <c r="U11" i="4"/>
  <c r="X11" i="4" s="1"/>
  <c r="U12" i="4"/>
  <c r="X12" i="4" s="1"/>
  <c r="U13" i="4"/>
  <c r="X13" i="4" s="1"/>
  <c r="U14" i="4"/>
  <c r="X14" i="4" s="1"/>
  <c r="U15" i="4"/>
  <c r="X15" i="4" s="1"/>
  <c r="U7" i="4"/>
  <c r="X7" i="4" s="1"/>
  <c r="S8" i="4"/>
  <c r="S9" i="4"/>
  <c r="S10" i="4"/>
  <c r="S11" i="4"/>
  <c r="S12" i="4"/>
  <c r="S13" i="4"/>
  <c r="S14" i="4"/>
  <c r="S15" i="4"/>
  <c r="S7" i="4"/>
  <c r="T8" i="4"/>
  <c r="T9" i="4"/>
  <c r="T10" i="4"/>
  <c r="T11" i="4"/>
  <c r="T12" i="4"/>
  <c r="T13" i="4"/>
  <c r="T14" i="4"/>
  <c r="T15" i="4"/>
  <c r="R8" i="4"/>
  <c r="R9" i="4"/>
  <c r="R10" i="4"/>
  <c r="R11" i="4"/>
  <c r="R12" i="4"/>
  <c r="R13" i="4"/>
  <c r="R14" i="4"/>
  <c r="R15" i="4"/>
  <c r="O8" i="4"/>
  <c r="O9" i="4"/>
  <c r="O10" i="4"/>
  <c r="O11" i="4"/>
  <c r="O12" i="4"/>
  <c r="O13" i="4"/>
  <c r="O14" i="4"/>
  <c r="O15" i="4"/>
  <c r="M8" i="4"/>
  <c r="M9" i="4"/>
  <c r="M10" i="4"/>
  <c r="M11" i="4"/>
  <c r="M12" i="4"/>
  <c r="M13" i="4"/>
  <c r="M14" i="4"/>
  <c r="M15" i="4"/>
  <c r="L8" i="4"/>
  <c r="L9" i="4"/>
  <c r="L10" i="4"/>
  <c r="L11" i="4"/>
  <c r="L12" i="4"/>
  <c r="L13" i="4"/>
  <c r="L14" i="4"/>
  <c r="L15" i="4"/>
  <c r="W13" i="4" l="1"/>
  <c r="W9" i="4"/>
  <c r="Z13" i="4"/>
  <c r="Z12" i="4"/>
  <c r="Z9" i="4"/>
  <c r="Z8" i="4"/>
  <c r="Z7" i="4"/>
  <c r="Y15" i="4"/>
  <c r="Y13" i="4"/>
  <c r="Y12" i="4"/>
  <c r="Y11" i="4"/>
  <c r="Y9" i="4"/>
  <c r="Y8" i="4"/>
  <c r="V13" i="4"/>
  <c r="V9" i="4"/>
  <c r="R7" i="4"/>
  <c r="O7" i="4"/>
  <c r="M7" i="4"/>
  <c r="L7" i="4"/>
  <c r="I33" i="3" l="1"/>
  <c r="I34" i="3"/>
  <c r="I35" i="3"/>
  <c r="I36" i="3"/>
  <c r="I37" i="3"/>
  <c r="I38" i="3"/>
  <c r="I39" i="3"/>
  <c r="N5"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AP8" i="2" l="1"/>
  <c r="AP7" i="2"/>
  <c r="AP6" i="2"/>
  <c r="AP5" i="2"/>
</calcChain>
</file>

<file path=xl/sharedStrings.xml><?xml version="1.0" encoding="utf-8"?>
<sst xmlns="http://schemas.openxmlformats.org/spreadsheetml/2006/main" count="879" uniqueCount="404">
  <si>
    <t>E</t>
  </si>
  <si>
    <t>V</t>
  </si>
  <si>
    <t>T</t>
  </si>
  <si>
    <t>raster angle</t>
  </si>
  <si>
    <t>TEST</t>
  </si>
  <si>
    <t>cooling</t>
  </si>
  <si>
    <t>Comment</t>
  </si>
  <si>
    <t>Good</t>
  </si>
  <si>
    <t>first layer V</t>
  </si>
  <si>
    <t>Bed T</t>
  </si>
  <si>
    <t>Cause</t>
  </si>
  <si>
    <t>Description</t>
  </si>
  <si>
    <t>First layer don't stick to bed, rolling and stick to buse</t>
  </si>
  <si>
    <t>First layer warping and influence later print quality</t>
  </si>
  <si>
    <t>Visible porosity between filament</t>
  </si>
  <si>
    <t>Faisability</t>
  </si>
  <si>
    <t>Quality</t>
  </si>
  <si>
    <t>0/50</t>
  </si>
  <si>
    <t>No</t>
  </si>
  <si>
    <t>Yes</t>
  </si>
  <si>
    <t>first layer E</t>
  </si>
  <si>
    <t>First layer delamination, weak interlayer bonding, later layers well bonded</t>
  </si>
  <si>
    <t>1,2</t>
  </si>
  <si>
    <t>1,3</t>
  </si>
  <si>
    <t>2,3</t>
  </si>
  <si>
    <t>First layer severe delamination, seperated and interlayer distorsion</t>
  </si>
  <si>
    <t>1,2,3</t>
  </si>
  <si>
    <t>2,3,</t>
  </si>
  <si>
    <t>Structure warping during printing</t>
  </si>
  <si>
    <t>First layer delamination, weak interlayer bonding, later layers weakly bonded</t>
  </si>
  <si>
    <t>3,5</t>
  </si>
  <si>
    <t>Visible porosity at end</t>
  </si>
  <si>
    <t>Porosity much more worse</t>
  </si>
  <si>
    <t>H</t>
  </si>
  <si>
    <t>Test</t>
  </si>
  <si>
    <t>Levels</t>
  </si>
  <si>
    <t>Factors</t>
  </si>
  <si>
    <t>Orientation</t>
  </si>
  <si>
    <t>Temperature</t>
  </si>
  <si>
    <t>Layer height</t>
  </si>
  <si>
    <t>Speed</t>
  </si>
  <si>
    <t>Investigation of the capacity envelope of Machine Raise 3D for PLA</t>
  </si>
  <si>
    <t>Hypothesis:       increase bed temperature will improve adhesion between part and bed and also interlayer bonding of filaments . Investigation:      See the case for layer height 0.4, increasing bed temperature do imrove the ahdesion to bed. But for the case when layer height is 0.1 to 0.3,   increasing temperature to 60 and 80 degree didn't really solve the problem of bed adhesion and the delaminaton problem.  In conclusion, at low print temperature, bed temperature doesn't have an important effect on filament bond and adhesion between first layer and bed</t>
  </si>
  <si>
    <t>Hypothesis: Once the first layer is well printed, the print speed of later layers can be much more bigger and the layer height can be much smaller.                          Investigation: Set first layer height at 0.2 and print speed to 15mm/s, a good print quality can be assured at low print temperature. Begain with second layer, the layer height can be dicrease to 0.1 and the print speed can be increased to 120 without visible defaut.</t>
  </si>
  <si>
    <t>Hypothesis:At low print temperature, the variation of print temperature plays a key role than bed temperature.      Investigation:  increasing print temperature by 10 degree, the first layer well stick to the bed at all layer height. However, the ahdesion is still sensitive to print speed as the extruded filament is relatively rigide and viscous at low temperature which results in a big shear force between filament and buse. In addition, the print speed of second layer can be increased to 140mm/s.</t>
  </si>
  <si>
    <t>Hypothesis: the maximum temperature of printing for PLA is about 240 degree according to internet information. After that bubbles will appear during the printing because of the humide inside filament.            Investigation: Print temperature can be increased to 260 with a good geometry quality and mecanic resistance. The filament bonding is even better as there is less delamination in the first layer.</t>
  </si>
  <si>
    <t>Validation for orientation 90 degree.       Investigation: no difference from 0 degree. The orientation doesn't change print quality. In addition, bed temperature of 60, which is recommended by most people on the internet doesn't perform better than 40 degree at low print temperature. To simplify printing, we choose 40</t>
  </si>
  <si>
    <t>first layer cooling</t>
  </si>
  <si>
    <t>Cooling</t>
  </si>
  <si>
    <t>0.1-0.3</t>
  </si>
  <si>
    <t>20-120</t>
  </si>
  <si>
    <t>180-260</t>
  </si>
  <si>
    <t>0,90</t>
  </si>
  <si>
    <t xml:space="preserve">infill </t>
  </si>
  <si>
    <t xml:space="preserve">infill pattern </t>
  </si>
  <si>
    <t xml:space="preserve">Shell </t>
  </si>
  <si>
    <t>Flowrate</t>
  </si>
  <si>
    <t>Lines</t>
  </si>
  <si>
    <t>Extrude width</t>
  </si>
  <si>
    <t>起毛球</t>
  </si>
  <si>
    <t>no</t>
  </si>
  <si>
    <t>0/51</t>
  </si>
  <si>
    <t>yes</t>
  </si>
  <si>
    <t>flowrate 150%</t>
  </si>
  <si>
    <t>S100</t>
  </si>
  <si>
    <t>S94</t>
  </si>
  <si>
    <t>有间断，突起的点</t>
  </si>
  <si>
    <t>At high print speed, the filament feed system(gears) has bigger risk of slide between gear and filament which results in a less of flow during printing. Finally, this problem show up on structures like incontinue filaments, or very bad intralayer adhesion.</t>
  </si>
  <si>
    <t>retraction</t>
  </si>
  <si>
    <t>No retraction</t>
  </si>
  <si>
    <t>acceleration 500</t>
  </si>
  <si>
    <t>R</t>
  </si>
  <si>
    <t>/</t>
  </si>
  <si>
    <t>Time</t>
  </si>
  <si>
    <t>Specimen</t>
  </si>
  <si>
    <t>weight</t>
  </si>
  <si>
    <t>h</t>
  </si>
  <si>
    <t>b</t>
  </si>
  <si>
    <t>h1</t>
  </si>
  <si>
    <t>h2</t>
  </si>
  <si>
    <t>h3</t>
  </si>
  <si>
    <t>b1</t>
  </si>
  <si>
    <t>b2</t>
  </si>
  <si>
    <t>b3</t>
  </si>
  <si>
    <t>h_AVE</t>
  </si>
  <si>
    <t>PLATEFORM</t>
  </si>
  <si>
    <t>RAFT</t>
  </si>
  <si>
    <t>BRIM</t>
  </si>
  <si>
    <t>Note</t>
  </si>
  <si>
    <t>Problem of slice, lakc of one line of extrusion in y direction</t>
  </si>
  <si>
    <t>10-48</t>
  </si>
  <si>
    <t>pla T180V100-1</t>
  </si>
  <si>
    <t>pla T180V100-2</t>
  </si>
  <si>
    <t>PLA T180V20</t>
  </si>
  <si>
    <t>11_10</t>
  </si>
  <si>
    <t>11_19</t>
  </si>
  <si>
    <t xml:space="preserve">11_27 </t>
  </si>
  <si>
    <t>11_36</t>
  </si>
  <si>
    <t>11_43</t>
  </si>
  <si>
    <t>11_50</t>
  </si>
  <si>
    <t>12_2</t>
  </si>
  <si>
    <t>12_08</t>
  </si>
  <si>
    <t>12_14</t>
  </si>
  <si>
    <t>12_22</t>
  </si>
  <si>
    <t>12_27</t>
  </si>
  <si>
    <t>12_33</t>
  </si>
  <si>
    <t>12_40</t>
  </si>
  <si>
    <t>12_50</t>
  </si>
  <si>
    <t>12_57</t>
  </si>
  <si>
    <t>Sandwich4-5</t>
  </si>
  <si>
    <t>13_04</t>
  </si>
  <si>
    <t>Sandwich1-8</t>
  </si>
  <si>
    <t>13_10</t>
  </si>
  <si>
    <t>mode1</t>
  </si>
  <si>
    <t>mode2</t>
  </si>
  <si>
    <t>mode3</t>
  </si>
  <si>
    <t>mode4</t>
  </si>
  <si>
    <t>mode5</t>
  </si>
  <si>
    <t>Taguchi_1</t>
  </si>
  <si>
    <t>Taguchi_2</t>
  </si>
  <si>
    <t>Taguchi_3</t>
  </si>
  <si>
    <t>Taguchi_4</t>
  </si>
  <si>
    <t>Taguchi_5</t>
  </si>
  <si>
    <t>Taguchi_6</t>
  </si>
  <si>
    <t>Taguchi_7</t>
  </si>
  <si>
    <t>Taguchi_8</t>
  </si>
  <si>
    <t>Taguchi_9</t>
  </si>
  <si>
    <t>Taguchi_11</t>
  </si>
  <si>
    <t>Taguchi_12</t>
  </si>
  <si>
    <t>Taguchi_13</t>
  </si>
  <si>
    <t>Taguchi_14</t>
  </si>
  <si>
    <t>Frequency of resonance</t>
  </si>
  <si>
    <t>T1</t>
  </si>
  <si>
    <t>T2</t>
  </si>
  <si>
    <t>T3</t>
  </si>
  <si>
    <t>loss factor quasi stable for R1</t>
  </si>
  <si>
    <t xml:space="preserve"> </t>
  </si>
  <si>
    <t xml:space="preserve">Taguchi 1111-1 </t>
  </si>
  <si>
    <t>Taguchi 1122-1</t>
  </si>
  <si>
    <t>Taguchi 1133-1</t>
  </si>
  <si>
    <t>Taguchi 1211-1</t>
  </si>
  <si>
    <t>Taguchi 1222-1</t>
  </si>
  <si>
    <t>Taguchi 1222-2</t>
  </si>
  <si>
    <t>Taguchi 1233-1</t>
  </si>
  <si>
    <t>Taguchi 1312-1</t>
  </si>
  <si>
    <t>Taguchi 1323-1</t>
  </si>
  <si>
    <t>Taguchi 1331-1</t>
  </si>
  <si>
    <t xml:space="preserve">Taguchi 1111-2 </t>
  </si>
  <si>
    <t>Taguchi 1122-2</t>
  </si>
  <si>
    <t>Taguchi 1133-2</t>
  </si>
  <si>
    <t>Taguchi 1211-2</t>
  </si>
  <si>
    <t>Taguchi 1233-2</t>
  </si>
  <si>
    <t>Taguchi 1312-2</t>
  </si>
  <si>
    <t>Taguchi 1323-2</t>
  </si>
  <si>
    <t>Taguchi 1331-2</t>
  </si>
  <si>
    <t xml:space="preserve">Taguchi 2113-1 </t>
  </si>
  <si>
    <t>Taguchi 2121-1</t>
  </si>
  <si>
    <t>Taguchi 2132-1</t>
  </si>
  <si>
    <t>Taguchi 2212-1</t>
  </si>
  <si>
    <t>Taguchi 2223-1</t>
  </si>
  <si>
    <t>Taguchi 2231-1</t>
  </si>
  <si>
    <t>Taguchi 2313-1</t>
  </si>
  <si>
    <t>Taguchi 2321-1</t>
  </si>
  <si>
    <t>Taguchi 2332-1</t>
  </si>
  <si>
    <t xml:space="preserve">Taguchi 2113-2 </t>
  </si>
  <si>
    <t>Taguchi 2121-2</t>
  </si>
  <si>
    <t>Taguchi 2132-2</t>
  </si>
  <si>
    <t>Taguchi 2212-2</t>
  </si>
  <si>
    <t>Taguchi 2223-2</t>
  </si>
  <si>
    <t>Taguchi 2231-2</t>
  </si>
  <si>
    <t>Taguchi 2313-2</t>
  </si>
  <si>
    <t>Taguchi 2321-2</t>
  </si>
  <si>
    <t>Taguchi 2332-2</t>
  </si>
  <si>
    <t>h ave</t>
  </si>
  <si>
    <t>b ave</t>
  </si>
  <si>
    <t>A</t>
  </si>
  <si>
    <t>I</t>
  </si>
  <si>
    <t>L</t>
  </si>
  <si>
    <t>density</t>
  </si>
  <si>
    <t>sqrt(m)</t>
  </si>
  <si>
    <t>sqrt(m)_norm</t>
  </si>
  <si>
    <t>A1_norm</t>
  </si>
  <si>
    <t>A2=sqrt(I/AP)</t>
  </si>
  <si>
    <t>A1=sqrt(p)</t>
  </si>
  <si>
    <t>A2_norm</t>
  </si>
  <si>
    <t>11_27</t>
  </si>
  <si>
    <t xml:space="preserve"> 11_39 </t>
  </si>
  <si>
    <t>11_51</t>
  </si>
  <si>
    <t>1030 n</t>
  </si>
  <si>
    <t>11_59</t>
  </si>
  <si>
    <t>12_05</t>
  </si>
  <si>
    <t>12_10</t>
  </si>
  <si>
    <t>12_16</t>
  </si>
  <si>
    <t>Red filament</t>
  </si>
  <si>
    <t>12_28</t>
  </si>
  <si>
    <t>12_34</t>
  </si>
  <si>
    <t>12_39</t>
  </si>
  <si>
    <t>12_44</t>
  </si>
  <si>
    <t>12_55</t>
  </si>
  <si>
    <t>13_01</t>
  </si>
  <si>
    <t>13_05</t>
  </si>
  <si>
    <t>13_15</t>
  </si>
  <si>
    <t>13_20</t>
  </si>
  <si>
    <t>13_25</t>
  </si>
  <si>
    <t>13_30</t>
  </si>
  <si>
    <t>13_35</t>
  </si>
  <si>
    <t>13_40</t>
  </si>
  <si>
    <t>5 resonances</t>
  </si>
  <si>
    <t>6 resonances</t>
  </si>
  <si>
    <t xml:space="preserve">a short line delamination </t>
  </si>
  <si>
    <t>material accumulation at ends</t>
  </si>
  <si>
    <t>Good quality</t>
  </si>
  <si>
    <t>delamination between most filaments</t>
  </si>
  <si>
    <t>225-235</t>
  </si>
  <si>
    <t>15-35</t>
  </si>
  <si>
    <t>Every filament is seperated;filament is deformed by tension</t>
  </si>
  <si>
    <t>Every filament is seperated;filament is deformed by tension, lack of material at somes lines, no extrusion</t>
  </si>
  <si>
    <t>Every filament is seperated;filament is not deformed by tension</t>
  </si>
  <si>
    <t xml:space="preserve">Top and bottom </t>
  </si>
  <si>
    <t>V10-20</t>
  </si>
  <si>
    <t>Infill</t>
  </si>
  <si>
    <t>filament supeposition at ends</t>
  </si>
  <si>
    <t>Good quality,slight filament superposition at ends, may need decrease flowrate</t>
  </si>
  <si>
    <t>Melt temperature</t>
  </si>
  <si>
    <t>first layer filament delamination, material fluidity too weak; first layer is partially bonded</t>
  </si>
  <si>
    <t>Extrusion width</t>
  </si>
  <si>
    <t>material fluidity too weak; first layer is partially bonded</t>
  </si>
  <si>
    <t xml:space="preserve"> material fluidity too weak; first layer is bonded</t>
  </si>
  <si>
    <t>Here there is a list of good journals with their links</t>
  </si>
  <si>
    <t>1. Rapid Prototyping journal (Emerald)</t>
  </si>
  <si>
    <t>https://www.emeraldinsight.com/journal/rpj</t>
  </si>
  <si>
    <t>2. Virtual and physical prototyping (Taylor and Francis)</t>
  </si>
  <si>
    <t>https://www.tandfonline.com/toc/nvpp20/current</t>
  </si>
  <si>
    <t>3. Progress in additive manufacturing (Springer)</t>
  </si>
  <si>
    <t>http://www.springer.com/engineering/industrial+management/journal/40964</t>
  </si>
  <si>
    <t>4. Additive manufacturing (Elsevier)</t>
  </si>
  <si>
    <t>https://www.journals.elsevier.com/additive-manufacturing/</t>
  </si>
  <si>
    <t>5. 3D Printing and Additive Manufacturing (liebert publisher )</t>
  </si>
  <si>
    <t>https://home.liebertpub.com/publications/3d-printing-and-additive-manufacturing/621/overview</t>
  </si>
  <si>
    <t>6. International Journal of Additive and Subtractive Materials Manufacturing</t>
  </si>
  <si>
    <t>http://www.inderscience.com/jhome.php?jcode=IJASMM</t>
  </si>
  <si>
    <t>Too fluide, residuel materialat top surface</t>
  </si>
  <si>
    <t>Too much material accumuate</t>
  </si>
  <si>
    <t>Mode1</t>
  </si>
  <si>
    <t>Mode2</t>
  </si>
  <si>
    <t>Mode3</t>
  </si>
  <si>
    <t>Mode4</t>
  </si>
  <si>
    <t>Mode5</t>
  </si>
  <si>
    <t>Ecart type en pourcentage</t>
  </si>
  <si>
    <t>Slow down layers</t>
  </si>
  <si>
    <t>N0</t>
  </si>
  <si>
    <t>Calibration result for TPU</t>
  </si>
  <si>
    <t>Raster angle</t>
  </si>
  <si>
    <t>Level 1</t>
  </si>
  <si>
    <t>Level 2</t>
  </si>
  <si>
    <t>Level 3</t>
  </si>
  <si>
    <t>delamination at several filament</t>
  </si>
  <si>
    <t>NO</t>
  </si>
  <si>
    <t>flowrate has a influence, so we set it to 130</t>
  </si>
  <si>
    <t>severe Bubble problem,vapeur</t>
  </si>
  <si>
    <t>YES</t>
  </si>
  <si>
    <t>bubble</t>
  </si>
  <si>
    <t>70h</t>
  </si>
  <si>
    <t>first layer height</t>
  </si>
  <si>
    <t>extrusion width</t>
  </si>
  <si>
    <t>Bed temperature</t>
  </si>
  <si>
    <t>First layer speed</t>
  </si>
  <si>
    <t>Infill pattern</t>
  </si>
  <si>
    <t>Infill percentage</t>
  </si>
  <si>
    <t>0/0/50</t>
  </si>
  <si>
    <t>1+C14:R36+C14:R32</t>
  </si>
  <si>
    <t>Taguchi</t>
  </si>
  <si>
    <t>1111-1</t>
  </si>
  <si>
    <t>1222-1</t>
  </si>
  <si>
    <t>1333-1</t>
  </si>
  <si>
    <t>2123_1</t>
  </si>
  <si>
    <t>2231_1</t>
  </si>
  <si>
    <t>2312_1</t>
  </si>
  <si>
    <t>3132_1</t>
  </si>
  <si>
    <t>3213_1</t>
  </si>
  <si>
    <t>_&amp;</t>
  </si>
  <si>
    <t>3321_1</t>
  </si>
  <si>
    <t>1111-2</t>
  </si>
  <si>
    <t>1222-2</t>
  </si>
  <si>
    <t>1333-2</t>
  </si>
  <si>
    <t>2123_2</t>
  </si>
  <si>
    <t>2231_2</t>
  </si>
  <si>
    <t>2312_2</t>
  </si>
  <si>
    <t>3132_2</t>
  </si>
  <si>
    <t>3213_2</t>
  </si>
  <si>
    <t>3321_2</t>
  </si>
  <si>
    <t>height 3.1,first layer 0.3</t>
  </si>
  <si>
    <t>±</t>
  </si>
  <si>
    <t>Taguchi 1312-3</t>
  </si>
  <si>
    <t>3132_3</t>
  </si>
  <si>
    <t>2123_3</t>
  </si>
  <si>
    <t>Sandwich</t>
  </si>
  <si>
    <t>10_51</t>
  </si>
  <si>
    <t>25/11/2020</t>
  </si>
  <si>
    <t xml:space="preserve"> 11_27</t>
  </si>
  <si>
    <t>11_58</t>
  </si>
  <si>
    <t>12_29</t>
  </si>
  <si>
    <t>Boundary condition has heavy effect on spectre,12-46/19 with small part , 12_29 without fixation pa rt</t>
  </si>
  <si>
    <t>13_17</t>
  </si>
  <si>
    <t>13_28</t>
  </si>
  <si>
    <t>13_47</t>
  </si>
  <si>
    <t>13_59</t>
  </si>
  <si>
    <t xml:space="preserve"> 3213_1</t>
  </si>
  <si>
    <t>14_13</t>
  </si>
  <si>
    <t>14_19</t>
  </si>
  <si>
    <t>serré fort</t>
  </si>
  <si>
    <t>serré normale</t>
  </si>
  <si>
    <t>tiré fort</t>
  </si>
  <si>
    <t>tiré souple</t>
  </si>
  <si>
    <t>tiréNORMALE</t>
  </si>
  <si>
    <t>tiré normale</t>
  </si>
  <si>
    <t>16_26</t>
  </si>
  <si>
    <t>Influenced by tension logititude of beam</t>
  </si>
  <si>
    <t>16_46</t>
  </si>
  <si>
    <t xml:space="preserve">3132_4 </t>
  </si>
  <si>
    <t>17_21</t>
  </si>
  <si>
    <t>17_15</t>
  </si>
  <si>
    <t>17-26</t>
  </si>
  <si>
    <t>17-41</t>
  </si>
  <si>
    <t>17-47</t>
  </si>
  <si>
    <t>17-35</t>
  </si>
  <si>
    <t>17-55</t>
  </si>
  <si>
    <t xml:space="preserve">18_01 </t>
  </si>
  <si>
    <t>18-14</t>
  </si>
  <si>
    <t>18-20</t>
  </si>
  <si>
    <t>18_27</t>
  </si>
  <si>
    <t>18_33</t>
  </si>
  <si>
    <t>18-39</t>
  </si>
  <si>
    <t>Trial 2 18_44</t>
  </si>
  <si>
    <t>18_53</t>
  </si>
  <si>
    <t>18_59</t>
  </si>
  <si>
    <t>19_07</t>
  </si>
  <si>
    <t>19_44/19_49</t>
  </si>
  <si>
    <t>19_55</t>
  </si>
  <si>
    <t>20_00</t>
  </si>
  <si>
    <t>Sandwich TPU1</t>
  </si>
  <si>
    <t>20_05</t>
  </si>
  <si>
    <t>19_16</t>
  </si>
  <si>
    <t xml:space="preserve"> 没有式样13_40DAITI</t>
  </si>
  <si>
    <t>20_17</t>
  </si>
  <si>
    <t>20_11</t>
  </si>
  <si>
    <t>Selected test space</t>
  </si>
  <si>
    <t>Issues: 1.Debonding of extruded filament; 2.Bubbling at high temperature</t>
  </si>
  <si>
    <t>Issues: 1. Visible porosity; 2. Discontinuity and pilling of extruded filament， 3.  Emission of harmful gas caused by thermal decomposition, may include: carbon oxides (CO, CO2), nitrogen oxides (NO, NO2 etc.), hydrocarbons, HCN.</t>
  </si>
  <si>
    <t>Number of specimen</t>
  </si>
  <si>
    <t>3132_5</t>
  </si>
  <si>
    <t>3132_6</t>
  </si>
  <si>
    <t>2123_4</t>
  </si>
  <si>
    <t>2123_5</t>
  </si>
  <si>
    <t>Taguchi L18 Orthogonal Arrays</t>
  </si>
  <si>
    <t>(1,1)</t>
  </si>
  <si>
    <t>(1,2)</t>
  </si>
  <si>
    <t>(1,3)</t>
  </si>
  <si>
    <t>(2,1)</t>
  </si>
  <si>
    <t>(2,2)</t>
  </si>
  <si>
    <t>(2,3)</t>
  </si>
  <si>
    <t>R-T</t>
  </si>
  <si>
    <t>Taguchi L9 Orthogonal Arrays</t>
  </si>
  <si>
    <t xml:space="preserve">Template Taguchi L18 PLA </t>
  </si>
  <si>
    <t xml:space="preserve">TPU left extruder 18-11-2020 </t>
  </si>
  <si>
    <t>Taguchi 1232-1</t>
  </si>
  <si>
    <t>Taguchi 1232-2</t>
  </si>
  <si>
    <t>1211_1</t>
  </si>
  <si>
    <t>1211_2</t>
  </si>
  <si>
    <t>Sandwich H_1</t>
  </si>
  <si>
    <t>Sandwich H_2</t>
  </si>
  <si>
    <t>12_02</t>
  </si>
  <si>
    <t>Sandwich 1</t>
  </si>
  <si>
    <t>Sandwich 2</t>
  </si>
  <si>
    <t>Sandwich 3</t>
  </si>
  <si>
    <t>Sandwich 7_1</t>
  </si>
  <si>
    <t>Sandwich 8_1</t>
  </si>
  <si>
    <t>Sandwich 8_2</t>
  </si>
  <si>
    <t>12_19</t>
  </si>
  <si>
    <t xml:space="preserve">12_28 </t>
  </si>
  <si>
    <t>12_35</t>
  </si>
  <si>
    <t>PLA 1_1</t>
  </si>
  <si>
    <t>12_46</t>
  </si>
  <si>
    <t>12_52</t>
  </si>
  <si>
    <t>PLA 1_3</t>
  </si>
  <si>
    <t xml:space="preserve">13_10 </t>
  </si>
  <si>
    <t>13_23</t>
  </si>
  <si>
    <t xml:space="preserve">13_29 </t>
  </si>
  <si>
    <t xml:space="preserve">13_47/13_57 </t>
  </si>
  <si>
    <t>14_09</t>
  </si>
  <si>
    <t>15_26</t>
  </si>
  <si>
    <t>15_42</t>
  </si>
  <si>
    <t>tpu 7</t>
  </si>
  <si>
    <t>tpu 8</t>
  </si>
  <si>
    <t>tpu 9</t>
  </si>
  <si>
    <t>15_55</t>
  </si>
  <si>
    <t>16_01</t>
  </si>
  <si>
    <t>16_31</t>
  </si>
  <si>
    <t>16_42</t>
  </si>
  <si>
    <t>16_38</t>
  </si>
  <si>
    <t>TPU 9 tension</t>
  </si>
  <si>
    <t>16_48</t>
  </si>
  <si>
    <t>Y</t>
  </si>
  <si>
    <t>thin PLA thick TPU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</si>
</sst>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2">
    <font>
      <sz val="11"/>
      <color theme="1"/>
      <name val="Calibri"/>
      <family val="2"/>
      <charset val="134"/>
      <scheme val="minor"/>
    </font>
    <font>
      <sz val="11"/>
      <color theme="1"/>
      <name val="Calibri"/>
      <family val="2"/>
      <charset val="134"/>
      <scheme val="minor"/>
    </font>
    <font>
      <sz val="11"/>
      <color theme="0"/>
      <name val="Calibri"/>
      <family val="2"/>
      <charset val="134"/>
      <scheme val="minor"/>
    </font>
    <font>
      <sz val="8"/>
      <name val="Calibri"/>
      <family val="2"/>
      <charset val="134"/>
      <scheme val="minor"/>
    </font>
    <font>
      <sz val="16"/>
      <color theme="1"/>
      <name val="Calibri"/>
      <family val="2"/>
      <charset val="134"/>
      <scheme val="minor"/>
    </font>
    <font>
      <sz val="12"/>
      <color theme="0"/>
      <name val="Calibri"/>
      <family val="2"/>
      <charset val="134"/>
      <scheme val="minor"/>
    </font>
    <font>
      <sz val="12"/>
      <color theme="1"/>
      <name val="Calibri"/>
      <family val="2"/>
      <charset val="134"/>
      <scheme val="minor"/>
    </font>
    <font>
      <sz val="11"/>
      <color rgb="FFFF0000"/>
      <name val="Calibri"/>
      <family val="2"/>
      <charset val="134"/>
      <scheme val="minor"/>
    </font>
    <font>
      <sz val="22"/>
      <color theme="1"/>
      <name val="Calibri"/>
      <family val="2"/>
      <scheme val="minor"/>
    </font>
    <font>
      <b/>
      <sz val="11"/>
      <color theme="1"/>
      <name val="Calibri"/>
      <family val="2"/>
      <charset val="134"/>
      <scheme val="minor"/>
    </font>
    <font>
      <sz val="11"/>
      <color theme="5"/>
      <name val="Calibri"/>
      <family val="2"/>
      <charset val="134"/>
      <scheme val="minor"/>
    </font>
    <font>
      <sz val="11"/>
      <color theme="4"/>
      <name val="Calibri"/>
      <family val="2"/>
      <charset val="134"/>
      <scheme val="minor"/>
    </font>
  </fonts>
  <fills count="21">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7" tint="0.39997558519241921"/>
        <bgColor indexed="65"/>
      </patternFill>
    </fill>
    <fill>
      <patternFill patternType="solid">
        <fgColor rgb="FFFFFF00"/>
        <bgColor indexed="64"/>
      </patternFill>
    </fill>
    <fill>
      <patternFill patternType="solid">
        <fgColor theme="2"/>
        <bgColor indexed="64"/>
      </patternFill>
    </fill>
    <fill>
      <patternFill patternType="solid">
        <fgColor theme="9" tint="0.79998168889431442"/>
        <bgColor indexed="64"/>
      </patternFill>
    </fill>
    <fill>
      <patternFill patternType="solid">
        <fgColor theme="7"/>
        <bgColor indexed="64"/>
      </patternFill>
    </fill>
    <fill>
      <patternFill patternType="solid">
        <fgColor theme="6" tint="0.79998168889431442"/>
        <bgColor indexed="65"/>
      </patternFill>
    </fill>
    <fill>
      <patternFill patternType="solid">
        <fgColor rgb="FF00B050"/>
        <bgColor indexed="64"/>
      </patternFill>
    </fill>
    <fill>
      <patternFill patternType="solid">
        <fgColor theme="7" tint="0.39997558519241921"/>
        <bgColor indexed="64"/>
      </patternFill>
    </fill>
    <fill>
      <patternFill patternType="solid">
        <fgColor theme="9"/>
        <bgColor indexed="64"/>
      </patternFill>
    </fill>
    <fill>
      <patternFill patternType="solid">
        <fgColor theme="4"/>
        <bgColor indexed="64"/>
      </patternFill>
    </fill>
    <fill>
      <patternFill patternType="solid">
        <fgColor theme="0" tint="-0.499984740745262"/>
        <bgColor indexed="64"/>
      </patternFill>
    </fill>
    <fill>
      <patternFill patternType="solid">
        <fgColor theme="3" tint="-0.499984740745262"/>
        <bgColor indexed="64"/>
      </patternFill>
    </fill>
    <fill>
      <patternFill patternType="solid">
        <fgColor theme="0"/>
        <bgColor indexed="64"/>
      </patternFill>
    </fill>
    <fill>
      <patternFill patternType="solid">
        <fgColor theme="5"/>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7">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11" borderId="0" applyNumberFormat="0" applyBorder="0" applyAlignment="0" applyProtection="0"/>
  </cellStyleXfs>
  <cellXfs count="149">
    <xf numFmtId="0" fontId="0" fillId="0" borderId="0" xfId="0"/>
    <xf numFmtId="0" fontId="0" fillId="0" borderId="0" xfId="0" applyAlignment="1"/>
    <xf numFmtId="0" fontId="0" fillId="0" borderId="1" xfId="0" applyBorder="1" applyAlignment="1">
      <alignment horizontal="center"/>
    </xf>
    <xf numFmtId="0" fontId="1" fillId="3" borderId="1" xfId="2" applyBorder="1" applyAlignment="1">
      <alignment horizontal="center"/>
    </xf>
    <xf numFmtId="0" fontId="2" fillId="2" borderId="1" xfId="1" applyBorder="1" applyAlignment="1">
      <alignment horizontal="center"/>
    </xf>
    <xf numFmtId="0" fontId="1" fillId="5" borderId="1" xfId="4" applyBorder="1" applyAlignment="1">
      <alignment horizontal="center"/>
    </xf>
    <xf numFmtId="0" fontId="1" fillId="4" borderId="1" xfId="3" applyBorder="1" applyAlignment="1">
      <alignment horizontal="center"/>
    </xf>
    <xf numFmtId="0" fontId="1" fillId="0" borderId="1" xfId="0" applyFont="1" applyBorder="1" applyAlignment="1">
      <alignment horizontal="center"/>
    </xf>
    <xf numFmtId="0" fontId="2" fillId="2" borderId="2" xfId="1" applyBorder="1" applyAlignment="1">
      <alignment horizontal="center"/>
    </xf>
    <xf numFmtId="0" fontId="2" fillId="2" borderId="4" xfId="1" applyBorder="1" applyAlignment="1">
      <alignment horizontal="center"/>
    </xf>
    <xf numFmtId="0" fontId="2" fillId="2" borderId="1" xfId="1" applyBorder="1"/>
    <xf numFmtId="0" fontId="0" fillId="0" borderId="1" xfId="0" applyBorder="1"/>
    <xf numFmtId="9" fontId="0" fillId="0" borderId="1" xfId="0" applyNumberFormat="1" applyBorder="1" applyAlignment="1">
      <alignment horizontal="center"/>
    </xf>
    <xf numFmtId="0" fontId="0" fillId="0" borderId="5" xfId="0" applyFill="1" applyBorder="1" applyAlignment="1">
      <alignment horizontal="center"/>
    </xf>
    <xf numFmtId="0" fontId="1" fillId="6" borderId="1" xfId="5" applyBorder="1" applyAlignment="1">
      <alignment horizontal="center"/>
    </xf>
    <xf numFmtId="0" fontId="1" fillId="6" borderId="0" xfId="5"/>
    <xf numFmtId="0" fontId="1" fillId="6" borderId="2" xfId="5" applyBorder="1" applyAlignment="1">
      <alignment horizontal="center"/>
    </xf>
    <xf numFmtId="0" fontId="1" fillId="6" borderId="0" xfId="5" applyBorder="1" applyAlignment="1">
      <alignment horizontal="center"/>
    </xf>
    <xf numFmtId="0" fontId="1" fillId="6" borderId="5" xfId="5" applyBorder="1" applyAlignment="1">
      <alignment horizontal="center"/>
    </xf>
    <xf numFmtId="0" fontId="2" fillId="2" borderId="1" xfId="1" applyBorder="1" applyAlignment="1">
      <alignment horizontal="center"/>
    </xf>
    <xf numFmtId="0" fontId="0" fillId="0" borderId="1" xfId="0" applyBorder="1" applyAlignment="1">
      <alignment horizontal="center"/>
    </xf>
    <xf numFmtId="0" fontId="1" fillId="6" borderId="6" xfId="5" applyBorder="1" applyAlignment="1">
      <alignment horizontal="center"/>
    </xf>
    <xf numFmtId="0" fontId="1" fillId="6" borderId="7" xfId="5" applyBorder="1" applyAlignment="1">
      <alignment horizontal="center"/>
    </xf>
    <xf numFmtId="0" fontId="0" fillId="0" borderId="1" xfId="0" applyFont="1" applyFill="1" applyBorder="1" applyAlignment="1">
      <alignment horizontal="center"/>
    </xf>
    <xf numFmtId="0" fontId="5" fillId="2" borderId="1" xfId="1" applyFont="1" applyBorder="1" applyAlignment="1">
      <alignment horizontal="center"/>
    </xf>
    <xf numFmtId="0" fontId="6" fillId="0" borderId="1" xfId="0" applyFont="1" applyBorder="1" applyAlignment="1">
      <alignment horizontal="center"/>
    </xf>
    <xf numFmtId="0" fontId="0" fillId="0" borderId="1" xfId="0" applyBorder="1" applyAlignment="1">
      <alignment horizontal="center"/>
    </xf>
    <xf numFmtId="0" fontId="2" fillId="2" borderId="1" xfId="1" applyBorder="1" applyAlignment="1">
      <alignment horizontal="center"/>
    </xf>
    <xf numFmtId="0" fontId="0" fillId="0" borderId="1" xfId="0" applyBorder="1" applyAlignment="1">
      <alignment horizontal="center"/>
    </xf>
    <xf numFmtId="16" fontId="0" fillId="0" borderId="0" xfId="0" applyNumberFormat="1"/>
    <xf numFmtId="164" fontId="0" fillId="0" borderId="1" xfId="0" applyNumberFormat="1" applyBorder="1"/>
    <xf numFmtId="165" fontId="0" fillId="0" borderId="1" xfId="0" applyNumberFormat="1" applyBorder="1"/>
    <xf numFmtId="0" fontId="2" fillId="2" borderId="2" xfId="1" applyBorder="1"/>
    <xf numFmtId="165" fontId="0" fillId="8" borderId="1" xfId="0" applyNumberFormat="1" applyFill="1" applyBorder="1"/>
    <xf numFmtId="0" fontId="0" fillId="8" borderId="1" xfId="0" applyFill="1" applyBorder="1" applyAlignment="1">
      <alignment horizontal="center"/>
    </xf>
    <xf numFmtId="0" fontId="0" fillId="8" borderId="1" xfId="0" applyFill="1" applyBorder="1"/>
    <xf numFmtId="0" fontId="0" fillId="9" borderId="1" xfId="0" applyFill="1" applyBorder="1"/>
    <xf numFmtId="164" fontId="0" fillId="9" borderId="1" xfId="0" applyNumberFormat="1" applyFill="1" applyBorder="1"/>
    <xf numFmtId="0" fontId="2" fillId="2" borderId="1" xfId="1" applyBorder="1" applyAlignment="1">
      <alignment horizontal="center"/>
    </xf>
    <xf numFmtId="0" fontId="0" fillId="0" borderId="1" xfId="0" applyBorder="1" applyAlignment="1">
      <alignment horizontal="center"/>
    </xf>
    <xf numFmtId="0" fontId="0" fillId="0" borderId="2" xfId="0" applyFill="1" applyBorder="1" applyAlignment="1">
      <alignment horizontal="center"/>
    </xf>
    <xf numFmtId="0" fontId="0" fillId="10" borderId="1" xfId="0" applyFill="1" applyBorder="1" applyAlignment="1">
      <alignment horizontal="center"/>
    </xf>
    <xf numFmtId="0" fontId="0" fillId="0"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2" fillId="2" borderId="1" xfId="1" applyBorder="1" applyAlignment="1">
      <alignment horizontal="center"/>
    </xf>
    <xf numFmtId="0" fontId="0" fillId="0" borderId="0" xfId="0" applyAlignment="1">
      <alignment horizontal="center"/>
    </xf>
    <xf numFmtId="0" fontId="7" fillId="0" borderId="0" xfId="0" applyFont="1"/>
    <xf numFmtId="0" fontId="0" fillId="0" borderId="1" xfId="0" applyBorder="1" applyAlignment="1">
      <alignment horizontal="center" vertical="center" wrapText="1"/>
    </xf>
    <xf numFmtId="0" fontId="0" fillId="0" borderId="1" xfId="0" applyBorder="1" applyAlignment="1">
      <alignment horizontal="center"/>
    </xf>
    <xf numFmtId="0" fontId="2" fillId="2" borderId="1" xfId="1" applyBorder="1" applyAlignment="1">
      <alignment horizontal="center"/>
    </xf>
    <xf numFmtId="0" fontId="5" fillId="2" borderId="1" xfId="1" applyFont="1" applyBorder="1" applyAlignment="1">
      <alignment horizontal="center"/>
    </xf>
    <xf numFmtId="0" fontId="1" fillId="5" borderId="1" xfId="4" applyBorder="1" applyAlignment="1">
      <alignment horizontal="center" vertical="center" wrapText="1"/>
    </xf>
    <xf numFmtId="0" fontId="1" fillId="11" borderId="1" xfId="6" applyBorder="1" applyAlignment="1">
      <alignment horizontal="center"/>
    </xf>
    <xf numFmtId="0" fontId="1" fillId="11" borderId="1" xfId="6" applyBorder="1" applyAlignment="1">
      <alignment horizontal="center" wrapText="1"/>
    </xf>
    <xf numFmtId="0" fontId="0" fillId="0" borderId="0" xfId="0"/>
    <xf numFmtId="166" fontId="0" fillId="0" borderId="0" xfId="0" applyNumberFormat="1"/>
    <xf numFmtId="164" fontId="0" fillId="0" borderId="0" xfId="0" applyNumberFormat="1"/>
    <xf numFmtId="2" fontId="0" fillId="0" borderId="0" xfId="0" applyNumberFormat="1"/>
    <xf numFmtId="164" fontId="0" fillId="0" borderId="0" xfId="0" applyNumberFormat="1" applyBorder="1" applyAlignment="1">
      <alignment horizontal="center"/>
    </xf>
    <xf numFmtId="164" fontId="0" fillId="0" borderId="3" xfId="0" applyNumberFormat="1" applyBorder="1" applyAlignment="1">
      <alignment horizontal="center"/>
    </xf>
    <xf numFmtId="164" fontId="0" fillId="0" borderId="12" xfId="0" applyNumberFormat="1" applyBorder="1" applyAlignment="1">
      <alignment horizontal="center"/>
    </xf>
    <xf numFmtId="164" fontId="0" fillId="0" borderId="13" xfId="0" applyNumberFormat="1" applyBorder="1" applyAlignment="1">
      <alignment horizontal="center"/>
    </xf>
    <xf numFmtId="164" fontId="0" fillId="0" borderId="14" xfId="0" applyNumberFormat="1" applyBorder="1" applyAlignment="1">
      <alignment horizontal="center"/>
    </xf>
    <xf numFmtId="164" fontId="0" fillId="0" borderId="6" xfId="0" applyNumberFormat="1" applyBorder="1" applyAlignment="1">
      <alignment horizontal="center"/>
    </xf>
    <xf numFmtId="164" fontId="0" fillId="0" borderId="5" xfId="0" applyNumberFormat="1" applyBorder="1" applyAlignment="1">
      <alignment horizontal="center"/>
    </xf>
    <xf numFmtId="164" fontId="0" fillId="0" borderId="8" xfId="0" applyNumberFormat="1" applyBorder="1" applyAlignment="1">
      <alignment horizontal="center"/>
    </xf>
    <xf numFmtId="164" fontId="0" fillId="0" borderId="15" xfId="0" applyNumberFormat="1" applyBorder="1" applyAlignment="1">
      <alignment horizontal="center"/>
    </xf>
    <xf numFmtId="2" fontId="0" fillId="0" borderId="0" xfId="0" applyNumberFormat="1" applyAlignment="1">
      <alignment horizontal="center"/>
    </xf>
    <xf numFmtId="164" fontId="2" fillId="2" borderId="12" xfId="1" applyNumberFormat="1" applyBorder="1"/>
    <xf numFmtId="164" fontId="2" fillId="2" borderId="13" xfId="1" applyNumberFormat="1" applyBorder="1"/>
    <xf numFmtId="164" fontId="2" fillId="2" borderId="14" xfId="1" applyNumberFormat="1" applyBorder="1"/>
    <xf numFmtId="165" fontId="0" fillId="0" borderId="0" xfId="0" applyNumberFormat="1"/>
    <xf numFmtId="0" fontId="0" fillId="12" borderId="1" xfId="0" applyFill="1" applyBorder="1" applyAlignment="1">
      <alignment horizontal="center"/>
    </xf>
    <xf numFmtId="0" fontId="0" fillId="0" borderId="0" xfId="0"/>
    <xf numFmtId="0" fontId="0" fillId="0" borderId="1" xfId="0" applyBorder="1" applyAlignment="1">
      <alignment horizontal="center"/>
    </xf>
    <xf numFmtId="0" fontId="2" fillId="2" borderId="1" xfId="1" applyBorder="1" applyAlignment="1">
      <alignment horizontal="center"/>
    </xf>
    <xf numFmtId="0" fontId="0" fillId="0" borderId="0" xfId="0"/>
    <xf numFmtId="0" fontId="0" fillId="0" borderId="0" xfId="0" applyFill="1" applyBorder="1"/>
    <xf numFmtId="0" fontId="0" fillId="0" borderId="2" xfId="0" applyFont="1" applyFill="1" applyBorder="1" applyAlignment="1">
      <alignment horizontal="center"/>
    </xf>
    <xf numFmtId="0" fontId="0" fillId="0" borderId="6" xfId="0" applyFont="1" applyFill="1" applyBorder="1" applyAlignment="1">
      <alignment horizontal="center"/>
    </xf>
    <xf numFmtId="0" fontId="9" fillId="0" borderId="0" xfId="0" applyFont="1"/>
    <xf numFmtId="0" fontId="0" fillId="14" borderId="0" xfId="0" applyFill="1"/>
    <xf numFmtId="0" fontId="0" fillId="15" borderId="0" xfId="0" applyFill="1"/>
    <xf numFmtId="0" fontId="0" fillId="13" borderId="0" xfId="0" applyFill="1"/>
    <xf numFmtId="0" fontId="0" fillId="16" borderId="0" xfId="0" applyFill="1"/>
    <xf numFmtId="0" fontId="0" fillId="0" borderId="11" xfId="0" applyBorder="1" applyAlignment="1">
      <alignment horizontal="center" vertical="center" wrapText="1"/>
    </xf>
    <xf numFmtId="0" fontId="0" fillId="0" borderId="1" xfId="0" applyFill="1" applyBorder="1"/>
    <xf numFmtId="17" fontId="0" fillId="0" borderId="0" xfId="0" applyNumberFormat="1"/>
    <xf numFmtId="17" fontId="7" fillId="0" borderId="0" xfId="0" applyNumberFormat="1" applyFont="1"/>
    <xf numFmtId="0" fontId="0" fillId="0" borderId="1" xfId="0" applyBorder="1" applyAlignment="1"/>
    <xf numFmtId="0" fontId="0" fillId="0" borderId="1" xfId="0" applyBorder="1" applyAlignment="1">
      <alignment horizontal="center"/>
    </xf>
    <xf numFmtId="0" fontId="0" fillId="0" borderId="0" xfId="0"/>
    <xf numFmtId="0" fontId="0" fillId="17" borderId="0" xfId="0" applyFill="1"/>
    <xf numFmtId="0" fontId="0" fillId="18" borderId="0" xfId="0" applyFill="1"/>
    <xf numFmtId="0" fontId="10" fillId="19" borderId="0" xfId="0" applyFont="1" applyFill="1"/>
    <xf numFmtId="0" fontId="0" fillId="19" borderId="0" xfId="0" applyFill="1"/>
    <xf numFmtId="0" fontId="0" fillId="20" borderId="0" xfId="0" applyFill="1"/>
    <xf numFmtId="0" fontId="0" fillId="0" borderId="0" xfId="0"/>
    <xf numFmtId="0" fontId="0" fillId="0" borderId="0" xfId="0" applyBorder="1" applyAlignment="1">
      <alignment horizontal="center"/>
    </xf>
    <xf numFmtId="0" fontId="0" fillId="0" borderId="0" xfId="0" applyFill="1" applyBorder="1" applyAlignment="1">
      <alignment horizontal="center"/>
    </xf>
    <xf numFmtId="16" fontId="0" fillId="14" borderId="0" xfId="0" applyNumberFormat="1" applyFont="1" applyFill="1"/>
    <xf numFmtId="16" fontId="0" fillId="14" borderId="0" xfId="0" applyNumberFormat="1" applyFill="1"/>
    <xf numFmtId="0" fontId="11" fillId="0" borderId="0" xfId="0" applyFont="1"/>
    <xf numFmtId="0" fontId="0" fillId="0" borderId="1" xfId="0" applyBorder="1" applyAlignment="1">
      <alignment horizontal="center"/>
    </xf>
    <xf numFmtId="0" fontId="0" fillId="0" borderId="0" xfId="0"/>
    <xf numFmtId="0" fontId="0" fillId="12" borderId="0" xfId="0" applyFill="1" applyBorder="1" applyAlignment="1">
      <alignment horizontal="center"/>
    </xf>
    <xf numFmtId="0" fontId="0" fillId="0" borderId="11" xfId="0" applyBorder="1" applyAlignment="1"/>
    <xf numFmtId="0" fontId="0" fillId="12" borderId="0" xfId="0" applyFill="1"/>
    <xf numFmtId="0" fontId="0" fillId="12" borderId="1" xfId="0" applyFill="1" applyBorder="1"/>
    <xf numFmtId="0" fontId="7" fillId="12" borderId="1" xfId="0" applyFont="1" applyFill="1" applyBorder="1"/>
    <xf numFmtId="17" fontId="0" fillId="12" borderId="1" xfId="0" applyNumberFormat="1" applyFill="1" applyBorder="1"/>
    <xf numFmtId="0" fontId="0" fillId="0" borderId="1" xfId="0" applyBorder="1" applyAlignment="1">
      <alignment horizontal="center"/>
    </xf>
    <xf numFmtId="0" fontId="0" fillId="0" borderId="1" xfId="0" applyBorder="1" applyAlignment="1">
      <alignment horizontal="center"/>
    </xf>
    <xf numFmtId="0" fontId="0" fillId="0" borderId="0" xfId="0"/>
    <xf numFmtId="0" fontId="0" fillId="0" borderId="0" xfId="0" applyAlignment="1">
      <alignment vertical="top"/>
    </xf>
    <xf numFmtId="0" fontId="0" fillId="0" borderId="0" xfId="0"/>
    <xf numFmtId="0" fontId="0" fillId="7" borderId="0" xfId="0" applyFill="1"/>
    <xf numFmtId="0" fontId="0" fillId="0" borderId="0" xfId="0"/>
    <xf numFmtId="0" fontId="0" fillId="0" borderId="0" xfId="0"/>
    <xf numFmtId="0" fontId="0" fillId="7" borderId="1" xfId="0" applyFill="1" applyBorder="1" applyAlignment="1">
      <alignment horizontal="center"/>
    </xf>
    <xf numFmtId="0" fontId="0" fillId="19" borderId="0" xfId="0" applyFill="1" applyAlignment="1">
      <alignment vertical="top"/>
    </xf>
    <xf numFmtId="0" fontId="0" fillId="0" borderId="0" xfId="0" applyAlignment="1">
      <alignment horizontal="center"/>
    </xf>
    <xf numFmtId="0" fontId="7" fillId="0" borderId="6" xfId="0" applyFont="1" applyBorder="1" applyAlignment="1">
      <alignment horizontal="center" wrapText="1"/>
    </xf>
    <xf numFmtId="0" fontId="7" fillId="0" borderId="0" xfId="0" applyFont="1" applyAlignment="1">
      <alignment horizontal="center" wrapText="1"/>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2" fillId="2" borderId="1" xfId="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wrapText="1"/>
    </xf>
    <xf numFmtId="0" fontId="0" fillId="0" borderId="11" xfId="0" applyBorder="1" applyAlignment="1">
      <alignment horizontal="center" vertical="center" wrapText="1"/>
    </xf>
    <xf numFmtId="0" fontId="4" fillId="7" borderId="0" xfId="0" applyFont="1" applyFill="1" applyAlignment="1">
      <alignment horizontal="center" vertical="center"/>
    </xf>
    <xf numFmtId="0" fontId="0" fillId="12" borderId="1" xfId="0" applyFill="1" applyBorder="1" applyAlignment="1">
      <alignment horizontal="center" vertical="center"/>
    </xf>
    <xf numFmtId="0" fontId="0" fillId="0" borderId="1" xfId="0" applyBorder="1" applyAlignment="1">
      <alignment horizontal="center" vertical="center"/>
    </xf>
    <xf numFmtId="0" fontId="5" fillId="2" borderId="1" xfId="1" applyFont="1" applyBorder="1" applyAlignment="1">
      <alignment horizontal="center"/>
    </xf>
    <xf numFmtId="0" fontId="8" fillId="13" borderId="0" xfId="0" applyFont="1" applyFill="1" applyAlignment="1">
      <alignment horizontal="center" vertical="center"/>
    </xf>
    <xf numFmtId="0" fontId="0" fillId="13" borderId="0" xfId="0" applyFill="1" applyAlignment="1">
      <alignment horizontal="center" vertical="center"/>
    </xf>
    <xf numFmtId="0" fontId="0" fillId="0" borderId="0" xfId="0" applyAlignment="1">
      <alignment horizontal="center" wrapText="1"/>
    </xf>
    <xf numFmtId="0" fontId="0" fillId="0" borderId="1" xfId="0" applyBorder="1" applyAlignment="1">
      <alignment horizontal="center" wrapText="1"/>
    </xf>
    <xf numFmtId="0" fontId="0" fillId="0" borderId="1" xfId="0" applyBorder="1" applyAlignment="1">
      <alignment horizontal="left" vertical="top" wrapText="1"/>
    </xf>
    <xf numFmtId="0" fontId="1" fillId="0" borderId="7"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2" fillId="2" borderId="8" xfId="1" applyBorder="1" applyAlignment="1">
      <alignment horizontal="center"/>
    </xf>
    <xf numFmtId="0" fontId="2" fillId="2" borderId="3" xfId="1" applyBorder="1" applyAlignment="1">
      <alignment horizontal="center"/>
    </xf>
    <xf numFmtId="0" fontId="2" fillId="2" borderId="15" xfId="1" applyBorder="1" applyAlignment="1">
      <alignment horizontal="center"/>
    </xf>
    <xf numFmtId="0" fontId="0" fillId="0" borderId="0" xfId="0"/>
    <xf numFmtId="0" fontId="0" fillId="0" borderId="3" xfId="0" applyBorder="1" applyAlignment="1">
      <alignment horizontal="center"/>
    </xf>
  </cellXfs>
  <cellStyles count="7">
    <cellStyle name="20% - 着色 1" xfId="2" builtinId="30"/>
    <cellStyle name="20% - 着色 3" xfId="6" builtinId="38"/>
    <cellStyle name="40% - 着色 1" xfId="3" builtinId="31"/>
    <cellStyle name="60% - 着色 1" xfId="4" builtinId="32"/>
    <cellStyle name="60% - 着色 4" xfId="5" builtinId="44"/>
    <cellStyle name="常规" xfId="0" builtinId="0"/>
    <cellStyle name="着色 1" xfId="1" builtinId="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4B7DA-097F-4E62-8A7E-EDF105C0D46F}">
  <dimension ref="A1:AJ45"/>
  <sheetViews>
    <sheetView tabSelected="1" topLeftCell="A19" workbookViewId="0">
      <selection activeCell="C27" sqref="C27"/>
    </sheetView>
  </sheetViews>
  <sheetFormatPr defaultRowHeight="14.4"/>
  <cols>
    <col min="1" max="1" width="8.88671875" style="77"/>
    <col min="2" max="2" width="11.44140625" style="77" bestFit="1" customWidth="1"/>
    <col min="3" max="3" width="13.77734375" style="77" bestFit="1" customWidth="1"/>
    <col min="4" max="4" width="19.44140625" style="98" bestFit="1" customWidth="1"/>
    <col min="5" max="5" width="9.44140625" style="77" bestFit="1" customWidth="1"/>
    <col min="6" max="15" width="8.88671875" style="77" customWidth="1"/>
    <col min="16" max="16" width="8.88671875" style="77"/>
    <col min="17" max="17" width="11" style="77" bestFit="1" customWidth="1"/>
    <col min="18" max="23" width="8.88671875" style="77"/>
    <col min="24" max="24" width="40.44140625" style="77" bestFit="1" customWidth="1"/>
    <col min="25" max="29" width="8.88671875" style="77"/>
    <col min="30" max="30" width="12.33203125" style="77" bestFit="1" customWidth="1"/>
    <col min="31" max="16384" width="8.88671875" style="77"/>
  </cols>
  <sheetData>
    <row r="1" spans="1:29">
      <c r="D1" s="122" t="s">
        <v>364</v>
      </c>
      <c r="E1" s="122"/>
      <c r="F1" s="122"/>
      <c r="G1" s="122"/>
      <c r="H1" s="122"/>
      <c r="I1" s="122"/>
      <c r="J1" s="122"/>
      <c r="K1" s="122"/>
      <c r="L1" s="122"/>
      <c r="M1" s="122"/>
      <c r="N1" s="122"/>
      <c r="O1" s="122"/>
      <c r="P1" s="122"/>
      <c r="Q1" s="122"/>
    </row>
    <row r="2" spans="1:29">
      <c r="D2" s="122"/>
      <c r="E2" s="122"/>
      <c r="F2" s="122"/>
      <c r="G2" s="122"/>
      <c r="H2" s="122"/>
      <c r="I2" s="122"/>
      <c r="J2" s="122"/>
      <c r="K2" s="122"/>
      <c r="L2" s="122"/>
      <c r="M2" s="122"/>
      <c r="N2" s="122"/>
      <c r="O2" s="122"/>
      <c r="P2" s="122"/>
      <c r="Q2" s="122"/>
    </row>
    <row r="3" spans="1:29">
      <c r="E3" s="10"/>
      <c r="F3" s="128" t="s">
        <v>76</v>
      </c>
      <c r="G3" s="128"/>
      <c r="H3" s="128"/>
      <c r="I3" s="128"/>
      <c r="J3" s="128"/>
      <c r="K3" s="128" t="s">
        <v>77</v>
      </c>
      <c r="L3" s="128"/>
      <c r="M3" s="128"/>
      <c r="N3" s="128"/>
      <c r="O3" s="128"/>
      <c r="P3" s="10" t="s">
        <v>75</v>
      </c>
      <c r="Q3" s="10" t="s">
        <v>85</v>
      </c>
      <c r="R3" s="10" t="s">
        <v>88</v>
      </c>
      <c r="S3" s="10"/>
      <c r="T3" s="10"/>
      <c r="U3" s="10"/>
      <c r="V3" s="10"/>
      <c r="W3" s="10"/>
    </row>
    <row r="4" spans="1:29">
      <c r="B4" s="77" t="s">
        <v>298</v>
      </c>
      <c r="C4" s="77" t="s">
        <v>271</v>
      </c>
      <c r="E4" s="76" t="s">
        <v>74</v>
      </c>
      <c r="F4" s="76" t="s">
        <v>78</v>
      </c>
      <c r="G4" s="76" t="s">
        <v>79</v>
      </c>
      <c r="H4" s="76" t="s">
        <v>80</v>
      </c>
      <c r="I4" s="76"/>
      <c r="J4" s="76" t="s">
        <v>84</v>
      </c>
      <c r="K4" s="76" t="s">
        <v>81</v>
      </c>
      <c r="L4" s="76" t="s">
        <v>82</v>
      </c>
      <c r="M4" s="76" t="s">
        <v>83</v>
      </c>
      <c r="N4" s="76"/>
      <c r="O4" s="76"/>
      <c r="P4" s="76"/>
      <c r="Q4" s="76"/>
      <c r="R4" s="76"/>
      <c r="S4" s="76"/>
      <c r="T4" s="76"/>
      <c r="U4" s="76"/>
      <c r="V4" s="76"/>
      <c r="W4" s="76"/>
    </row>
    <row r="5" spans="1:29">
      <c r="B5" s="77" t="s">
        <v>297</v>
      </c>
      <c r="C5" s="77" t="s">
        <v>272</v>
      </c>
      <c r="D5" s="109" t="s">
        <v>320</v>
      </c>
      <c r="E5" s="75">
        <v>1</v>
      </c>
      <c r="F5" s="75">
        <v>3</v>
      </c>
      <c r="G5" s="75">
        <v>2.99</v>
      </c>
      <c r="H5" s="75">
        <v>3</v>
      </c>
      <c r="I5" s="75">
        <v>2.99</v>
      </c>
      <c r="J5" s="75"/>
      <c r="K5" s="75">
        <v>19.91</v>
      </c>
      <c r="L5" s="75">
        <v>19.89</v>
      </c>
      <c r="M5" s="75">
        <v>19.850000000000001</v>
      </c>
      <c r="N5" s="75">
        <v>19.82</v>
      </c>
      <c r="O5" s="75"/>
      <c r="P5" s="75">
        <v>13.84</v>
      </c>
      <c r="Q5" s="75" t="s">
        <v>86</v>
      </c>
      <c r="R5" s="125"/>
      <c r="S5" s="126"/>
      <c r="T5" s="126"/>
      <c r="U5" s="126"/>
      <c r="V5" s="126"/>
      <c r="W5" s="127"/>
      <c r="X5" s="77" t="s">
        <v>207</v>
      </c>
    </row>
    <row r="6" spans="1:29">
      <c r="B6" s="77" t="s">
        <v>299</v>
      </c>
      <c r="C6" s="47" t="s">
        <v>273</v>
      </c>
      <c r="D6" s="110" t="s">
        <v>322</v>
      </c>
      <c r="E6" s="75">
        <v>2</v>
      </c>
      <c r="F6" s="75">
        <v>3.08</v>
      </c>
      <c r="G6" s="75">
        <v>3.11</v>
      </c>
      <c r="H6" s="75">
        <v>3.08</v>
      </c>
      <c r="I6" s="75">
        <v>2.98</v>
      </c>
      <c r="J6" s="75"/>
      <c r="K6" s="75">
        <v>20.079999999999998</v>
      </c>
      <c r="L6" s="75">
        <v>20.05</v>
      </c>
      <c r="M6" s="75">
        <v>20.2</v>
      </c>
      <c r="N6" s="75">
        <v>20</v>
      </c>
      <c r="O6" s="75"/>
      <c r="P6" s="75">
        <v>14.72</v>
      </c>
      <c r="Q6" s="75" t="s">
        <v>86</v>
      </c>
      <c r="R6" s="125" t="s">
        <v>291</v>
      </c>
      <c r="S6" s="126"/>
      <c r="T6" s="126"/>
      <c r="U6" s="126"/>
      <c r="V6" s="126"/>
      <c r="W6" s="127"/>
      <c r="X6" s="77" t="s">
        <v>207</v>
      </c>
    </row>
    <row r="7" spans="1:29">
      <c r="B7" s="77" t="s">
        <v>136</v>
      </c>
      <c r="C7" s="78" t="s">
        <v>274</v>
      </c>
      <c r="D7" s="109" t="s">
        <v>323</v>
      </c>
      <c r="E7" s="75">
        <v>3</v>
      </c>
      <c r="F7" s="75">
        <v>3.01</v>
      </c>
      <c r="G7" s="75">
        <v>3</v>
      </c>
      <c r="H7" s="75">
        <v>2.95</v>
      </c>
      <c r="I7" s="75">
        <v>2.96</v>
      </c>
      <c r="J7" s="75"/>
      <c r="K7" s="75">
        <v>20.079999999999998</v>
      </c>
      <c r="L7" s="75">
        <v>20.059999999999999</v>
      </c>
      <c r="M7" s="75">
        <v>20.059999999999999</v>
      </c>
      <c r="N7" s="75">
        <v>20.100000000000001</v>
      </c>
      <c r="O7" s="75"/>
      <c r="P7" s="75">
        <v>14.19</v>
      </c>
      <c r="Q7" s="75" t="s">
        <v>86</v>
      </c>
      <c r="R7" s="125"/>
      <c r="S7" s="126"/>
      <c r="T7" s="126"/>
      <c r="U7" s="126"/>
      <c r="V7" s="126"/>
      <c r="W7" s="127"/>
      <c r="X7" s="77" t="s">
        <v>207</v>
      </c>
    </row>
    <row r="8" spans="1:29">
      <c r="B8" s="101" t="s">
        <v>303</v>
      </c>
      <c r="C8" s="89" t="s">
        <v>275</v>
      </c>
      <c r="D8" s="108" t="s">
        <v>326</v>
      </c>
      <c r="E8" s="75">
        <v>4</v>
      </c>
      <c r="F8" s="75">
        <v>2.99</v>
      </c>
      <c r="G8" s="75">
        <v>3.02</v>
      </c>
      <c r="H8" s="75">
        <v>2.96</v>
      </c>
      <c r="I8" s="75">
        <v>3.01</v>
      </c>
      <c r="J8" s="75"/>
      <c r="K8" s="75">
        <v>2.23</v>
      </c>
      <c r="L8" s="75">
        <v>2.25</v>
      </c>
      <c r="M8" s="75">
        <v>2.2999999999999998</v>
      </c>
      <c r="N8" s="75">
        <v>2.36</v>
      </c>
      <c r="O8" s="75"/>
      <c r="P8" s="75">
        <v>11.76</v>
      </c>
      <c r="Q8" s="75" t="s">
        <v>86</v>
      </c>
      <c r="R8" s="125" t="s">
        <v>291</v>
      </c>
      <c r="S8" s="126"/>
      <c r="T8" s="126"/>
      <c r="U8" s="126"/>
      <c r="V8" s="126"/>
      <c r="W8" s="127"/>
      <c r="X8" s="77" t="s">
        <v>207</v>
      </c>
    </row>
    <row r="9" spans="1:29">
      <c r="A9" s="77" t="s">
        <v>300</v>
      </c>
      <c r="B9" s="102" t="s">
        <v>206</v>
      </c>
      <c r="C9" s="88" t="s">
        <v>276</v>
      </c>
      <c r="D9" s="111" t="s">
        <v>328</v>
      </c>
      <c r="E9" s="75">
        <v>5</v>
      </c>
      <c r="F9" s="75">
        <v>2.99</v>
      </c>
      <c r="G9" s="75">
        <v>3.01</v>
      </c>
      <c r="H9" s="75">
        <v>2.98</v>
      </c>
      <c r="I9" s="75">
        <v>3.02</v>
      </c>
      <c r="J9" s="75"/>
      <c r="K9" s="75">
        <v>20.23</v>
      </c>
      <c r="L9" s="75">
        <v>20.16</v>
      </c>
      <c r="M9" s="75">
        <v>20.309999999999999</v>
      </c>
      <c r="N9" s="75">
        <v>20.25</v>
      </c>
      <c r="O9" s="75"/>
      <c r="P9" s="75">
        <v>14.18</v>
      </c>
      <c r="Q9" s="75" t="s">
        <v>86</v>
      </c>
      <c r="R9" s="125"/>
      <c r="S9" s="126"/>
      <c r="T9" s="126"/>
      <c r="U9" s="126"/>
      <c r="V9" s="126"/>
      <c r="W9" s="127"/>
      <c r="X9" s="77" t="s">
        <v>207</v>
      </c>
    </row>
    <row r="10" spans="1:29" ht="25.8" customHeight="1">
      <c r="A10" s="77" t="s">
        <v>301</v>
      </c>
      <c r="B10" s="82" t="s">
        <v>304</v>
      </c>
      <c r="C10" s="88" t="s">
        <v>277</v>
      </c>
      <c r="D10" s="111"/>
      <c r="E10" s="75">
        <v>6</v>
      </c>
      <c r="F10" s="75">
        <v>3</v>
      </c>
      <c r="G10" s="75">
        <v>3.01</v>
      </c>
      <c r="H10" s="75">
        <v>2.97</v>
      </c>
      <c r="I10" s="75">
        <v>2.98</v>
      </c>
      <c r="J10" s="75"/>
      <c r="K10" s="75">
        <v>20.27</v>
      </c>
      <c r="L10" s="75">
        <v>20.239999999999998</v>
      </c>
      <c r="M10" s="75">
        <v>20.2</v>
      </c>
      <c r="N10" s="75">
        <v>20.25</v>
      </c>
      <c r="O10" s="75"/>
      <c r="P10" s="75">
        <v>14.62</v>
      </c>
      <c r="Q10" s="75" t="s">
        <v>86</v>
      </c>
      <c r="R10" s="125"/>
      <c r="S10" s="126"/>
      <c r="T10" s="126"/>
      <c r="U10" s="126"/>
      <c r="V10" s="126"/>
      <c r="W10" s="127"/>
      <c r="X10" s="123" t="s">
        <v>302</v>
      </c>
      <c r="Y10" s="124"/>
      <c r="Z10" s="124"/>
      <c r="AA10" s="124"/>
      <c r="AB10" s="124"/>
    </row>
    <row r="11" spans="1:29">
      <c r="C11" s="88" t="s">
        <v>278</v>
      </c>
      <c r="D11" s="105" t="s">
        <v>318</v>
      </c>
      <c r="E11" s="75">
        <v>7</v>
      </c>
      <c r="F11" s="75">
        <v>3.03</v>
      </c>
      <c r="G11" s="75">
        <v>3.01</v>
      </c>
      <c r="H11" s="75">
        <v>2.98</v>
      </c>
      <c r="I11" s="75">
        <v>2.97</v>
      </c>
      <c r="J11" s="75"/>
      <c r="K11" s="41">
        <v>20.32</v>
      </c>
      <c r="L11" s="41">
        <v>20.239999999999998</v>
      </c>
      <c r="M11" s="41">
        <v>20.27</v>
      </c>
      <c r="N11" s="41">
        <v>20.25</v>
      </c>
      <c r="O11" s="75"/>
      <c r="P11" s="75">
        <v>9.85</v>
      </c>
      <c r="Q11" s="75" t="s">
        <v>87</v>
      </c>
      <c r="R11" s="125" t="s">
        <v>89</v>
      </c>
      <c r="S11" s="126"/>
      <c r="T11" s="126"/>
      <c r="U11" s="126"/>
      <c r="V11" s="126"/>
      <c r="W11" s="127"/>
    </row>
    <row r="12" spans="1:29">
      <c r="B12" s="82" t="s">
        <v>305</v>
      </c>
      <c r="C12" s="88" t="s">
        <v>279</v>
      </c>
      <c r="D12" s="111" t="s">
        <v>316</v>
      </c>
      <c r="E12" s="75">
        <v>8</v>
      </c>
      <c r="F12" s="75">
        <v>2.99</v>
      </c>
      <c r="G12" s="75">
        <v>2.99</v>
      </c>
      <c r="H12" s="75">
        <v>2.98</v>
      </c>
      <c r="I12" s="75">
        <v>2.98</v>
      </c>
      <c r="J12" s="75"/>
      <c r="K12" s="75">
        <v>20.350000000000001</v>
      </c>
      <c r="L12" s="75">
        <v>20.399999999999999</v>
      </c>
      <c r="M12" s="75">
        <v>20.21</v>
      </c>
      <c r="N12" s="75">
        <v>20.190000000000001</v>
      </c>
      <c r="O12" s="75"/>
      <c r="P12" s="75">
        <v>14.44</v>
      </c>
      <c r="Q12" s="75" t="s">
        <v>86</v>
      </c>
      <c r="R12" s="125"/>
      <c r="S12" s="126"/>
      <c r="T12" s="126"/>
      <c r="U12" s="126"/>
      <c r="V12" s="126"/>
      <c r="W12" s="127"/>
      <c r="X12" s="77" t="s">
        <v>207</v>
      </c>
    </row>
    <row r="13" spans="1:29">
      <c r="A13" s="77" t="s">
        <v>280</v>
      </c>
      <c r="B13" s="82" t="s">
        <v>306</v>
      </c>
      <c r="C13" s="77" t="s">
        <v>281</v>
      </c>
      <c r="D13" s="109" t="s">
        <v>336</v>
      </c>
      <c r="E13" s="75">
        <v>9</v>
      </c>
      <c r="F13" s="75">
        <v>3.1</v>
      </c>
      <c r="G13" s="75">
        <v>3.09</v>
      </c>
      <c r="H13" s="75">
        <v>3.08</v>
      </c>
      <c r="I13" s="75">
        <v>3.07</v>
      </c>
      <c r="J13" s="75"/>
      <c r="K13" s="75">
        <v>20.37</v>
      </c>
      <c r="L13" s="75">
        <v>20.38</v>
      </c>
      <c r="M13" s="75">
        <v>20.149999999999999</v>
      </c>
      <c r="N13" s="75">
        <v>20.18</v>
      </c>
      <c r="O13" s="75"/>
      <c r="P13" s="75">
        <v>14.5</v>
      </c>
      <c r="Q13" s="75" t="s">
        <v>86</v>
      </c>
      <c r="R13" s="125"/>
      <c r="S13" s="126"/>
      <c r="T13" s="126"/>
      <c r="U13" s="126"/>
      <c r="V13" s="126"/>
      <c r="W13" s="127"/>
      <c r="X13" s="77" t="s">
        <v>207</v>
      </c>
    </row>
    <row r="14" spans="1:29">
      <c r="C14" s="77" t="s">
        <v>282</v>
      </c>
      <c r="D14" s="111" t="s">
        <v>321</v>
      </c>
      <c r="E14" s="75">
        <v>10</v>
      </c>
      <c r="F14" s="75">
        <v>3</v>
      </c>
      <c r="G14" s="75">
        <v>2.98</v>
      </c>
      <c r="H14" s="75">
        <v>3.03</v>
      </c>
      <c r="I14" s="75">
        <v>3</v>
      </c>
      <c r="J14" s="75"/>
      <c r="K14" s="75">
        <v>19.920000000000002</v>
      </c>
      <c r="L14" s="75">
        <v>19.93</v>
      </c>
      <c r="M14" s="75">
        <v>19.88</v>
      </c>
      <c r="N14" s="75">
        <v>19.91</v>
      </c>
      <c r="O14" s="75"/>
      <c r="P14" s="75">
        <v>13.95</v>
      </c>
      <c r="Q14" s="75"/>
      <c r="R14" s="125"/>
      <c r="S14" s="126"/>
      <c r="T14" s="126"/>
      <c r="U14" s="126"/>
      <c r="V14" s="126"/>
      <c r="W14" s="127"/>
      <c r="X14" s="77" t="s">
        <v>208</v>
      </c>
      <c r="Y14" s="122" t="s">
        <v>307</v>
      </c>
      <c r="Z14" s="122"/>
      <c r="AA14" s="122"/>
      <c r="AB14" s="122"/>
      <c r="AC14" s="122"/>
    </row>
    <row r="15" spans="1:29">
      <c r="B15" s="29"/>
      <c r="C15" s="77" t="s">
        <v>283</v>
      </c>
      <c r="D15" s="111" t="s">
        <v>325</v>
      </c>
      <c r="E15" s="75">
        <v>11</v>
      </c>
      <c r="F15" s="40">
        <v>3.01</v>
      </c>
      <c r="G15" s="40">
        <v>2.99</v>
      </c>
      <c r="H15" s="40">
        <v>3.01</v>
      </c>
      <c r="I15" s="13">
        <v>2.99</v>
      </c>
      <c r="J15" s="75"/>
      <c r="K15" s="75">
        <v>20.079999999999998</v>
      </c>
      <c r="L15" s="75">
        <v>20.079999999999998</v>
      </c>
      <c r="M15" s="75">
        <v>19.96</v>
      </c>
      <c r="N15" s="75">
        <v>19.89</v>
      </c>
      <c r="O15" s="75"/>
      <c r="P15" s="75">
        <v>14.22</v>
      </c>
      <c r="Q15" s="75"/>
      <c r="R15" s="125"/>
      <c r="S15" s="126"/>
      <c r="T15" s="126"/>
      <c r="U15" s="126"/>
      <c r="V15" s="126"/>
      <c r="W15" s="127"/>
      <c r="X15" s="77" t="s">
        <v>208</v>
      </c>
      <c r="Y15" s="77">
        <v>1</v>
      </c>
      <c r="Z15" s="103">
        <v>20.9</v>
      </c>
      <c r="AA15" s="103">
        <v>110</v>
      </c>
    </row>
    <row r="16" spans="1:29">
      <c r="C16" s="78" t="s">
        <v>284</v>
      </c>
      <c r="D16" s="111" t="s">
        <v>324</v>
      </c>
      <c r="E16" s="75">
        <v>12</v>
      </c>
      <c r="F16" s="75">
        <v>3.05</v>
      </c>
      <c r="G16" s="75">
        <v>3</v>
      </c>
      <c r="H16" s="75">
        <v>2.98</v>
      </c>
      <c r="I16" s="75">
        <v>2.98</v>
      </c>
      <c r="J16" s="75"/>
      <c r="K16" s="42">
        <v>20.059999999999999</v>
      </c>
      <c r="L16" s="42">
        <v>20.04</v>
      </c>
      <c r="M16" s="42">
        <v>20</v>
      </c>
      <c r="N16" s="42">
        <v>20</v>
      </c>
      <c r="O16" s="75"/>
      <c r="P16" s="75">
        <v>14.22</v>
      </c>
      <c r="Q16" s="75"/>
      <c r="R16" s="125"/>
      <c r="S16" s="126"/>
      <c r="T16" s="126"/>
      <c r="U16" s="126"/>
      <c r="V16" s="126"/>
      <c r="W16" s="127"/>
      <c r="X16" s="77" t="s">
        <v>208</v>
      </c>
      <c r="Y16" s="77">
        <v>2</v>
      </c>
      <c r="Z16" s="103">
        <v>20.8</v>
      </c>
      <c r="AA16" s="103">
        <v>110</v>
      </c>
    </row>
    <row r="17" spans="2:36">
      <c r="C17" s="88" t="s">
        <v>285</v>
      </c>
      <c r="D17" s="105" t="s">
        <v>327</v>
      </c>
      <c r="E17" s="75">
        <v>13</v>
      </c>
      <c r="F17" s="75">
        <v>3.03</v>
      </c>
      <c r="G17" s="75">
        <v>3</v>
      </c>
      <c r="H17" s="75">
        <v>3.01</v>
      </c>
      <c r="I17" s="75">
        <v>2.98</v>
      </c>
      <c r="J17" s="75"/>
      <c r="K17" s="75">
        <v>20.149999999999999</v>
      </c>
      <c r="L17" s="75">
        <v>20.13</v>
      </c>
      <c r="M17" s="75">
        <v>20</v>
      </c>
      <c r="N17" s="75">
        <v>20</v>
      </c>
      <c r="O17" s="75"/>
      <c r="P17" s="75">
        <v>10.47</v>
      </c>
      <c r="Q17" s="75"/>
      <c r="R17" s="125"/>
      <c r="S17" s="126"/>
      <c r="T17" s="126"/>
      <c r="U17" s="126"/>
      <c r="V17" s="126"/>
      <c r="W17" s="127"/>
      <c r="X17" s="77" t="s">
        <v>208</v>
      </c>
      <c r="Y17" s="98">
        <v>3</v>
      </c>
      <c r="Z17" s="77">
        <v>22.6</v>
      </c>
      <c r="AA17" s="77">
        <v>112.99</v>
      </c>
      <c r="AB17" s="78">
        <v>282</v>
      </c>
      <c r="AC17" s="77" t="s">
        <v>308</v>
      </c>
      <c r="AF17" s="77">
        <v>1</v>
      </c>
      <c r="AH17" s="114">
        <v>22.517534000000001</v>
      </c>
      <c r="AI17" s="114">
        <v>109.79846000000001</v>
      </c>
      <c r="AJ17" s="114">
        <v>275.85210999999998</v>
      </c>
    </row>
    <row r="18" spans="2:36">
      <c r="C18" s="88" t="s">
        <v>286</v>
      </c>
      <c r="D18" s="111" t="s">
        <v>343</v>
      </c>
      <c r="E18" s="75">
        <v>14</v>
      </c>
      <c r="F18" s="75"/>
      <c r="G18" s="75"/>
      <c r="H18" s="75"/>
      <c r="I18" s="75"/>
      <c r="J18" s="75"/>
      <c r="K18" s="42"/>
      <c r="L18" s="42"/>
      <c r="M18" s="42"/>
      <c r="N18" s="42"/>
      <c r="O18" s="75"/>
      <c r="P18" s="75"/>
      <c r="Q18" s="75"/>
      <c r="R18" s="125"/>
      <c r="S18" s="126"/>
      <c r="T18" s="126"/>
      <c r="U18" s="126"/>
      <c r="V18" s="126"/>
      <c r="W18" s="127"/>
      <c r="X18" s="77" t="s">
        <v>208</v>
      </c>
      <c r="Y18" s="98">
        <v>4</v>
      </c>
      <c r="Z18" s="77">
        <v>21.7</v>
      </c>
      <c r="AA18" s="77">
        <v>112.3</v>
      </c>
      <c r="AB18" s="77">
        <v>279</v>
      </c>
      <c r="AC18" s="77" t="s">
        <v>309</v>
      </c>
      <c r="AF18" s="77">
        <v>2</v>
      </c>
      <c r="AH18" s="114">
        <v>21.262442</v>
      </c>
      <c r="AI18" s="114">
        <v>110.06116</v>
      </c>
      <c r="AJ18" s="114">
        <v>272.57574</v>
      </c>
    </row>
    <row r="19" spans="2:36">
      <c r="C19" s="88" t="s">
        <v>287</v>
      </c>
      <c r="D19" s="111" t="s">
        <v>329</v>
      </c>
      <c r="E19" s="75">
        <v>15</v>
      </c>
      <c r="F19" s="75">
        <v>2.98</v>
      </c>
      <c r="G19" s="75">
        <v>2.97</v>
      </c>
      <c r="H19" s="75">
        <v>2.95</v>
      </c>
      <c r="I19" s="75">
        <v>2.98</v>
      </c>
      <c r="J19" s="75"/>
      <c r="K19" s="75">
        <v>20.329999999999998</v>
      </c>
      <c r="L19" s="75">
        <v>20.399999999999999</v>
      </c>
      <c r="M19" s="75">
        <v>20.5</v>
      </c>
      <c r="N19" s="75">
        <v>20.46</v>
      </c>
      <c r="O19" s="75"/>
      <c r="P19" s="75">
        <v>14.56</v>
      </c>
      <c r="Q19" s="75"/>
      <c r="R19" s="125"/>
      <c r="S19" s="126"/>
      <c r="T19" s="126"/>
      <c r="U19" s="126"/>
      <c r="V19" s="126"/>
      <c r="W19" s="127"/>
      <c r="X19" s="47" t="s">
        <v>208</v>
      </c>
      <c r="Y19" s="98">
        <v>5</v>
      </c>
      <c r="Z19" s="77">
        <v>26</v>
      </c>
      <c r="AA19" s="77">
        <v>118</v>
      </c>
      <c r="AD19" s="77" t="s">
        <v>310</v>
      </c>
      <c r="AF19" s="117">
        <v>3</v>
      </c>
      <c r="AH19" s="114">
        <v>25.834232</v>
      </c>
      <c r="AI19" s="114">
        <v>116.14086</v>
      </c>
      <c r="AJ19" s="114">
        <v>279.50162</v>
      </c>
    </row>
    <row r="20" spans="2:36">
      <c r="C20" s="88" t="s">
        <v>288</v>
      </c>
      <c r="D20" s="105"/>
      <c r="E20" s="75">
        <v>16</v>
      </c>
      <c r="F20" s="75"/>
      <c r="G20" s="75"/>
      <c r="H20" s="75"/>
      <c r="I20" s="75"/>
      <c r="J20" s="75"/>
      <c r="K20" s="42"/>
      <c r="L20" s="42"/>
      <c r="M20" s="42"/>
      <c r="N20" s="42"/>
      <c r="O20" s="75"/>
      <c r="P20" s="75">
        <v>9.26</v>
      </c>
      <c r="Q20" s="75"/>
      <c r="R20" s="125"/>
      <c r="S20" s="126"/>
      <c r="T20" s="126"/>
      <c r="U20" s="126"/>
      <c r="V20" s="126"/>
      <c r="W20" s="127"/>
      <c r="X20" s="47" t="s">
        <v>208</v>
      </c>
      <c r="Y20" s="98">
        <v>6</v>
      </c>
      <c r="Z20" s="77">
        <v>20.5</v>
      </c>
      <c r="AA20" s="77">
        <v>106</v>
      </c>
      <c r="AB20" s="78">
        <v>272</v>
      </c>
      <c r="AD20" s="98" t="s">
        <v>311</v>
      </c>
      <c r="AF20" s="114">
        <v>4</v>
      </c>
      <c r="AH20" s="114">
        <v>20.197610999999998</v>
      </c>
      <c r="AI20" s="114">
        <v>103.80240999999999</v>
      </c>
      <c r="AJ20" s="114">
        <v>265.50405999999998</v>
      </c>
    </row>
    <row r="21" spans="2:36">
      <c r="C21" s="88" t="s">
        <v>289</v>
      </c>
      <c r="D21" s="111" t="s">
        <v>334</v>
      </c>
      <c r="E21" s="75">
        <v>17</v>
      </c>
      <c r="F21" s="75">
        <v>3.01</v>
      </c>
      <c r="G21" s="75">
        <v>2.99</v>
      </c>
      <c r="H21" s="75">
        <v>2.98</v>
      </c>
      <c r="I21" s="75">
        <v>2.96</v>
      </c>
      <c r="J21" s="75"/>
      <c r="K21" s="75">
        <v>20.36</v>
      </c>
      <c r="L21" s="75">
        <v>20.329999999999998</v>
      </c>
      <c r="M21" s="75">
        <v>20.260000000000002</v>
      </c>
      <c r="N21" s="75">
        <v>20.25</v>
      </c>
      <c r="O21" s="75"/>
      <c r="P21" s="75">
        <v>14</v>
      </c>
      <c r="Q21" s="75"/>
      <c r="R21" s="125"/>
      <c r="S21" s="126"/>
      <c r="T21" s="126"/>
      <c r="U21" s="126"/>
      <c r="V21" s="126"/>
      <c r="W21" s="127"/>
      <c r="X21" s="77" t="s">
        <v>208</v>
      </c>
      <c r="Y21" s="117">
        <v>7</v>
      </c>
      <c r="Z21" s="77">
        <v>24.3</v>
      </c>
      <c r="AA21" s="77">
        <v>115</v>
      </c>
      <c r="AB21" s="78">
        <v>280.8</v>
      </c>
      <c r="AD21" s="98" t="s">
        <v>310</v>
      </c>
      <c r="AF21" s="117">
        <v>5</v>
      </c>
      <c r="AH21" s="114">
        <v>24.277961999999999</v>
      </c>
      <c r="AI21" s="114">
        <v>112.85769999999999</v>
      </c>
      <c r="AJ21" s="114">
        <v>275.19369999999998</v>
      </c>
    </row>
    <row r="22" spans="2:36">
      <c r="C22" s="77" t="s">
        <v>290</v>
      </c>
      <c r="D22" s="111" t="s">
        <v>335</v>
      </c>
      <c r="E22" s="75">
        <v>18</v>
      </c>
      <c r="F22" s="75">
        <v>3.09</v>
      </c>
      <c r="G22" s="75">
        <v>3.01</v>
      </c>
      <c r="H22" s="75">
        <v>3.09</v>
      </c>
      <c r="I22" s="75">
        <v>3.06</v>
      </c>
      <c r="J22" s="75"/>
      <c r="K22" s="75">
        <v>20.309999999999999</v>
      </c>
      <c r="L22" s="75">
        <v>20.27</v>
      </c>
      <c r="M22" s="75">
        <v>20.239999999999998</v>
      </c>
      <c r="N22" s="75">
        <v>20.260000000000002</v>
      </c>
      <c r="O22" s="75"/>
      <c r="P22" s="75">
        <v>14.47</v>
      </c>
      <c r="Q22" s="75"/>
      <c r="R22" s="125"/>
      <c r="S22" s="126"/>
      <c r="T22" s="126"/>
      <c r="U22" s="126"/>
      <c r="V22" s="126"/>
      <c r="W22" s="127"/>
      <c r="X22" s="77" t="s">
        <v>208</v>
      </c>
      <c r="Y22" s="117">
        <v>8</v>
      </c>
      <c r="Z22" s="77">
        <v>23.9</v>
      </c>
      <c r="AA22" s="77">
        <v>115</v>
      </c>
      <c r="AB22" s="78">
        <v>280.89999999999998</v>
      </c>
      <c r="AD22" s="98" t="s">
        <v>311</v>
      </c>
      <c r="AF22" s="117">
        <v>6</v>
      </c>
      <c r="AH22" s="114">
        <v>24.133351999999999</v>
      </c>
      <c r="AI22" s="114">
        <v>115.86366</v>
      </c>
      <c r="AJ22" s="114">
        <v>277.505</v>
      </c>
    </row>
    <row r="23" spans="2:36">
      <c r="B23" s="108" t="s">
        <v>333</v>
      </c>
      <c r="C23" s="88" t="s">
        <v>295</v>
      </c>
      <c r="D23" s="111" t="s">
        <v>332</v>
      </c>
      <c r="E23" s="75"/>
      <c r="F23" s="75"/>
      <c r="G23" s="75"/>
      <c r="H23" s="75"/>
      <c r="I23" s="75"/>
      <c r="J23" s="75"/>
      <c r="K23" s="75"/>
      <c r="L23" s="75"/>
      <c r="M23" s="75"/>
      <c r="N23" s="75"/>
      <c r="O23" s="75"/>
      <c r="P23" s="75">
        <v>11.99</v>
      </c>
      <c r="Q23" s="75"/>
      <c r="R23" s="125"/>
      <c r="S23" s="126"/>
      <c r="T23" s="126"/>
      <c r="U23" s="126"/>
      <c r="V23" s="126"/>
      <c r="W23" s="127"/>
      <c r="Y23" s="77">
        <v>9</v>
      </c>
      <c r="Z23" s="77">
        <v>27.2</v>
      </c>
      <c r="AA23" s="77">
        <v>121</v>
      </c>
      <c r="AB23" s="78">
        <v>289</v>
      </c>
      <c r="AD23" s="98" t="s">
        <v>310</v>
      </c>
      <c r="AF23" s="114">
        <v>7</v>
      </c>
      <c r="AH23" s="114">
        <v>27.131319000000001</v>
      </c>
      <c r="AI23" s="114">
        <v>119.37682</v>
      </c>
      <c r="AJ23" s="114">
        <v>280.84064000000001</v>
      </c>
    </row>
    <row r="24" spans="2:36">
      <c r="C24" s="88" t="s">
        <v>294</v>
      </c>
      <c r="D24" s="111" t="s">
        <v>330</v>
      </c>
      <c r="E24" s="75"/>
      <c r="F24" s="75">
        <v>2.98</v>
      </c>
      <c r="G24" s="75">
        <v>2.81</v>
      </c>
      <c r="H24" s="75">
        <v>2.96</v>
      </c>
      <c r="I24" s="75">
        <v>2.8</v>
      </c>
      <c r="J24" s="75"/>
      <c r="K24" s="75">
        <v>20.23</v>
      </c>
      <c r="L24" s="75">
        <v>20.28</v>
      </c>
      <c r="M24" s="75">
        <v>20.25</v>
      </c>
      <c r="N24" s="75">
        <v>20.23</v>
      </c>
      <c r="O24" s="75"/>
      <c r="P24" s="75">
        <v>12.2</v>
      </c>
      <c r="Q24" s="75"/>
      <c r="R24" s="125"/>
      <c r="S24" s="126"/>
      <c r="T24" s="126"/>
      <c r="U24" s="126"/>
      <c r="V24" s="126"/>
      <c r="W24" s="127"/>
      <c r="Y24" s="117">
        <v>10</v>
      </c>
      <c r="Z24" s="77">
        <v>23</v>
      </c>
      <c r="AA24" s="77">
        <v>114</v>
      </c>
      <c r="AB24" s="78">
        <v>280</v>
      </c>
      <c r="AD24" s="98" t="s">
        <v>311</v>
      </c>
      <c r="AF24" s="117">
        <v>8</v>
      </c>
      <c r="AH24" s="114">
        <v>23.117289</v>
      </c>
      <c r="AI24" s="114">
        <v>112.85769999999999</v>
      </c>
      <c r="AJ24" s="114">
        <v>275.85210999999998</v>
      </c>
    </row>
    <row r="25" spans="2:36">
      <c r="B25" s="29"/>
      <c r="C25" s="88" t="s">
        <v>319</v>
      </c>
      <c r="D25" s="109" t="s">
        <v>331</v>
      </c>
      <c r="E25" s="75"/>
      <c r="F25" s="75">
        <v>2.96</v>
      </c>
      <c r="G25" s="75">
        <v>2.81</v>
      </c>
      <c r="H25" s="75">
        <v>2.93</v>
      </c>
      <c r="I25" s="75">
        <v>2.81</v>
      </c>
      <c r="J25" s="75"/>
      <c r="K25" s="75"/>
      <c r="L25" s="75"/>
      <c r="M25" s="75"/>
      <c r="N25" s="75"/>
      <c r="O25" s="75"/>
      <c r="P25" s="75">
        <v>12.08</v>
      </c>
      <c r="Q25" s="75"/>
      <c r="R25" s="125"/>
      <c r="S25" s="126"/>
      <c r="T25" s="126"/>
      <c r="U25" s="126"/>
      <c r="V25" s="126"/>
      <c r="W25" s="127"/>
      <c r="Y25" s="117">
        <v>11</v>
      </c>
      <c r="Z25" s="77">
        <v>23.4</v>
      </c>
      <c r="AA25" s="77">
        <v>115.3</v>
      </c>
      <c r="AB25" s="78">
        <v>283.5</v>
      </c>
      <c r="AD25" s="98" t="s">
        <v>310</v>
      </c>
      <c r="AE25" s="77" t="s">
        <v>314</v>
      </c>
      <c r="AF25" s="117">
        <v>9</v>
      </c>
      <c r="AH25" s="114">
        <v>23.507238000000001</v>
      </c>
      <c r="AI25" s="114">
        <v>113.12772</v>
      </c>
      <c r="AJ25" s="114">
        <v>271.60043000000002</v>
      </c>
    </row>
    <row r="26" spans="2:36">
      <c r="D26" s="109"/>
      <c r="E26" s="75"/>
      <c r="F26" s="75"/>
      <c r="G26" s="75"/>
      <c r="H26" s="75"/>
      <c r="I26" s="75"/>
      <c r="J26" s="75"/>
      <c r="K26" s="75"/>
      <c r="L26" s="75"/>
      <c r="M26" s="75"/>
      <c r="N26" s="75"/>
      <c r="O26" s="75"/>
      <c r="P26" s="75"/>
      <c r="Q26" s="75"/>
      <c r="R26" s="125"/>
      <c r="S26" s="126"/>
      <c r="T26" s="126"/>
      <c r="U26" s="126"/>
      <c r="V26" s="126"/>
      <c r="W26" s="127"/>
      <c r="Y26" s="98">
        <v>12</v>
      </c>
      <c r="Z26" s="77">
        <v>26.36</v>
      </c>
      <c r="AA26" s="77">
        <v>120.9</v>
      </c>
      <c r="AB26" s="78">
        <v>286</v>
      </c>
      <c r="AD26" s="98" t="s">
        <v>311</v>
      </c>
      <c r="AE26" s="77" t="s">
        <v>312</v>
      </c>
      <c r="AF26" s="114">
        <v>10</v>
      </c>
      <c r="AH26" s="114">
        <v>26.427424999999999</v>
      </c>
      <c r="AI26" s="114">
        <v>119.09188</v>
      </c>
      <c r="AJ26" s="114">
        <v>278.50153</v>
      </c>
    </row>
    <row r="27" spans="2:36">
      <c r="C27" s="77" t="s">
        <v>296</v>
      </c>
      <c r="D27" s="109" t="s">
        <v>342</v>
      </c>
      <c r="E27" s="75"/>
      <c r="F27" s="75"/>
      <c r="G27" s="75"/>
      <c r="H27" s="75"/>
      <c r="I27" s="75"/>
      <c r="J27" s="75"/>
      <c r="K27" s="40"/>
      <c r="L27" s="40"/>
      <c r="M27" s="75"/>
      <c r="N27" s="75"/>
      <c r="O27" s="75"/>
      <c r="P27" s="75">
        <v>14.59</v>
      </c>
      <c r="Q27" s="75"/>
      <c r="R27" s="125"/>
      <c r="S27" s="126"/>
      <c r="T27" s="126"/>
      <c r="U27" s="126"/>
      <c r="V27" s="126"/>
      <c r="W27" s="127"/>
      <c r="Y27" s="98">
        <v>13</v>
      </c>
      <c r="Z27" s="77">
        <v>20.100000000000001</v>
      </c>
      <c r="AA27" s="77">
        <v>106</v>
      </c>
      <c r="AB27" s="78">
        <v>272</v>
      </c>
      <c r="AD27" s="98" t="s">
        <v>311</v>
      </c>
      <c r="AE27" s="77" t="s">
        <v>313</v>
      </c>
      <c r="AF27" s="114">
        <v>11</v>
      </c>
      <c r="AH27" s="114">
        <v>20.125340999999999</v>
      </c>
      <c r="AI27" s="114">
        <v>103.92650999999999</v>
      </c>
      <c r="AJ27" s="114">
        <v>260.78793000000002</v>
      </c>
    </row>
    <row r="28" spans="2:36">
      <c r="E28" s="75"/>
      <c r="F28" s="75"/>
      <c r="G28" s="75"/>
      <c r="H28" s="75"/>
      <c r="I28" s="75"/>
      <c r="J28" s="75"/>
      <c r="K28" s="75"/>
      <c r="L28" s="75"/>
      <c r="M28" s="75"/>
      <c r="N28" s="75"/>
      <c r="O28" s="75"/>
      <c r="P28" s="75"/>
      <c r="Q28" s="75"/>
      <c r="R28" s="125"/>
      <c r="S28" s="126"/>
      <c r="T28" s="126"/>
      <c r="U28" s="126"/>
      <c r="V28" s="126"/>
      <c r="W28" s="127"/>
      <c r="Y28" s="98">
        <v>14</v>
      </c>
      <c r="Z28" s="77">
        <v>32</v>
      </c>
      <c r="AA28" s="77">
        <v>130</v>
      </c>
      <c r="AB28" s="78">
        <v>300</v>
      </c>
      <c r="AD28" s="98" t="s">
        <v>310</v>
      </c>
      <c r="AE28" s="98" t="s">
        <v>312</v>
      </c>
      <c r="AF28" s="114">
        <v>12</v>
      </c>
      <c r="AH28" s="114">
        <v>31.994883999999999</v>
      </c>
      <c r="AI28" s="114">
        <v>129.94592</v>
      </c>
      <c r="AJ28" s="114">
        <v>291.43799000000001</v>
      </c>
    </row>
    <row r="29" spans="2:36">
      <c r="B29" s="77" t="s">
        <v>395</v>
      </c>
      <c r="C29" s="88" t="s">
        <v>350</v>
      </c>
      <c r="E29" s="75"/>
      <c r="F29" s="75">
        <v>3.11</v>
      </c>
      <c r="G29" s="75">
        <v>3.02</v>
      </c>
      <c r="H29" s="75">
        <v>2.99</v>
      </c>
      <c r="I29" s="75">
        <v>3.06</v>
      </c>
      <c r="K29" s="75">
        <v>20.36</v>
      </c>
      <c r="L29" s="75">
        <v>20.32</v>
      </c>
      <c r="M29" s="75">
        <v>20.32</v>
      </c>
      <c r="N29" s="75">
        <v>20.28</v>
      </c>
      <c r="O29" s="75"/>
      <c r="P29" s="75">
        <v>13.67</v>
      </c>
      <c r="Q29" s="75"/>
      <c r="R29" s="125"/>
      <c r="S29" s="126"/>
      <c r="T29" s="126"/>
      <c r="U29" s="126"/>
      <c r="V29" s="126"/>
      <c r="W29" s="127"/>
      <c r="Y29" s="98">
        <v>15</v>
      </c>
      <c r="Z29" s="77">
        <v>23.3</v>
      </c>
      <c r="AA29" s="77">
        <v>105</v>
      </c>
      <c r="AB29" s="78">
        <v>272</v>
      </c>
      <c r="AD29" s="98" t="s">
        <v>310</v>
      </c>
      <c r="AE29" s="98" t="s">
        <v>313</v>
      </c>
      <c r="AF29" s="114">
        <v>13</v>
      </c>
      <c r="AH29" s="114">
        <v>23.339317000000001</v>
      </c>
      <c r="AI29" s="114">
        <v>103.431</v>
      </c>
      <c r="AJ29" s="114">
        <v>257.38278000000003</v>
      </c>
    </row>
    <row r="30" spans="2:36">
      <c r="B30" s="77" t="s">
        <v>396</v>
      </c>
      <c r="C30" s="88" t="s">
        <v>351</v>
      </c>
      <c r="E30" s="75"/>
      <c r="F30" s="75">
        <v>3.07</v>
      </c>
      <c r="G30" s="75">
        <v>3.06</v>
      </c>
      <c r="H30" s="75">
        <v>3.05</v>
      </c>
      <c r="I30" s="75">
        <v>3.05</v>
      </c>
      <c r="K30" s="75">
        <v>20.350000000000001</v>
      </c>
      <c r="L30" s="75">
        <v>20.29</v>
      </c>
      <c r="M30" s="75">
        <v>20.27</v>
      </c>
      <c r="N30" s="75">
        <v>20.260000000000002</v>
      </c>
      <c r="O30" s="75"/>
      <c r="P30" s="75">
        <v>13.14</v>
      </c>
      <c r="Q30" s="75"/>
      <c r="R30" s="125"/>
      <c r="S30" s="126"/>
      <c r="T30" s="126"/>
      <c r="U30" s="126"/>
      <c r="V30" s="126"/>
      <c r="W30" s="127"/>
      <c r="Z30" s="77">
        <v>22.3</v>
      </c>
      <c r="AA30" s="77">
        <v>105.7</v>
      </c>
      <c r="AB30" s="78">
        <v>272</v>
      </c>
      <c r="AD30" s="98" t="s">
        <v>311</v>
      </c>
      <c r="AE30" s="98" t="s">
        <v>313</v>
      </c>
      <c r="AF30" s="114">
        <v>14</v>
      </c>
      <c r="AH30" s="114">
        <v>22.223517999999999</v>
      </c>
      <c r="AI30" s="114">
        <v>104.29971</v>
      </c>
      <c r="AJ30" s="114">
        <v>261.09973000000002</v>
      </c>
    </row>
    <row r="31" spans="2:36">
      <c r="B31" s="98" t="s">
        <v>390</v>
      </c>
      <c r="C31" s="78" t="s">
        <v>352</v>
      </c>
      <c r="E31" s="75"/>
      <c r="F31" s="75">
        <v>3.06</v>
      </c>
      <c r="G31" s="75">
        <v>3.08</v>
      </c>
      <c r="H31" s="75">
        <v>3.04</v>
      </c>
      <c r="I31" s="75">
        <v>3.02</v>
      </c>
      <c r="K31" s="75">
        <v>20.37</v>
      </c>
      <c r="L31" s="75">
        <v>20.309999999999999</v>
      </c>
      <c r="M31" s="75">
        <v>20.350000000000001</v>
      </c>
      <c r="N31" s="75">
        <v>20.2</v>
      </c>
      <c r="O31" s="75"/>
      <c r="P31" s="75">
        <v>13.78</v>
      </c>
      <c r="Q31" s="75"/>
      <c r="R31" s="125"/>
      <c r="S31" s="126"/>
      <c r="T31" s="126"/>
      <c r="U31" s="126"/>
      <c r="V31" s="126"/>
      <c r="W31" s="127"/>
      <c r="Y31" s="82"/>
      <c r="Z31" s="77">
        <v>22.6</v>
      </c>
      <c r="AA31" s="77">
        <v>112.3</v>
      </c>
      <c r="AB31" s="78">
        <v>279</v>
      </c>
      <c r="AD31" s="98" t="s">
        <v>311</v>
      </c>
      <c r="AE31" s="77" t="s">
        <v>315</v>
      </c>
      <c r="AF31" s="117">
        <v>15</v>
      </c>
      <c r="AH31" s="114">
        <v>22.679544</v>
      </c>
      <c r="AI31" s="114">
        <v>111.11824</v>
      </c>
      <c r="AJ31" s="114">
        <v>275.19369999999998</v>
      </c>
    </row>
    <row r="32" spans="2:36">
      <c r="B32" s="77" t="s">
        <v>391</v>
      </c>
      <c r="C32" s="78" t="s">
        <v>353</v>
      </c>
      <c r="E32" s="75"/>
      <c r="F32" s="75">
        <v>3.07</v>
      </c>
      <c r="G32" s="75">
        <v>3.04</v>
      </c>
      <c r="H32" s="75">
        <v>3.02</v>
      </c>
      <c r="I32" s="75">
        <v>3.06</v>
      </c>
      <c r="K32" s="75">
        <v>20.38</v>
      </c>
      <c r="L32" s="75">
        <v>20.34</v>
      </c>
      <c r="M32" s="75">
        <v>20.36</v>
      </c>
      <c r="N32" s="75">
        <v>20.28</v>
      </c>
      <c r="O32" s="75"/>
      <c r="P32" s="75">
        <v>13.58</v>
      </c>
      <c r="Q32" s="75"/>
      <c r="R32" s="125"/>
      <c r="S32" s="126"/>
      <c r="T32" s="126"/>
      <c r="U32" s="126"/>
      <c r="V32" s="126"/>
      <c r="W32" s="127"/>
      <c r="Y32" s="122" t="s">
        <v>317</v>
      </c>
      <c r="Z32" s="122"/>
      <c r="AA32" s="122"/>
      <c r="AB32" s="122"/>
      <c r="AC32" s="122"/>
      <c r="AD32" s="122"/>
      <c r="AE32" s="122"/>
    </row>
    <row r="33" spans="1:31">
      <c r="B33" s="77" t="s">
        <v>389</v>
      </c>
      <c r="C33" s="78" t="s">
        <v>367</v>
      </c>
      <c r="E33" s="75"/>
      <c r="F33" s="75">
        <v>3.2</v>
      </c>
      <c r="G33" s="75">
        <v>3.12</v>
      </c>
      <c r="H33" s="75">
        <v>3.06</v>
      </c>
      <c r="I33" s="75">
        <v>3.2</v>
      </c>
      <c r="K33" s="75">
        <v>19.95</v>
      </c>
      <c r="L33" s="75">
        <v>19.96</v>
      </c>
      <c r="M33" s="75">
        <v>20.07</v>
      </c>
      <c r="N33" s="75">
        <v>20.22</v>
      </c>
      <c r="O33" s="75"/>
      <c r="P33" s="75">
        <v>15.37</v>
      </c>
      <c r="Q33" s="75"/>
      <c r="R33" s="125"/>
      <c r="S33" s="126"/>
      <c r="T33" s="126"/>
      <c r="U33" s="126"/>
      <c r="V33" s="126"/>
      <c r="W33" s="127"/>
      <c r="Y33" s="122"/>
      <c r="Z33" s="122"/>
      <c r="AA33" s="122"/>
      <c r="AB33" s="122"/>
      <c r="AC33" s="122"/>
      <c r="AD33" s="122"/>
      <c r="AE33" s="122"/>
    </row>
    <row r="34" spans="1:31">
      <c r="A34" s="77">
        <v>1214</v>
      </c>
      <c r="B34" s="77" t="s">
        <v>388</v>
      </c>
      <c r="C34" s="78" t="s">
        <v>368</v>
      </c>
      <c r="E34" s="75"/>
      <c r="F34" s="75">
        <v>3.03</v>
      </c>
      <c r="G34" s="75">
        <v>3.04</v>
      </c>
      <c r="H34" s="75">
        <v>3.02</v>
      </c>
      <c r="I34" s="75">
        <v>3.05</v>
      </c>
      <c r="J34" s="75"/>
      <c r="K34" s="75">
        <v>20.05</v>
      </c>
      <c r="L34" s="75">
        <v>20.07</v>
      </c>
      <c r="M34" s="75">
        <v>20.3</v>
      </c>
      <c r="N34" s="75">
        <v>20.170000000000002</v>
      </c>
      <c r="O34" s="75"/>
      <c r="P34" s="75">
        <v>14.81</v>
      </c>
      <c r="Q34" s="75"/>
      <c r="R34" s="125"/>
      <c r="S34" s="126"/>
      <c r="T34" s="126"/>
      <c r="U34" s="126"/>
      <c r="V34" s="126"/>
      <c r="W34" s="127"/>
      <c r="X34" s="47"/>
      <c r="Y34" s="122"/>
      <c r="Z34" s="122"/>
      <c r="AA34" s="122"/>
      <c r="AB34" s="122"/>
      <c r="AC34" s="122"/>
      <c r="AD34" s="122"/>
      <c r="AE34" s="122"/>
    </row>
    <row r="35" spans="1:31">
      <c r="E35" s="75"/>
      <c r="F35" s="75"/>
      <c r="G35" s="75"/>
      <c r="H35" s="75"/>
      <c r="I35" s="75"/>
      <c r="J35" s="75"/>
      <c r="K35" s="75"/>
      <c r="L35" s="75"/>
      <c r="M35" s="75"/>
      <c r="N35" s="75"/>
      <c r="O35" s="75"/>
      <c r="P35" s="75"/>
      <c r="Q35" s="75"/>
      <c r="R35" s="125"/>
      <c r="S35" s="126"/>
      <c r="T35" s="126"/>
      <c r="U35" s="126"/>
      <c r="V35" s="126"/>
      <c r="W35" s="127"/>
    </row>
    <row r="36" spans="1:31">
      <c r="B36" s="77" t="s">
        <v>399</v>
      </c>
      <c r="C36" s="77" t="s">
        <v>392</v>
      </c>
      <c r="E36" s="75"/>
      <c r="F36" s="75">
        <v>3.64</v>
      </c>
      <c r="G36" s="75">
        <v>3.66</v>
      </c>
      <c r="H36" s="75">
        <v>3.65</v>
      </c>
      <c r="I36" s="75">
        <v>3.64</v>
      </c>
      <c r="J36" s="75"/>
      <c r="K36" s="75">
        <v>19.920000000000002</v>
      </c>
      <c r="L36" s="75">
        <v>19.899999999999999</v>
      </c>
      <c r="M36" s="75">
        <v>2000</v>
      </c>
      <c r="N36" s="75">
        <v>19.98</v>
      </c>
      <c r="O36" s="75"/>
      <c r="P36" s="75"/>
      <c r="Q36" s="75"/>
      <c r="R36" s="125"/>
      <c r="S36" s="126"/>
      <c r="T36" s="126"/>
      <c r="U36" s="126"/>
      <c r="V36" s="126"/>
      <c r="W36" s="127"/>
    </row>
    <row r="37" spans="1:31">
      <c r="B37" s="77" t="s">
        <v>397</v>
      </c>
      <c r="C37" s="119" t="s">
        <v>393</v>
      </c>
      <c r="E37" s="75"/>
      <c r="F37" s="75">
        <v>3.6</v>
      </c>
      <c r="G37" s="75">
        <v>3.61</v>
      </c>
      <c r="H37" s="75">
        <v>3.59</v>
      </c>
      <c r="I37" s="75">
        <v>3.59</v>
      </c>
      <c r="J37" s="75"/>
      <c r="K37" s="75">
        <v>19.95</v>
      </c>
      <c r="L37" s="75">
        <v>19.989999999999998</v>
      </c>
      <c r="M37" s="75">
        <v>19.97</v>
      </c>
      <c r="N37" s="75">
        <v>20</v>
      </c>
      <c r="O37" s="75"/>
      <c r="P37" s="75"/>
      <c r="Q37" s="75"/>
      <c r="R37" s="125"/>
      <c r="S37" s="126"/>
      <c r="T37" s="126"/>
      <c r="U37" s="126"/>
      <c r="V37" s="126"/>
      <c r="W37" s="127"/>
    </row>
    <row r="38" spans="1:31">
      <c r="B38" s="77" t="s">
        <v>398</v>
      </c>
      <c r="C38" s="119" t="s">
        <v>394</v>
      </c>
      <c r="E38" s="75"/>
      <c r="F38" s="75">
        <v>3.65</v>
      </c>
      <c r="G38" s="75">
        <v>3.66</v>
      </c>
      <c r="H38" s="75">
        <v>3.6</v>
      </c>
      <c r="I38" s="75">
        <v>3.63</v>
      </c>
      <c r="J38" s="75"/>
      <c r="K38" s="75">
        <v>20.010000000000002</v>
      </c>
      <c r="L38" s="75">
        <v>20</v>
      </c>
      <c r="M38" s="75">
        <v>19.899999999999999</v>
      </c>
      <c r="N38" s="75">
        <v>19.850000000000001</v>
      </c>
      <c r="O38" s="75"/>
      <c r="P38" s="75"/>
      <c r="Q38" s="75"/>
      <c r="R38" s="125"/>
      <c r="S38" s="126"/>
      <c r="T38" s="126"/>
      <c r="U38" s="126"/>
      <c r="V38" s="126"/>
      <c r="W38" s="127"/>
    </row>
    <row r="39" spans="1:31">
      <c r="B39" s="77" t="s">
        <v>401</v>
      </c>
      <c r="C39" s="77" t="s">
        <v>400</v>
      </c>
      <c r="E39" s="75"/>
      <c r="F39" s="75"/>
      <c r="G39" s="75"/>
      <c r="H39" s="75"/>
      <c r="I39" s="75"/>
      <c r="J39" s="75"/>
      <c r="K39" s="75"/>
      <c r="L39" s="75"/>
      <c r="M39" s="75"/>
      <c r="N39" s="75"/>
      <c r="O39" s="75"/>
      <c r="P39" s="75"/>
      <c r="Q39" s="75"/>
      <c r="R39" s="125"/>
      <c r="S39" s="126"/>
      <c r="T39" s="126"/>
      <c r="U39" s="126"/>
      <c r="V39" s="126"/>
      <c r="W39" s="127"/>
      <c r="X39" s="47"/>
    </row>
    <row r="40" spans="1:31">
      <c r="E40" s="75"/>
      <c r="F40" s="75"/>
      <c r="G40" s="75"/>
      <c r="H40" s="75"/>
      <c r="I40" s="75"/>
      <c r="J40" s="75"/>
      <c r="K40" s="75"/>
      <c r="L40" s="75"/>
      <c r="M40" s="75"/>
      <c r="N40" s="75"/>
      <c r="O40" s="75"/>
      <c r="P40" s="42"/>
      <c r="Q40" s="75"/>
      <c r="R40" s="125"/>
      <c r="S40" s="126"/>
      <c r="T40" s="126"/>
      <c r="U40" s="126"/>
      <c r="V40" s="126"/>
      <c r="W40" s="127"/>
    </row>
    <row r="41" spans="1:31">
      <c r="E41" s="75"/>
    </row>
    <row r="42" spans="1:31">
      <c r="E42" s="75"/>
    </row>
    <row r="43" spans="1:31">
      <c r="E43" s="75"/>
    </row>
    <row r="44" spans="1:31">
      <c r="B44" s="29"/>
      <c r="E44" s="75"/>
    </row>
    <row r="45" spans="1:31">
      <c r="E45" s="75"/>
    </row>
  </sheetData>
  <mergeCells count="42">
    <mergeCell ref="R39:W39"/>
    <mergeCell ref="R40:W40"/>
    <mergeCell ref="R33:W33"/>
    <mergeCell ref="R34:W34"/>
    <mergeCell ref="R35:W35"/>
    <mergeCell ref="R36:W36"/>
    <mergeCell ref="R37:W37"/>
    <mergeCell ref="R38:W38"/>
    <mergeCell ref="R19:W19"/>
    <mergeCell ref="R32:W32"/>
    <mergeCell ref="R21:W21"/>
    <mergeCell ref="R22:W22"/>
    <mergeCell ref="R23:W23"/>
    <mergeCell ref="R24:W24"/>
    <mergeCell ref="R25:W25"/>
    <mergeCell ref="R26:W26"/>
    <mergeCell ref="R27:W27"/>
    <mergeCell ref="R28:W28"/>
    <mergeCell ref="R29:W29"/>
    <mergeCell ref="R30:W30"/>
    <mergeCell ref="R31:W31"/>
    <mergeCell ref="R14:W14"/>
    <mergeCell ref="R15:W15"/>
    <mergeCell ref="R16:W16"/>
    <mergeCell ref="R17:W17"/>
    <mergeCell ref="R18:W18"/>
    <mergeCell ref="D1:Q2"/>
    <mergeCell ref="X10:AB10"/>
    <mergeCell ref="Y14:AC14"/>
    <mergeCell ref="Y32:AE34"/>
    <mergeCell ref="R8:W8"/>
    <mergeCell ref="F3:J3"/>
    <mergeCell ref="K3:O3"/>
    <mergeCell ref="R5:W5"/>
    <mergeCell ref="R6:W6"/>
    <mergeCell ref="R7:W7"/>
    <mergeCell ref="R20:W20"/>
    <mergeCell ref="R9:W9"/>
    <mergeCell ref="R10:W10"/>
    <mergeCell ref="R11:W11"/>
    <mergeCell ref="R12:W12"/>
    <mergeCell ref="R13:W13"/>
  </mergeCells>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6A506-B3D7-4A1D-A961-49A2DB45333D}">
  <dimension ref="A1:Y83"/>
  <sheetViews>
    <sheetView topLeftCell="A19" zoomScale="90" zoomScaleNormal="90" workbookViewId="0">
      <selection activeCell="A40" sqref="A40"/>
    </sheetView>
  </sheetViews>
  <sheetFormatPr defaultRowHeight="14.4"/>
  <cols>
    <col min="4" max="4" width="10.5546875" bestFit="1" customWidth="1"/>
    <col min="6" max="6" width="14.6640625" bestFit="1" customWidth="1"/>
    <col min="7" max="7" width="12.21875" bestFit="1" customWidth="1"/>
    <col min="8" max="8" width="10.21875" bestFit="1" customWidth="1"/>
    <col min="9" max="9" width="16.109375" style="55" bestFit="1" customWidth="1"/>
    <col min="10" max="10" width="11.33203125" bestFit="1" customWidth="1"/>
    <col min="11" max="11" width="11.109375" bestFit="1" customWidth="1"/>
    <col min="12" max="12" width="11.109375" customWidth="1"/>
    <col min="13" max="13" width="10.5546875" bestFit="1" customWidth="1"/>
    <col min="14" max="14" width="10.5546875" customWidth="1"/>
    <col min="15" max="15" width="9" bestFit="1" customWidth="1"/>
    <col min="16" max="16" width="9.109375" bestFit="1" customWidth="1"/>
    <col min="18" max="18" width="40" customWidth="1"/>
    <col min="21" max="21" width="10.5546875" bestFit="1" customWidth="1"/>
    <col min="23" max="23" width="16.5546875" bestFit="1" customWidth="1"/>
  </cols>
  <sheetData>
    <row r="1" spans="2:24">
      <c r="B1" s="132" t="s">
        <v>41</v>
      </c>
      <c r="C1" s="132"/>
      <c r="D1" s="132"/>
      <c r="E1" s="132"/>
      <c r="F1" s="132"/>
      <c r="G1" s="132"/>
      <c r="H1" s="132"/>
      <c r="I1" s="132"/>
      <c r="J1" s="132"/>
      <c r="K1" s="132"/>
      <c r="L1" s="132"/>
      <c r="M1" s="132"/>
      <c r="N1" s="132"/>
      <c r="O1" s="132"/>
      <c r="P1" s="132"/>
      <c r="Q1" s="132"/>
      <c r="R1" s="132"/>
      <c r="S1" s="132"/>
    </row>
    <row r="2" spans="2:24">
      <c r="B2" s="132"/>
      <c r="C2" s="132"/>
      <c r="D2" s="132"/>
      <c r="E2" s="132"/>
      <c r="F2" s="132"/>
      <c r="G2" s="132"/>
      <c r="H2" s="132"/>
      <c r="I2" s="132"/>
      <c r="J2" s="132"/>
      <c r="K2" s="132"/>
      <c r="L2" s="132"/>
      <c r="M2" s="132"/>
      <c r="N2" s="132"/>
      <c r="O2" s="132"/>
      <c r="P2" s="132"/>
      <c r="Q2" s="132"/>
      <c r="R2" s="132"/>
      <c r="S2" s="132"/>
    </row>
    <row r="4" spans="2:24">
      <c r="W4" t="s">
        <v>38</v>
      </c>
      <c r="X4" s="46" t="s">
        <v>213</v>
      </c>
    </row>
    <row r="5" spans="2:24">
      <c r="C5" s="10" t="s">
        <v>10</v>
      </c>
      <c r="D5" s="128" t="s">
        <v>11</v>
      </c>
      <c r="E5" s="128"/>
      <c r="F5" s="128"/>
      <c r="G5" s="128"/>
      <c r="H5" s="128"/>
      <c r="I5" s="128"/>
      <c r="J5" s="128"/>
      <c r="K5" s="128"/>
      <c r="L5" s="128"/>
      <c r="M5" s="10" t="s">
        <v>16</v>
      </c>
      <c r="N5" s="10"/>
      <c r="O5" s="128" t="s">
        <v>11</v>
      </c>
      <c r="P5" s="128"/>
      <c r="Q5" s="128"/>
      <c r="R5" s="128"/>
      <c r="S5" s="128"/>
      <c r="T5" s="128"/>
      <c r="U5" s="1"/>
      <c r="W5" s="29" t="s">
        <v>218</v>
      </c>
      <c r="X5" s="46" t="s">
        <v>219</v>
      </c>
    </row>
    <row r="6" spans="2:24">
      <c r="C6" s="11">
        <v>1</v>
      </c>
      <c r="D6" s="129" t="s">
        <v>212</v>
      </c>
      <c r="E6" s="129"/>
      <c r="F6" s="129"/>
      <c r="G6" s="129"/>
      <c r="H6" s="129"/>
      <c r="I6" s="129"/>
      <c r="J6" s="129"/>
      <c r="K6" s="129"/>
      <c r="L6" s="129"/>
      <c r="M6" s="11">
        <v>1</v>
      </c>
      <c r="N6" s="11"/>
      <c r="O6" s="129" t="s">
        <v>209</v>
      </c>
      <c r="P6" s="129"/>
      <c r="Q6" s="129"/>
      <c r="R6" s="129"/>
      <c r="S6" s="129"/>
      <c r="T6" s="129"/>
      <c r="W6" t="s">
        <v>220</v>
      </c>
      <c r="X6" s="46" t="s">
        <v>214</v>
      </c>
    </row>
    <row r="7" spans="2:24">
      <c r="C7" s="11">
        <v>2</v>
      </c>
      <c r="D7" s="129" t="s">
        <v>242</v>
      </c>
      <c r="E7" s="129"/>
      <c r="F7" s="129"/>
      <c r="G7" s="129"/>
      <c r="H7" s="129"/>
      <c r="I7" s="129"/>
      <c r="J7" s="129"/>
      <c r="K7" s="129"/>
      <c r="L7" s="129"/>
      <c r="M7" s="11">
        <v>2</v>
      </c>
      <c r="N7" s="11"/>
      <c r="O7" s="129" t="s">
        <v>210</v>
      </c>
      <c r="P7" s="129"/>
      <c r="Q7" s="129"/>
      <c r="R7" s="129"/>
      <c r="S7" s="129"/>
      <c r="T7" s="129"/>
      <c r="W7" t="s">
        <v>223</v>
      </c>
      <c r="X7" s="46">
        <v>216</v>
      </c>
    </row>
    <row r="8" spans="2:24">
      <c r="C8" s="11">
        <v>3</v>
      </c>
      <c r="D8" s="129"/>
      <c r="E8" s="129"/>
      <c r="F8" s="129"/>
      <c r="G8" s="129"/>
      <c r="H8" s="129"/>
      <c r="I8" s="129"/>
      <c r="J8" s="129"/>
      <c r="K8" s="129"/>
      <c r="L8" s="129"/>
      <c r="M8" s="11">
        <v>3</v>
      </c>
      <c r="N8" s="11"/>
      <c r="O8" s="129" t="s">
        <v>212</v>
      </c>
      <c r="P8" s="129"/>
      <c r="Q8" s="129"/>
      <c r="R8" s="129"/>
      <c r="S8" s="129"/>
      <c r="T8" s="129"/>
    </row>
    <row r="9" spans="2:24">
      <c r="C9" s="11">
        <v>4</v>
      </c>
      <c r="D9" s="129"/>
      <c r="E9" s="129"/>
      <c r="F9" s="129"/>
      <c r="G9" s="129"/>
      <c r="H9" s="129"/>
      <c r="I9" s="129"/>
      <c r="J9" s="129"/>
      <c r="K9" s="129"/>
      <c r="L9" s="129"/>
      <c r="M9" s="11">
        <v>4</v>
      </c>
      <c r="N9" s="11"/>
      <c r="O9" s="129" t="s">
        <v>221</v>
      </c>
      <c r="P9" s="129"/>
      <c r="Q9" s="129"/>
      <c r="R9" s="129"/>
      <c r="S9" s="129"/>
      <c r="T9" s="129"/>
    </row>
    <row r="10" spans="2:24">
      <c r="C10" s="11">
        <v>5</v>
      </c>
      <c r="D10" s="129"/>
      <c r="E10" s="129"/>
      <c r="F10" s="129"/>
      <c r="G10" s="129"/>
      <c r="H10" s="129"/>
      <c r="I10" s="129"/>
      <c r="J10" s="129"/>
      <c r="K10" s="129"/>
      <c r="L10" s="129"/>
      <c r="M10" s="11">
        <v>5</v>
      </c>
      <c r="N10" s="11"/>
      <c r="O10" s="129" t="s">
        <v>256</v>
      </c>
      <c r="P10" s="129"/>
      <c r="Q10" s="129"/>
      <c r="R10" s="129"/>
      <c r="S10" s="129"/>
      <c r="T10" s="129"/>
    </row>
    <row r="11" spans="2:24">
      <c r="C11" s="11"/>
      <c r="D11" s="129"/>
      <c r="E11" s="129"/>
      <c r="F11" s="129"/>
      <c r="G11" s="129"/>
      <c r="H11" s="129"/>
      <c r="I11" s="129"/>
      <c r="J11" s="129"/>
      <c r="K11" s="129"/>
      <c r="L11" s="129"/>
      <c r="M11" s="11">
        <v>6</v>
      </c>
      <c r="N11" s="11"/>
      <c r="O11" s="129" t="s">
        <v>261</v>
      </c>
      <c r="P11" s="129"/>
      <c r="Q11" s="129"/>
      <c r="R11" s="129"/>
      <c r="S11" s="129"/>
      <c r="T11" s="129"/>
    </row>
    <row r="13" spans="2:24" ht="14.4" customHeight="1">
      <c r="C13" s="9" t="s">
        <v>4</v>
      </c>
      <c r="D13" s="9" t="s">
        <v>20</v>
      </c>
      <c r="E13" s="9" t="s">
        <v>0</v>
      </c>
      <c r="F13" s="9" t="s">
        <v>225</v>
      </c>
      <c r="G13" s="9" t="s">
        <v>8</v>
      </c>
      <c r="H13" s="9" t="s">
        <v>1</v>
      </c>
      <c r="I13" s="9" t="s">
        <v>249</v>
      </c>
      <c r="J13" s="9" t="s">
        <v>2</v>
      </c>
      <c r="K13" s="9" t="s">
        <v>3</v>
      </c>
      <c r="L13" s="9" t="s">
        <v>9</v>
      </c>
      <c r="M13" s="9" t="s">
        <v>5</v>
      </c>
      <c r="N13" s="9" t="s">
        <v>56</v>
      </c>
      <c r="O13" s="45" t="s">
        <v>15</v>
      </c>
      <c r="P13" s="45" t="s">
        <v>10</v>
      </c>
      <c r="Q13" s="45" t="s">
        <v>16</v>
      </c>
      <c r="R13" s="45" t="s">
        <v>6</v>
      </c>
      <c r="S13" s="130" t="s">
        <v>42</v>
      </c>
      <c r="T13" s="130"/>
      <c r="U13" s="130"/>
      <c r="V13" s="130"/>
      <c r="W13" s="130"/>
      <c r="X13" s="130"/>
    </row>
    <row r="14" spans="2:24">
      <c r="C14" s="53" t="s">
        <v>270</v>
      </c>
      <c r="D14" s="53">
        <v>0.3</v>
      </c>
      <c r="E14" s="53">
        <v>0.3</v>
      </c>
      <c r="F14" s="53">
        <v>0.4</v>
      </c>
      <c r="G14" s="53">
        <v>15</v>
      </c>
      <c r="H14" s="53">
        <v>40</v>
      </c>
      <c r="I14" s="53">
        <v>4</v>
      </c>
      <c r="J14" s="53">
        <v>240</v>
      </c>
      <c r="K14" s="53">
        <v>0</v>
      </c>
      <c r="L14" s="53">
        <v>40</v>
      </c>
      <c r="M14" s="53" t="s">
        <v>17</v>
      </c>
      <c r="N14" s="53">
        <v>140</v>
      </c>
      <c r="O14" s="53" t="s">
        <v>257</v>
      </c>
      <c r="P14" s="53">
        <v>1</v>
      </c>
      <c r="Q14" s="53" t="s">
        <v>22</v>
      </c>
      <c r="R14" s="53" t="s">
        <v>211</v>
      </c>
      <c r="S14" s="130"/>
      <c r="T14" s="130"/>
      <c r="U14" s="130"/>
      <c r="V14" s="130"/>
      <c r="W14" s="130"/>
      <c r="X14" s="130"/>
    </row>
    <row r="15" spans="2:24" ht="43.2">
      <c r="C15" s="53">
        <v>2</v>
      </c>
      <c r="D15" s="53">
        <v>0.3</v>
      </c>
      <c r="E15" s="53">
        <v>0.3</v>
      </c>
      <c r="F15" s="53">
        <v>0.4</v>
      </c>
      <c r="G15" s="53">
        <v>15</v>
      </c>
      <c r="H15" s="53">
        <v>60</v>
      </c>
      <c r="I15" s="53">
        <v>4</v>
      </c>
      <c r="J15" s="53">
        <v>240</v>
      </c>
      <c r="K15" s="53">
        <v>0</v>
      </c>
      <c r="L15" s="53">
        <v>40</v>
      </c>
      <c r="M15" s="53" t="s">
        <v>17</v>
      </c>
      <c r="N15" s="53">
        <v>120</v>
      </c>
      <c r="O15" s="53" t="s">
        <v>18</v>
      </c>
      <c r="P15" s="53">
        <v>1</v>
      </c>
      <c r="Q15" s="53">
        <v>3</v>
      </c>
      <c r="R15" s="54" t="s">
        <v>216</v>
      </c>
      <c r="S15" s="130"/>
      <c r="T15" s="130"/>
      <c r="U15" s="130"/>
      <c r="V15" s="130"/>
      <c r="W15" s="130"/>
      <c r="X15" s="130"/>
    </row>
    <row r="16" spans="2:24" ht="28.8">
      <c r="C16" s="53">
        <v>3</v>
      </c>
      <c r="D16" s="53">
        <v>0.3</v>
      </c>
      <c r="E16" s="53">
        <v>0.3</v>
      </c>
      <c r="F16" s="53">
        <v>0.4</v>
      </c>
      <c r="G16" s="53">
        <v>15</v>
      </c>
      <c r="H16" s="53">
        <v>60</v>
      </c>
      <c r="I16" s="53">
        <v>4</v>
      </c>
      <c r="J16" s="53">
        <v>240</v>
      </c>
      <c r="K16" s="53">
        <v>0</v>
      </c>
      <c r="L16" s="53">
        <v>40</v>
      </c>
      <c r="M16" s="53" t="s">
        <v>17</v>
      </c>
      <c r="N16" s="53">
        <v>140</v>
      </c>
      <c r="O16" s="53" t="s">
        <v>18</v>
      </c>
      <c r="P16" s="53">
        <v>1</v>
      </c>
      <c r="Q16" s="53">
        <v>3</v>
      </c>
      <c r="R16" s="54" t="s">
        <v>215</v>
      </c>
      <c r="S16" s="130"/>
      <c r="T16" s="130"/>
      <c r="U16" s="130"/>
      <c r="V16" s="130"/>
      <c r="W16" s="130"/>
      <c r="X16" s="130"/>
    </row>
    <row r="17" spans="3:24" ht="28.8">
      <c r="C17" s="53">
        <v>4</v>
      </c>
      <c r="D17" s="53">
        <v>0.3</v>
      </c>
      <c r="E17" s="53">
        <v>0.3</v>
      </c>
      <c r="F17" s="53">
        <v>0.4</v>
      </c>
      <c r="G17" s="53">
        <v>15</v>
      </c>
      <c r="H17" s="53">
        <v>50</v>
      </c>
      <c r="I17" s="53">
        <v>4</v>
      </c>
      <c r="J17" s="53">
        <v>240</v>
      </c>
      <c r="K17" s="53">
        <v>0</v>
      </c>
      <c r="L17" s="53">
        <v>40</v>
      </c>
      <c r="M17" s="53" t="s">
        <v>17</v>
      </c>
      <c r="N17" s="53">
        <v>140</v>
      </c>
      <c r="O17" s="53" t="s">
        <v>18</v>
      </c>
      <c r="P17" s="53">
        <v>1</v>
      </c>
      <c r="Q17" s="53">
        <v>3</v>
      </c>
      <c r="R17" s="54" t="s">
        <v>217</v>
      </c>
      <c r="S17" s="130"/>
      <c r="T17" s="130"/>
      <c r="U17" s="130"/>
      <c r="V17" s="130"/>
      <c r="W17" s="130"/>
      <c r="X17" s="130"/>
    </row>
    <row r="18" spans="3:24" ht="28.8">
      <c r="C18" s="53">
        <v>5</v>
      </c>
      <c r="D18" s="53">
        <v>0.3</v>
      </c>
      <c r="E18" s="53">
        <v>0.3</v>
      </c>
      <c r="F18" s="53">
        <v>0.4</v>
      </c>
      <c r="G18" s="53">
        <v>15</v>
      </c>
      <c r="H18" s="53">
        <v>50</v>
      </c>
      <c r="I18" s="53">
        <v>4</v>
      </c>
      <c r="J18" s="53">
        <v>240</v>
      </c>
      <c r="K18" s="53">
        <v>0</v>
      </c>
      <c r="L18" s="53">
        <v>40</v>
      </c>
      <c r="M18" s="53" t="s">
        <v>17</v>
      </c>
      <c r="N18" s="53">
        <v>180</v>
      </c>
      <c r="O18" s="53" t="s">
        <v>18</v>
      </c>
      <c r="P18" s="53">
        <v>1</v>
      </c>
      <c r="Q18" s="53">
        <v>3</v>
      </c>
      <c r="R18" s="54" t="s">
        <v>217</v>
      </c>
      <c r="S18" s="130"/>
      <c r="T18" s="130"/>
      <c r="U18" s="130"/>
      <c r="V18" s="130"/>
      <c r="W18" s="130"/>
      <c r="X18" s="130"/>
    </row>
    <row r="19" spans="3:24" ht="28.8">
      <c r="C19" s="53">
        <v>6</v>
      </c>
      <c r="D19" s="53">
        <v>0.1</v>
      </c>
      <c r="E19" s="53">
        <v>0.1</v>
      </c>
      <c r="F19" s="53">
        <v>0.4</v>
      </c>
      <c r="G19" s="53">
        <v>15</v>
      </c>
      <c r="H19" s="53">
        <v>40</v>
      </c>
      <c r="I19" s="53">
        <v>4</v>
      </c>
      <c r="J19" s="53">
        <v>240</v>
      </c>
      <c r="K19" s="53">
        <v>0</v>
      </c>
      <c r="L19" s="53">
        <v>40</v>
      </c>
      <c r="M19" s="53" t="s">
        <v>17</v>
      </c>
      <c r="N19" s="53">
        <v>140</v>
      </c>
      <c r="O19" s="53" t="s">
        <v>19</v>
      </c>
      <c r="P19" s="53"/>
      <c r="Q19" s="53">
        <v>4</v>
      </c>
      <c r="R19" s="54" t="s">
        <v>222</v>
      </c>
      <c r="S19" s="130"/>
      <c r="T19" s="130"/>
      <c r="U19" s="130"/>
      <c r="V19" s="130"/>
      <c r="W19" s="130"/>
      <c r="X19" s="130"/>
    </row>
    <row r="20" spans="3:24" ht="39" customHeight="1">
      <c r="C20" s="5">
        <v>7</v>
      </c>
      <c r="D20" s="5">
        <v>0.3</v>
      </c>
      <c r="E20" s="5">
        <v>0.3</v>
      </c>
      <c r="F20" s="53">
        <v>0.4</v>
      </c>
      <c r="G20" s="5">
        <v>15</v>
      </c>
      <c r="H20" s="5">
        <v>40</v>
      </c>
      <c r="I20" s="53">
        <v>4</v>
      </c>
      <c r="J20" s="5">
        <v>220</v>
      </c>
      <c r="K20" s="5">
        <v>0</v>
      </c>
      <c r="L20" s="5">
        <v>40</v>
      </c>
      <c r="M20" s="5" t="s">
        <v>17</v>
      </c>
      <c r="N20" s="5">
        <v>140</v>
      </c>
      <c r="O20" s="5" t="s">
        <v>18</v>
      </c>
      <c r="P20" s="5">
        <v>1</v>
      </c>
      <c r="Q20" s="5"/>
      <c r="R20" s="52" t="s">
        <v>224</v>
      </c>
      <c r="S20" s="130"/>
      <c r="T20" s="130"/>
      <c r="U20" s="130"/>
      <c r="V20" s="130"/>
      <c r="W20" s="130"/>
      <c r="X20" s="130"/>
    </row>
    <row r="21" spans="3:24" ht="28.8">
      <c r="C21" s="5">
        <v>8</v>
      </c>
      <c r="D21" s="5">
        <v>0.3</v>
      </c>
      <c r="E21" s="5">
        <v>0.3</v>
      </c>
      <c r="F21" s="53">
        <v>0.4</v>
      </c>
      <c r="G21" s="5">
        <v>15</v>
      </c>
      <c r="H21" s="5">
        <v>40</v>
      </c>
      <c r="I21" s="53">
        <v>4</v>
      </c>
      <c r="J21" s="5">
        <v>225</v>
      </c>
      <c r="K21" s="5">
        <v>0</v>
      </c>
      <c r="L21" s="5">
        <v>40</v>
      </c>
      <c r="M21" s="5" t="s">
        <v>17</v>
      </c>
      <c r="N21" s="5">
        <v>140</v>
      </c>
      <c r="O21" s="5" t="s">
        <v>18</v>
      </c>
      <c r="P21" s="5">
        <v>1</v>
      </c>
      <c r="Q21" s="5"/>
      <c r="R21" s="52" t="s">
        <v>226</v>
      </c>
      <c r="S21" s="130"/>
      <c r="T21" s="130"/>
      <c r="U21" s="130"/>
      <c r="V21" s="130"/>
      <c r="W21" s="130"/>
      <c r="X21" s="130"/>
    </row>
    <row r="22" spans="3:24" ht="37.200000000000003" customHeight="1">
      <c r="C22" s="5">
        <v>9</v>
      </c>
      <c r="D22" s="5">
        <v>0.3</v>
      </c>
      <c r="E22" s="5">
        <v>0.3</v>
      </c>
      <c r="F22" s="53">
        <v>0.4</v>
      </c>
      <c r="G22" s="5">
        <v>15</v>
      </c>
      <c r="H22" s="5">
        <v>40</v>
      </c>
      <c r="I22" s="53">
        <v>4</v>
      </c>
      <c r="J22" s="5">
        <v>230</v>
      </c>
      <c r="K22" s="5">
        <v>0</v>
      </c>
      <c r="L22" s="5">
        <v>40</v>
      </c>
      <c r="M22" s="5" t="s">
        <v>17</v>
      </c>
      <c r="N22" s="5">
        <v>140</v>
      </c>
      <c r="O22" s="5" t="s">
        <v>18</v>
      </c>
      <c r="P22" s="5">
        <v>1</v>
      </c>
      <c r="Q22" s="5"/>
      <c r="R22" s="52" t="s">
        <v>227</v>
      </c>
      <c r="S22" s="130"/>
      <c r="T22" s="130"/>
      <c r="U22" s="130"/>
      <c r="V22" s="130"/>
      <c r="W22" s="130"/>
      <c r="X22" s="130"/>
    </row>
    <row r="23" spans="3:24">
      <c r="C23" s="5">
        <v>10</v>
      </c>
      <c r="D23" s="5">
        <v>0.3</v>
      </c>
      <c r="E23" s="5">
        <v>0.3</v>
      </c>
      <c r="F23" s="53">
        <v>0.4</v>
      </c>
      <c r="G23" s="5">
        <v>10</v>
      </c>
      <c r="H23" s="5">
        <v>10</v>
      </c>
      <c r="I23" s="53">
        <v>4</v>
      </c>
      <c r="J23" s="5">
        <v>235</v>
      </c>
      <c r="K23" s="5">
        <v>0</v>
      </c>
      <c r="L23" s="5">
        <v>40</v>
      </c>
      <c r="M23" s="5" t="s">
        <v>17</v>
      </c>
      <c r="N23" s="5">
        <v>140</v>
      </c>
      <c r="O23" s="5" t="s">
        <v>62</v>
      </c>
      <c r="P23" s="5"/>
      <c r="Q23" s="53" t="s">
        <v>22</v>
      </c>
      <c r="R23" s="5"/>
      <c r="S23" s="130"/>
      <c r="T23" s="130"/>
      <c r="U23" s="130"/>
      <c r="V23" s="130"/>
      <c r="W23" s="130"/>
      <c r="X23" s="130"/>
    </row>
    <row r="24" spans="3:24">
      <c r="C24" s="5">
        <v>11</v>
      </c>
      <c r="D24" s="5">
        <v>0.3</v>
      </c>
      <c r="E24" s="5">
        <v>0.3</v>
      </c>
      <c r="F24" s="53">
        <v>0.4</v>
      </c>
      <c r="G24" s="5">
        <v>10</v>
      </c>
      <c r="H24" s="5">
        <v>25</v>
      </c>
      <c r="I24" s="53">
        <v>4</v>
      </c>
      <c r="J24" s="5">
        <v>235</v>
      </c>
      <c r="K24" s="5">
        <v>0</v>
      </c>
      <c r="L24" s="5">
        <v>40</v>
      </c>
      <c r="M24" s="5" t="s">
        <v>17</v>
      </c>
      <c r="N24" s="5">
        <v>140</v>
      </c>
      <c r="O24" s="5" t="s">
        <v>62</v>
      </c>
      <c r="P24" s="5"/>
      <c r="Q24" s="53" t="s">
        <v>22</v>
      </c>
      <c r="R24" s="5"/>
      <c r="S24" s="130"/>
      <c r="T24" s="130"/>
      <c r="U24" s="130"/>
      <c r="V24" s="130"/>
      <c r="W24" s="130"/>
      <c r="X24" s="130"/>
    </row>
    <row r="25" spans="3:24">
      <c r="C25" s="5">
        <v>12</v>
      </c>
      <c r="D25" s="5">
        <v>0.3</v>
      </c>
      <c r="E25" s="5">
        <v>0.3</v>
      </c>
      <c r="F25" s="53">
        <v>0.4</v>
      </c>
      <c r="G25" s="5">
        <v>15</v>
      </c>
      <c r="H25" s="5">
        <v>40</v>
      </c>
      <c r="I25" s="5">
        <v>0</v>
      </c>
      <c r="J25" s="5">
        <v>270</v>
      </c>
      <c r="K25" s="5">
        <v>0</v>
      </c>
      <c r="L25" s="5">
        <v>40</v>
      </c>
      <c r="M25" s="5" t="s">
        <v>17</v>
      </c>
      <c r="N25" s="5">
        <v>140</v>
      </c>
      <c r="O25" s="5" t="s">
        <v>18</v>
      </c>
      <c r="P25" s="5">
        <v>2</v>
      </c>
      <c r="Q25" s="5">
        <v>6</v>
      </c>
      <c r="R25" s="5" t="s">
        <v>241</v>
      </c>
      <c r="S25" s="130"/>
      <c r="T25" s="130"/>
      <c r="U25" s="130"/>
      <c r="V25" s="130"/>
      <c r="W25" s="130"/>
      <c r="X25" s="130"/>
    </row>
    <row r="26" spans="3:24" ht="14.4" customHeight="1">
      <c r="C26" s="5">
        <v>13</v>
      </c>
      <c r="D26" s="5">
        <v>0.3</v>
      </c>
      <c r="E26" s="5">
        <v>0.3</v>
      </c>
      <c r="F26" s="53">
        <v>0.4</v>
      </c>
      <c r="G26" s="5">
        <v>15</v>
      </c>
      <c r="H26" s="5">
        <v>40</v>
      </c>
      <c r="I26" s="5">
        <v>0</v>
      </c>
      <c r="J26" s="6">
        <v>270</v>
      </c>
      <c r="K26" s="5">
        <v>0</v>
      </c>
      <c r="L26" s="5">
        <v>40</v>
      </c>
      <c r="M26" s="5" t="s">
        <v>17</v>
      </c>
      <c r="N26" s="6">
        <v>100</v>
      </c>
      <c r="O26" s="6" t="s">
        <v>19</v>
      </c>
      <c r="P26" s="6"/>
      <c r="Q26" s="6">
        <v>6</v>
      </c>
      <c r="R26" s="6"/>
      <c r="S26" s="130"/>
      <c r="T26" s="130"/>
      <c r="U26" s="130"/>
      <c r="V26" s="130"/>
      <c r="W26" s="130"/>
      <c r="X26" s="130"/>
    </row>
    <row r="27" spans="3:24">
      <c r="C27" s="5">
        <v>14</v>
      </c>
      <c r="D27" s="5">
        <v>0.3</v>
      </c>
      <c r="E27" s="6">
        <v>0.1</v>
      </c>
      <c r="F27" s="53">
        <v>0.4</v>
      </c>
      <c r="G27" s="6">
        <v>15</v>
      </c>
      <c r="H27" s="6">
        <v>40</v>
      </c>
      <c r="I27" s="5">
        <v>0</v>
      </c>
      <c r="J27" s="6">
        <v>235</v>
      </c>
      <c r="K27" s="5">
        <v>0</v>
      </c>
      <c r="L27" s="5">
        <v>40</v>
      </c>
      <c r="M27" s="5" t="s">
        <v>17</v>
      </c>
      <c r="N27" s="6">
        <v>140</v>
      </c>
      <c r="O27" s="6" t="s">
        <v>19</v>
      </c>
      <c r="P27" s="6"/>
      <c r="Q27" s="6">
        <v>3</v>
      </c>
      <c r="R27" s="6"/>
      <c r="S27" s="130"/>
      <c r="T27" s="130"/>
      <c r="U27" s="130"/>
      <c r="V27" s="130"/>
      <c r="W27" s="130"/>
      <c r="X27" s="130"/>
    </row>
    <row r="28" spans="3:24">
      <c r="C28" s="5">
        <v>15</v>
      </c>
      <c r="D28" s="5">
        <v>0.3</v>
      </c>
      <c r="E28" s="5">
        <v>0.3</v>
      </c>
      <c r="F28" s="53">
        <v>0.4</v>
      </c>
      <c r="G28" s="5">
        <v>15</v>
      </c>
      <c r="H28" s="5">
        <v>40</v>
      </c>
      <c r="I28" s="5">
        <v>0</v>
      </c>
      <c r="J28" s="5">
        <v>235</v>
      </c>
      <c r="K28" s="5">
        <v>0</v>
      </c>
      <c r="L28" s="5">
        <v>40</v>
      </c>
      <c r="M28" s="5" t="s">
        <v>17</v>
      </c>
      <c r="N28" s="5">
        <v>200</v>
      </c>
      <c r="O28" s="6"/>
      <c r="P28" s="6"/>
      <c r="Q28" s="6"/>
      <c r="R28" s="6"/>
      <c r="S28" s="130"/>
      <c r="T28" s="130"/>
      <c r="U28" s="130"/>
      <c r="V28" s="130"/>
      <c r="W28" s="130"/>
      <c r="X28" s="130"/>
    </row>
    <row r="29" spans="3:24">
      <c r="C29" s="5">
        <v>16</v>
      </c>
      <c r="D29" s="5">
        <v>0.3</v>
      </c>
      <c r="E29" s="5">
        <v>0.3</v>
      </c>
      <c r="F29" s="53">
        <v>0.4</v>
      </c>
      <c r="G29" s="6">
        <v>15</v>
      </c>
      <c r="H29" s="6">
        <v>30</v>
      </c>
      <c r="I29" s="5">
        <v>0</v>
      </c>
      <c r="J29" s="6">
        <v>240</v>
      </c>
      <c r="K29" s="5">
        <v>0</v>
      </c>
      <c r="L29" s="5">
        <v>40</v>
      </c>
      <c r="M29" s="5" t="s">
        <v>17</v>
      </c>
      <c r="N29" s="6">
        <v>100</v>
      </c>
      <c r="O29" s="5" t="s">
        <v>18</v>
      </c>
      <c r="P29" s="5">
        <v>1</v>
      </c>
      <c r="Q29" s="6"/>
      <c r="R29" s="6"/>
      <c r="S29" s="130"/>
      <c r="T29" s="130"/>
      <c r="U29" s="130"/>
      <c r="V29" s="130"/>
      <c r="W29" s="130"/>
      <c r="X29" s="130"/>
    </row>
    <row r="30" spans="3:24">
      <c r="C30" s="5">
        <v>17</v>
      </c>
      <c r="D30" s="5">
        <v>0.3</v>
      </c>
      <c r="E30" s="5">
        <v>0.3</v>
      </c>
      <c r="F30" s="53">
        <v>0.4</v>
      </c>
      <c r="G30" s="5">
        <v>15</v>
      </c>
      <c r="H30" s="5">
        <v>40</v>
      </c>
      <c r="I30" s="5">
        <v>0</v>
      </c>
      <c r="J30" s="6">
        <v>240</v>
      </c>
      <c r="K30" s="5">
        <v>0</v>
      </c>
      <c r="L30" s="5">
        <v>40</v>
      </c>
      <c r="M30" s="5" t="s">
        <v>17</v>
      </c>
      <c r="N30" s="6">
        <v>100</v>
      </c>
      <c r="O30" s="5" t="s">
        <v>18</v>
      </c>
      <c r="P30" s="5">
        <v>1</v>
      </c>
      <c r="Q30" s="6"/>
      <c r="R30" s="6"/>
      <c r="S30" s="131"/>
      <c r="T30" s="130"/>
      <c r="U30" s="130"/>
      <c r="V30" s="130"/>
      <c r="W30" s="130"/>
      <c r="X30" s="130"/>
    </row>
    <row r="31" spans="3:24">
      <c r="C31" s="5">
        <v>18</v>
      </c>
      <c r="D31" s="5">
        <v>0.3</v>
      </c>
      <c r="E31" s="5">
        <v>0.3</v>
      </c>
      <c r="F31" s="53">
        <v>0.4</v>
      </c>
      <c r="G31" s="6">
        <v>15</v>
      </c>
      <c r="H31" s="5">
        <v>40</v>
      </c>
      <c r="I31" s="6">
        <v>2</v>
      </c>
      <c r="J31" s="6">
        <v>240</v>
      </c>
      <c r="K31" s="5">
        <v>0</v>
      </c>
      <c r="L31" s="5">
        <v>40</v>
      </c>
      <c r="M31" s="5" t="s">
        <v>17</v>
      </c>
      <c r="N31" s="6">
        <v>140</v>
      </c>
      <c r="O31" s="6" t="s">
        <v>18</v>
      </c>
      <c r="P31" s="6">
        <v>1</v>
      </c>
      <c r="Q31" s="6"/>
      <c r="R31" s="6"/>
      <c r="S31" s="131"/>
      <c r="T31" s="130"/>
      <c r="U31" s="130"/>
      <c r="V31" s="130"/>
      <c r="W31" s="130"/>
      <c r="X31" s="130"/>
    </row>
    <row r="32" spans="3:24">
      <c r="C32" s="5">
        <v>19</v>
      </c>
      <c r="D32" s="5">
        <v>0.3</v>
      </c>
      <c r="E32" s="5">
        <v>0.3</v>
      </c>
      <c r="F32" s="53">
        <v>0.4</v>
      </c>
      <c r="G32" s="5">
        <v>15</v>
      </c>
      <c r="H32" s="6">
        <v>30</v>
      </c>
      <c r="I32" s="6">
        <v>2</v>
      </c>
      <c r="J32" s="6">
        <v>240</v>
      </c>
      <c r="K32" s="5">
        <v>0</v>
      </c>
      <c r="L32" s="5">
        <v>40</v>
      </c>
      <c r="M32" s="5" t="s">
        <v>17</v>
      </c>
      <c r="N32" s="6">
        <v>140</v>
      </c>
      <c r="O32" s="6" t="s">
        <v>250</v>
      </c>
      <c r="P32" s="6">
        <v>1</v>
      </c>
      <c r="Q32" s="6"/>
      <c r="R32" s="6"/>
      <c r="S32" s="131"/>
      <c r="T32" s="130"/>
      <c r="U32" s="130"/>
      <c r="V32" s="130"/>
      <c r="W32" s="130"/>
      <c r="X32" s="130"/>
    </row>
    <row r="33" spans="1:25">
      <c r="C33" s="5">
        <v>20</v>
      </c>
      <c r="D33" s="5">
        <v>0.3</v>
      </c>
      <c r="E33" s="5">
        <v>0.3</v>
      </c>
      <c r="F33" s="53">
        <v>0.4</v>
      </c>
      <c r="G33" s="6">
        <v>15</v>
      </c>
      <c r="H33" s="6">
        <v>25</v>
      </c>
      <c r="I33" s="6">
        <v>2</v>
      </c>
      <c r="J33" s="6">
        <v>240</v>
      </c>
      <c r="K33" s="5">
        <v>0</v>
      </c>
      <c r="L33" s="5">
        <v>40</v>
      </c>
      <c r="M33" s="5" t="s">
        <v>17</v>
      </c>
      <c r="N33" s="6">
        <v>140</v>
      </c>
      <c r="O33" s="6" t="s">
        <v>19</v>
      </c>
      <c r="P33" s="6"/>
      <c r="Q33" s="6">
        <v>5</v>
      </c>
      <c r="R33" s="6"/>
      <c r="S33" s="131"/>
      <c r="T33" s="130"/>
      <c r="U33" s="130"/>
      <c r="V33" s="130"/>
      <c r="W33" s="130"/>
      <c r="X33" s="130"/>
    </row>
    <row r="34" spans="1:25" ht="14.4" customHeight="1">
      <c r="C34" s="5">
        <v>21</v>
      </c>
      <c r="D34" s="5">
        <v>0.3</v>
      </c>
      <c r="E34" s="5">
        <v>0.3</v>
      </c>
      <c r="F34" s="53">
        <v>0.4</v>
      </c>
      <c r="G34" s="5">
        <v>15</v>
      </c>
      <c r="H34" s="3">
        <v>25</v>
      </c>
      <c r="I34" s="3">
        <v>0</v>
      </c>
      <c r="J34" s="3">
        <v>230</v>
      </c>
      <c r="K34" s="5">
        <v>0</v>
      </c>
      <c r="L34" s="5">
        <v>40</v>
      </c>
      <c r="M34" s="5" t="s">
        <v>17</v>
      </c>
      <c r="N34" s="6">
        <v>140</v>
      </c>
      <c r="O34" s="3" t="s">
        <v>18</v>
      </c>
      <c r="P34" s="3">
        <v>1</v>
      </c>
      <c r="Q34" s="3"/>
      <c r="R34" s="3"/>
      <c r="S34" s="86"/>
      <c r="T34" s="48"/>
      <c r="U34" s="48"/>
      <c r="V34" s="48"/>
      <c r="W34" s="48"/>
      <c r="X34" s="48"/>
    </row>
    <row r="35" spans="1:25">
      <c r="C35" s="5">
        <v>22</v>
      </c>
      <c r="D35" s="3">
        <v>0.3</v>
      </c>
      <c r="E35" s="3">
        <v>0.2</v>
      </c>
      <c r="F35" s="53">
        <v>0.4</v>
      </c>
      <c r="G35" s="6">
        <v>15</v>
      </c>
      <c r="H35" s="6">
        <v>25</v>
      </c>
      <c r="I35" s="6">
        <v>0</v>
      </c>
      <c r="J35" s="6">
        <v>240</v>
      </c>
      <c r="K35" s="5">
        <v>0</v>
      </c>
      <c r="L35" s="5">
        <v>40</v>
      </c>
      <c r="M35" s="5" t="s">
        <v>17</v>
      </c>
      <c r="N35" s="3">
        <v>100</v>
      </c>
      <c r="O35" s="3" t="s">
        <v>257</v>
      </c>
      <c r="P35" s="3">
        <v>1</v>
      </c>
      <c r="Q35" s="3"/>
      <c r="R35" s="3" t="s">
        <v>258</v>
      </c>
      <c r="S35" s="86"/>
      <c r="T35" s="48"/>
      <c r="U35" s="48"/>
      <c r="V35" s="48"/>
      <c r="W35" s="48"/>
      <c r="X35" s="48"/>
    </row>
    <row r="36" spans="1:25">
      <c r="C36" s="5">
        <v>23</v>
      </c>
      <c r="D36" s="11">
        <v>0.3</v>
      </c>
      <c r="E36" s="11">
        <v>0.1</v>
      </c>
      <c r="F36" s="53">
        <v>0.4</v>
      </c>
      <c r="G36" s="11">
        <v>8</v>
      </c>
      <c r="H36" s="6">
        <v>8</v>
      </c>
      <c r="I36" s="3">
        <v>0</v>
      </c>
      <c r="J36" s="6">
        <v>270</v>
      </c>
      <c r="K36" s="5">
        <v>0</v>
      </c>
      <c r="L36" s="5">
        <v>40</v>
      </c>
      <c r="M36" s="5" t="s">
        <v>17</v>
      </c>
      <c r="N36" s="6">
        <v>130</v>
      </c>
      <c r="O36" s="6" t="s">
        <v>18</v>
      </c>
      <c r="P36" s="11"/>
      <c r="Q36" s="11">
        <v>6</v>
      </c>
      <c r="R36" s="11" t="s">
        <v>259</v>
      </c>
    </row>
    <row r="37" spans="1:25">
      <c r="C37" s="5">
        <v>24</v>
      </c>
      <c r="D37" s="5">
        <v>0.3</v>
      </c>
      <c r="E37" s="11">
        <v>0.2</v>
      </c>
      <c r="F37" s="53">
        <v>0.4</v>
      </c>
      <c r="G37" s="11">
        <v>15</v>
      </c>
      <c r="H37" s="6">
        <v>30</v>
      </c>
      <c r="I37" s="6">
        <v>0</v>
      </c>
      <c r="J37" s="6">
        <v>235</v>
      </c>
      <c r="K37" s="5">
        <v>0</v>
      </c>
      <c r="L37" s="5">
        <v>40</v>
      </c>
      <c r="M37" s="5" t="s">
        <v>17</v>
      </c>
      <c r="N37" s="6">
        <v>130</v>
      </c>
      <c r="O37" s="6" t="s">
        <v>18</v>
      </c>
      <c r="P37" s="11">
        <v>1</v>
      </c>
      <c r="Q37" s="11"/>
      <c r="R37" s="11"/>
    </row>
    <row r="38" spans="1:25">
      <c r="C38" s="5">
        <v>25</v>
      </c>
      <c r="D38" s="3">
        <v>0.3</v>
      </c>
      <c r="E38" s="11">
        <v>0.2</v>
      </c>
      <c r="F38" s="53">
        <v>0.4</v>
      </c>
      <c r="G38" s="11">
        <v>15</v>
      </c>
      <c r="H38" s="6">
        <v>24</v>
      </c>
      <c r="I38" s="3">
        <v>0</v>
      </c>
      <c r="J38" s="6">
        <v>235</v>
      </c>
      <c r="K38" s="5">
        <v>0</v>
      </c>
      <c r="L38" s="5">
        <v>40</v>
      </c>
      <c r="M38" s="5" t="s">
        <v>17</v>
      </c>
      <c r="N38" s="6">
        <v>130</v>
      </c>
      <c r="O38" s="6" t="s">
        <v>260</v>
      </c>
      <c r="P38" s="11"/>
      <c r="Q38" s="11">
        <v>1</v>
      </c>
      <c r="R38" s="11"/>
    </row>
    <row r="39" spans="1:25">
      <c r="C39" s="5">
        <v>26</v>
      </c>
      <c r="D39" s="5">
        <v>0.3</v>
      </c>
      <c r="E39" s="87">
        <v>0.3</v>
      </c>
      <c r="F39" s="53">
        <v>0.4</v>
      </c>
      <c r="G39" s="11">
        <v>15</v>
      </c>
      <c r="H39" s="6">
        <v>16</v>
      </c>
      <c r="I39" s="6">
        <v>0</v>
      </c>
      <c r="J39" s="6">
        <v>235</v>
      </c>
      <c r="K39" s="5">
        <v>0</v>
      </c>
      <c r="L39" s="5">
        <v>40</v>
      </c>
      <c r="M39" s="5" t="s">
        <v>17</v>
      </c>
      <c r="N39" s="6">
        <v>130</v>
      </c>
      <c r="O39" s="6" t="s">
        <v>260</v>
      </c>
      <c r="P39" s="11"/>
      <c r="Q39" s="11">
        <v>1</v>
      </c>
      <c r="R39" s="11"/>
    </row>
    <row r="40" spans="1:25">
      <c r="C40" s="5">
        <v>27</v>
      </c>
      <c r="D40" s="5">
        <v>0.3</v>
      </c>
      <c r="E40" s="87">
        <v>0.3</v>
      </c>
      <c r="F40" s="53">
        <v>0.4</v>
      </c>
      <c r="G40" s="11">
        <v>15</v>
      </c>
      <c r="H40" s="6">
        <v>24</v>
      </c>
      <c r="I40" s="3">
        <v>0</v>
      </c>
      <c r="J40" s="6">
        <v>265</v>
      </c>
      <c r="K40" s="5">
        <v>0</v>
      </c>
      <c r="L40" s="5">
        <v>40</v>
      </c>
      <c r="M40" s="5" t="s">
        <v>17</v>
      </c>
      <c r="N40" s="6">
        <v>130</v>
      </c>
      <c r="O40" s="6" t="s">
        <v>260</v>
      </c>
      <c r="P40" s="11"/>
      <c r="Q40" s="11">
        <v>1</v>
      </c>
      <c r="R40" s="11"/>
    </row>
    <row r="41" spans="1:25">
      <c r="C41" s="55"/>
      <c r="D41" s="55"/>
      <c r="E41" s="55"/>
      <c r="F41" s="55"/>
      <c r="G41" s="55"/>
      <c r="H41" s="55"/>
    </row>
    <row r="42" spans="1:25">
      <c r="A42" s="55"/>
      <c r="B42" s="55"/>
      <c r="C42" s="55"/>
      <c r="D42" s="55"/>
      <c r="E42" s="55"/>
      <c r="F42" s="55"/>
      <c r="G42" s="55"/>
      <c r="H42" s="55"/>
      <c r="J42" s="55"/>
      <c r="K42" s="55"/>
      <c r="L42" s="55"/>
      <c r="M42" s="55"/>
      <c r="N42" s="55"/>
      <c r="O42" s="55"/>
      <c r="P42" s="55"/>
      <c r="Q42" s="55"/>
      <c r="R42" s="55"/>
      <c r="S42" s="55"/>
      <c r="T42" s="55"/>
      <c r="U42" s="55"/>
      <c r="V42" s="55"/>
      <c r="W42" s="55"/>
      <c r="X42" s="55"/>
      <c r="Y42" s="55"/>
    </row>
    <row r="43" spans="1:25">
      <c r="A43" s="55"/>
      <c r="B43" s="55"/>
      <c r="C43" s="55"/>
      <c r="D43" s="55"/>
      <c r="E43" s="55"/>
      <c r="F43" s="55"/>
      <c r="G43" s="55"/>
      <c r="H43" s="55"/>
      <c r="J43" s="55"/>
      <c r="K43" s="55"/>
      <c r="L43" s="55"/>
      <c r="M43" s="55"/>
      <c r="N43" s="55"/>
      <c r="O43" s="55"/>
      <c r="P43" s="55"/>
      <c r="Q43" s="55"/>
      <c r="R43" s="55"/>
      <c r="S43" s="55"/>
      <c r="T43" s="55"/>
      <c r="U43" s="55"/>
      <c r="V43" s="55"/>
      <c r="W43" s="55"/>
      <c r="X43" s="55"/>
      <c r="Y43" s="55"/>
    </row>
    <row r="44" spans="1:25">
      <c r="A44" s="55"/>
      <c r="B44" s="55"/>
      <c r="C44" s="55"/>
      <c r="D44" s="55"/>
      <c r="E44" s="55"/>
      <c r="F44" s="55"/>
      <c r="G44" s="55"/>
      <c r="H44" s="55"/>
      <c r="J44" s="55"/>
      <c r="K44" s="55"/>
      <c r="L44" s="55"/>
      <c r="M44" s="55"/>
      <c r="N44" s="55"/>
      <c r="O44" s="55"/>
      <c r="P44" s="55"/>
      <c r="Q44" s="55"/>
      <c r="R44" s="55"/>
      <c r="S44" s="55"/>
      <c r="T44" s="55"/>
      <c r="U44" s="55"/>
      <c r="V44" s="55"/>
      <c r="W44" s="55"/>
      <c r="X44" s="55"/>
      <c r="Y44" s="55"/>
    </row>
    <row r="45" spans="1:25">
      <c r="A45" s="55"/>
      <c r="B45" s="55"/>
      <c r="C45" s="55"/>
      <c r="D45" s="55"/>
      <c r="E45" s="55"/>
      <c r="F45" s="55"/>
      <c r="G45" s="55"/>
      <c r="H45" s="55"/>
      <c r="J45" s="55"/>
      <c r="K45" s="55"/>
      <c r="L45" s="55"/>
      <c r="M45" s="55"/>
      <c r="N45" s="55"/>
      <c r="O45" s="55"/>
      <c r="P45" s="55"/>
      <c r="Q45" s="55"/>
      <c r="R45" s="55"/>
      <c r="S45" s="55"/>
      <c r="T45" s="55"/>
      <c r="U45" s="55"/>
      <c r="V45" s="55"/>
      <c r="W45" s="55"/>
      <c r="X45" s="55"/>
      <c r="Y45" s="55"/>
    </row>
    <row r="46" spans="1:25" ht="14.4" customHeight="1">
      <c r="A46" s="55"/>
      <c r="B46" s="55"/>
      <c r="C46" s="55"/>
      <c r="D46" s="55"/>
      <c r="E46" s="55"/>
      <c r="F46" s="55"/>
      <c r="G46" s="55"/>
      <c r="H46" s="55"/>
      <c r="J46" s="55"/>
      <c r="K46" s="55"/>
      <c r="L46" s="55"/>
      <c r="M46" s="55"/>
      <c r="N46" s="55"/>
      <c r="O46" s="55"/>
      <c r="P46" s="55"/>
      <c r="Q46" s="55"/>
      <c r="R46" s="55"/>
      <c r="S46" s="55"/>
      <c r="T46" s="55"/>
      <c r="U46" s="55"/>
      <c r="V46" s="55"/>
      <c r="W46" s="55"/>
      <c r="X46" s="55"/>
      <c r="Y46" s="55"/>
    </row>
    <row r="47" spans="1:25">
      <c r="A47" s="55"/>
      <c r="B47" s="55"/>
      <c r="C47" s="55"/>
      <c r="D47" s="55"/>
      <c r="E47" s="55"/>
      <c r="F47" s="55"/>
      <c r="G47" s="55"/>
      <c r="H47" s="55"/>
      <c r="J47" s="55"/>
      <c r="K47" s="55"/>
      <c r="L47" s="55"/>
      <c r="M47" s="55"/>
      <c r="N47" s="55"/>
      <c r="O47" s="55"/>
      <c r="P47" s="55"/>
      <c r="Q47" s="55"/>
      <c r="R47" s="55"/>
      <c r="S47" s="55"/>
      <c r="T47" s="55"/>
      <c r="U47" s="55"/>
      <c r="V47" s="55"/>
      <c r="W47" s="55"/>
      <c r="X47" s="55"/>
      <c r="Y47" s="55"/>
    </row>
    <row r="48" spans="1:25">
      <c r="A48" s="55"/>
      <c r="B48" s="55"/>
      <c r="C48" s="55"/>
      <c r="D48" s="55"/>
      <c r="E48" s="55"/>
      <c r="F48" s="55"/>
      <c r="G48" s="55"/>
      <c r="H48" s="55"/>
      <c r="J48" s="55"/>
      <c r="K48" s="55"/>
      <c r="L48" s="55"/>
      <c r="M48" s="55"/>
      <c r="N48" s="55"/>
      <c r="O48" s="55"/>
      <c r="P48" s="55"/>
      <c r="Q48" s="55"/>
      <c r="R48" s="55"/>
      <c r="S48" s="55"/>
      <c r="T48" s="55"/>
      <c r="U48" s="55"/>
      <c r="V48" s="55"/>
      <c r="W48" s="55"/>
      <c r="X48" s="55"/>
      <c r="Y48" s="55"/>
    </row>
    <row r="49" spans="1:25">
      <c r="A49" s="55"/>
      <c r="B49" s="55"/>
      <c r="C49" s="55"/>
      <c r="D49" s="55"/>
      <c r="E49" s="55"/>
      <c r="F49" s="55"/>
      <c r="G49" s="55"/>
      <c r="H49" s="55"/>
      <c r="J49" s="55"/>
      <c r="K49" s="55"/>
      <c r="L49" s="55"/>
      <c r="M49" s="55"/>
      <c r="N49" s="55"/>
      <c r="O49" s="55"/>
      <c r="P49" s="55"/>
      <c r="Q49" s="55"/>
      <c r="R49" s="55"/>
      <c r="S49" s="55"/>
      <c r="T49" s="55"/>
      <c r="U49" s="55"/>
      <c r="V49" s="55"/>
      <c r="W49" s="55"/>
      <c r="X49" s="55"/>
      <c r="Y49" s="55"/>
    </row>
    <row r="50" spans="1:25">
      <c r="A50" s="55"/>
      <c r="B50" s="55"/>
      <c r="C50" s="55"/>
      <c r="D50" s="55"/>
      <c r="E50" s="55"/>
      <c r="F50" s="55"/>
      <c r="G50" s="55"/>
      <c r="H50" s="55"/>
      <c r="J50" s="55"/>
      <c r="K50" s="55"/>
      <c r="L50" s="55"/>
      <c r="M50" s="55"/>
      <c r="N50" s="55"/>
      <c r="O50" s="55"/>
      <c r="P50" s="55"/>
      <c r="Q50" s="55"/>
      <c r="R50" s="55"/>
      <c r="S50" s="55"/>
      <c r="T50" s="55"/>
      <c r="U50" s="55"/>
      <c r="V50" s="55"/>
      <c r="W50" s="55"/>
      <c r="X50" s="55"/>
      <c r="Y50" s="55"/>
    </row>
    <row r="51" spans="1:25">
      <c r="A51" s="55"/>
      <c r="B51" s="55"/>
      <c r="C51" s="55"/>
      <c r="D51" s="55"/>
      <c r="E51" s="55"/>
      <c r="F51" s="55"/>
      <c r="G51" s="55"/>
      <c r="H51" s="55"/>
      <c r="J51" s="55"/>
      <c r="K51" s="55"/>
      <c r="L51" s="55"/>
      <c r="M51" s="55"/>
      <c r="N51" s="55"/>
      <c r="O51" s="55"/>
      <c r="P51" s="55"/>
      <c r="Q51" s="55"/>
      <c r="R51" s="55"/>
      <c r="S51" s="55"/>
      <c r="T51" s="55"/>
      <c r="U51" s="55"/>
      <c r="V51" s="55"/>
      <c r="W51" s="55"/>
      <c r="X51" s="55"/>
      <c r="Y51" s="55"/>
    </row>
    <row r="52" spans="1:25">
      <c r="A52" s="55"/>
      <c r="B52" s="55"/>
      <c r="C52" s="55"/>
      <c r="D52" s="55"/>
      <c r="E52" s="55"/>
      <c r="F52" s="55"/>
      <c r="G52" s="55"/>
      <c r="H52" s="55"/>
      <c r="J52" s="55"/>
      <c r="K52" s="55"/>
      <c r="L52" s="55"/>
      <c r="M52" s="55"/>
      <c r="N52" s="55"/>
      <c r="O52" s="55"/>
      <c r="P52" s="55"/>
      <c r="Q52" s="55"/>
      <c r="R52" s="55"/>
      <c r="S52" s="55"/>
      <c r="T52" s="55"/>
      <c r="U52" s="55"/>
      <c r="V52" s="55"/>
      <c r="W52" s="55"/>
      <c r="X52" s="55"/>
      <c r="Y52" s="55"/>
    </row>
    <row r="53" spans="1:25">
      <c r="A53" s="55"/>
      <c r="B53" s="55"/>
      <c r="C53" s="55"/>
      <c r="D53" s="55"/>
      <c r="E53" s="55"/>
      <c r="F53" s="55"/>
      <c r="G53" s="55"/>
      <c r="H53" s="55"/>
      <c r="J53" s="55"/>
      <c r="K53" s="55"/>
      <c r="L53" s="55"/>
      <c r="M53" s="55"/>
      <c r="N53" s="55"/>
      <c r="O53" s="55"/>
      <c r="P53" s="55"/>
      <c r="Q53" s="55"/>
      <c r="R53" s="55"/>
      <c r="S53" s="55"/>
      <c r="T53" s="55"/>
      <c r="U53" s="55"/>
      <c r="V53" s="55"/>
      <c r="W53" s="55"/>
      <c r="X53" s="55"/>
      <c r="Y53" s="55"/>
    </row>
    <row r="54" spans="1:25">
      <c r="A54" s="55"/>
      <c r="B54" s="55"/>
      <c r="C54" s="55"/>
      <c r="D54" s="55"/>
      <c r="E54" s="55"/>
      <c r="F54" s="55"/>
      <c r="G54" s="55"/>
      <c r="H54" s="55"/>
      <c r="J54" s="55"/>
      <c r="K54" s="55"/>
      <c r="L54" s="55"/>
      <c r="M54" s="55"/>
      <c r="N54" s="55"/>
      <c r="O54" s="55"/>
      <c r="P54" s="55"/>
      <c r="Q54" s="55"/>
      <c r="R54" s="55"/>
      <c r="S54" s="55"/>
      <c r="T54" s="55"/>
      <c r="U54" s="55"/>
      <c r="V54" s="55"/>
      <c r="W54" s="55"/>
      <c r="X54" s="55"/>
      <c r="Y54" s="55"/>
    </row>
    <row r="55" spans="1:25">
      <c r="A55" s="55"/>
      <c r="B55" s="55"/>
      <c r="C55" s="55"/>
      <c r="D55" s="55"/>
      <c r="E55" s="55"/>
      <c r="F55" s="55"/>
      <c r="G55" s="55"/>
      <c r="H55" s="55"/>
      <c r="J55" s="55"/>
      <c r="K55" s="55"/>
      <c r="L55" s="55"/>
      <c r="M55" s="55"/>
      <c r="N55" s="55"/>
      <c r="O55" s="55"/>
      <c r="P55" s="55"/>
      <c r="Q55" s="55"/>
      <c r="R55" s="55"/>
      <c r="S55" s="55"/>
      <c r="T55" s="55"/>
      <c r="U55" s="55"/>
      <c r="V55" s="55"/>
      <c r="W55" s="55"/>
      <c r="X55" s="55"/>
      <c r="Y55" s="55"/>
    </row>
    <row r="56" spans="1:25">
      <c r="A56" s="55"/>
      <c r="B56" s="55"/>
      <c r="C56" s="55"/>
      <c r="D56" s="55"/>
      <c r="E56" s="55"/>
      <c r="F56" s="55"/>
      <c r="G56" s="55"/>
      <c r="H56" s="55"/>
      <c r="J56" s="55"/>
      <c r="K56" s="55"/>
      <c r="L56" s="55"/>
      <c r="M56" s="55"/>
      <c r="N56" s="55"/>
      <c r="O56" s="55"/>
      <c r="P56" s="55"/>
      <c r="Q56" s="55"/>
      <c r="R56" s="55"/>
      <c r="S56" s="55"/>
      <c r="T56" s="55"/>
      <c r="U56" s="55"/>
      <c r="V56" s="55"/>
      <c r="W56" s="55"/>
      <c r="X56" s="55"/>
      <c r="Y56" s="55"/>
    </row>
    <row r="57" spans="1:25">
      <c r="A57" s="55"/>
      <c r="B57" s="55"/>
      <c r="C57" s="55"/>
      <c r="D57" s="55"/>
      <c r="E57" s="55"/>
      <c r="F57" s="55"/>
      <c r="G57" s="55"/>
      <c r="H57" s="55"/>
      <c r="J57" s="55"/>
      <c r="K57" s="55"/>
      <c r="L57" s="55"/>
      <c r="M57" s="55"/>
      <c r="N57" s="55"/>
      <c r="O57" s="55"/>
      <c r="P57" s="55"/>
      <c r="Q57" s="55"/>
      <c r="R57" s="55"/>
      <c r="S57" s="55"/>
      <c r="T57" s="55"/>
      <c r="U57" s="55"/>
      <c r="V57" s="55"/>
      <c r="W57" s="55"/>
      <c r="X57" s="55"/>
      <c r="Y57" s="55"/>
    </row>
    <row r="58" spans="1:25">
      <c r="A58" s="55"/>
      <c r="B58" s="55"/>
      <c r="C58" s="55"/>
      <c r="D58" s="55"/>
      <c r="E58" s="55"/>
      <c r="F58" s="55"/>
      <c r="G58" s="55"/>
      <c r="H58" s="55"/>
      <c r="J58" s="55"/>
      <c r="K58" s="55"/>
      <c r="L58" s="55"/>
      <c r="M58" s="55"/>
      <c r="N58" s="55"/>
      <c r="O58" s="55"/>
      <c r="P58" s="55"/>
      <c r="Q58" s="55"/>
      <c r="R58" s="55"/>
      <c r="S58" s="55"/>
      <c r="T58" s="55"/>
      <c r="U58" s="55"/>
      <c r="V58" s="55"/>
      <c r="W58" s="55"/>
      <c r="X58" s="55"/>
      <c r="Y58" s="55"/>
    </row>
    <row r="59" spans="1:25">
      <c r="A59" s="55"/>
      <c r="B59" s="55"/>
      <c r="C59" s="55"/>
      <c r="D59" s="55"/>
      <c r="E59" s="55"/>
      <c r="F59" s="55"/>
      <c r="G59" s="55"/>
      <c r="H59" s="55"/>
      <c r="J59" s="55"/>
      <c r="K59" s="55"/>
      <c r="L59" s="55"/>
      <c r="M59" s="55"/>
      <c r="N59" s="55"/>
      <c r="O59" s="55"/>
      <c r="P59" s="55"/>
      <c r="Q59" s="55"/>
      <c r="R59" s="55"/>
      <c r="S59" s="55"/>
      <c r="T59" s="55"/>
      <c r="U59" s="55"/>
      <c r="V59" s="55"/>
      <c r="W59" s="55"/>
      <c r="X59" s="55"/>
      <c r="Y59" s="55"/>
    </row>
    <row r="60" spans="1:25">
      <c r="A60" s="55"/>
      <c r="B60" s="55"/>
      <c r="C60" s="55"/>
      <c r="D60" s="55"/>
      <c r="E60" s="55"/>
      <c r="F60" s="55"/>
      <c r="G60" s="55"/>
      <c r="H60" s="55"/>
      <c r="J60" s="55"/>
      <c r="K60" s="55"/>
      <c r="L60" s="55"/>
      <c r="M60" s="55"/>
      <c r="N60" s="55"/>
      <c r="O60" s="55"/>
      <c r="P60" s="55"/>
      <c r="Q60" s="55"/>
      <c r="R60" s="55"/>
      <c r="S60" s="55"/>
      <c r="T60" s="55"/>
      <c r="U60" s="55"/>
      <c r="V60" s="55"/>
      <c r="W60" s="55"/>
      <c r="X60" s="55"/>
      <c r="Y60" s="55"/>
    </row>
    <row r="61" spans="1:25">
      <c r="A61" s="55"/>
      <c r="B61" s="55"/>
      <c r="C61" s="55"/>
      <c r="D61" s="55"/>
      <c r="E61" s="55"/>
      <c r="F61" s="55"/>
      <c r="G61" s="55"/>
      <c r="H61" s="55"/>
      <c r="J61" s="55"/>
      <c r="K61" s="55"/>
      <c r="L61" s="55"/>
      <c r="M61" s="55"/>
      <c r="N61" s="55"/>
      <c r="O61" s="55"/>
      <c r="P61" s="55"/>
      <c r="Q61" s="55"/>
      <c r="R61" s="55"/>
      <c r="S61" s="55"/>
      <c r="T61" s="55"/>
      <c r="U61" s="55"/>
      <c r="V61" s="55"/>
      <c r="W61" s="55"/>
      <c r="X61" s="55"/>
      <c r="Y61" s="55"/>
    </row>
    <row r="62" spans="1:25" ht="14.4" customHeight="1">
      <c r="A62" s="55"/>
      <c r="B62" s="55"/>
      <c r="C62" s="55"/>
      <c r="D62" s="55"/>
      <c r="E62" s="55"/>
      <c r="F62" s="55"/>
      <c r="G62" s="55"/>
      <c r="H62" s="55"/>
      <c r="J62" s="55"/>
      <c r="K62" s="55"/>
      <c r="L62" s="55"/>
      <c r="M62" s="55"/>
      <c r="N62" s="55"/>
      <c r="O62" s="55"/>
      <c r="P62" s="55"/>
      <c r="Q62" s="55"/>
      <c r="R62" s="55"/>
      <c r="S62" s="55"/>
      <c r="T62" s="55"/>
      <c r="U62" s="55"/>
      <c r="V62" s="55"/>
      <c r="W62" s="55"/>
      <c r="X62" s="55"/>
      <c r="Y62" s="55"/>
    </row>
    <row r="63" spans="1:25">
      <c r="A63" s="55"/>
      <c r="B63" s="55"/>
      <c r="C63" s="55"/>
      <c r="D63" s="55"/>
      <c r="E63" s="55"/>
      <c r="F63" s="55"/>
      <c r="G63" s="55"/>
      <c r="H63" s="55"/>
      <c r="J63" s="55"/>
      <c r="K63" s="55"/>
      <c r="L63" s="55"/>
      <c r="M63" s="55"/>
      <c r="N63" s="55"/>
      <c r="O63" s="55"/>
      <c r="P63" s="55"/>
      <c r="Q63" s="55"/>
      <c r="R63" s="55"/>
      <c r="S63" s="55"/>
      <c r="T63" s="55"/>
      <c r="U63" s="55"/>
      <c r="V63" s="55"/>
      <c r="W63" s="55"/>
      <c r="X63" s="55"/>
      <c r="Y63" s="55"/>
    </row>
    <row r="64" spans="1:25">
      <c r="A64" s="55"/>
      <c r="B64" s="55"/>
      <c r="C64" s="55"/>
      <c r="D64" s="55"/>
      <c r="E64" s="55"/>
      <c r="F64" s="55"/>
      <c r="G64" s="55"/>
      <c r="H64" s="55"/>
      <c r="J64" s="55"/>
      <c r="K64" s="55"/>
      <c r="L64" s="55"/>
      <c r="M64" s="55"/>
      <c r="N64" s="55"/>
      <c r="O64" s="55"/>
      <c r="P64" s="55"/>
      <c r="Q64" s="55"/>
      <c r="R64" s="55"/>
      <c r="S64" s="55"/>
      <c r="T64" s="55"/>
      <c r="U64" s="55"/>
      <c r="V64" s="55"/>
      <c r="W64" s="55"/>
      <c r="X64" s="55"/>
      <c r="Y64" s="55"/>
    </row>
    <row r="65" spans="1:25">
      <c r="A65" s="55"/>
      <c r="B65" s="55"/>
      <c r="C65" s="55"/>
      <c r="D65" s="55"/>
      <c r="E65" s="55"/>
      <c r="F65" s="55"/>
      <c r="G65" s="55"/>
      <c r="H65" s="55"/>
      <c r="J65" s="55"/>
      <c r="K65" s="55"/>
      <c r="L65" s="55"/>
      <c r="M65" s="55"/>
      <c r="N65" s="55"/>
      <c r="O65" s="55"/>
      <c r="P65" s="55"/>
      <c r="Q65" s="55"/>
      <c r="R65" s="55"/>
      <c r="S65" s="55"/>
      <c r="T65" s="55"/>
      <c r="U65" s="55"/>
      <c r="V65" s="55"/>
      <c r="W65" s="55"/>
      <c r="X65" s="55"/>
      <c r="Y65" s="55"/>
    </row>
    <row r="66" spans="1:25">
      <c r="A66" s="55"/>
      <c r="B66" s="55"/>
      <c r="C66" s="55"/>
      <c r="D66" s="55"/>
      <c r="E66" s="55"/>
      <c r="F66" s="55"/>
      <c r="G66" s="55"/>
      <c r="H66" s="55"/>
      <c r="J66" s="55"/>
      <c r="K66" s="55"/>
      <c r="L66" s="55"/>
      <c r="M66" s="55"/>
      <c r="N66" s="55"/>
      <c r="O66" s="55"/>
      <c r="P66" s="55"/>
      <c r="Q66" s="55"/>
      <c r="R66" s="55"/>
      <c r="S66" s="55"/>
      <c r="T66" s="55"/>
      <c r="U66" s="55"/>
      <c r="V66" s="55"/>
      <c r="W66" s="55"/>
      <c r="X66" s="55"/>
      <c r="Y66" s="55"/>
    </row>
    <row r="67" spans="1:25">
      <c r="A67" s="55"/>
      <c r="B67" s="55"/>
      <c r="C67" s="55"/>
      <c r="D67" s="55"/>
      <c r="E67" s="55"/>
      <c r="F67" s="55"/>
      <c r="G67" s="55"/>
      <c r="H67" s="55"/>
      <c r="J67" s="55"/>
      <c r="K67" s="55"/>
      <c r="L67" s="55"/>
      <c r="M67" s="55"/>
      <c r="N67" s="55"/>
      <c r="O67" s="55"/>
      <c r="P67" s="55"/>
      <c r="Q67" s="55"/>
      <c r="R67" s="55"/>
      <c r="S67" s="55"/>
      <c r="T67" s="55"/>
      <c r="U67" s="55"/>
      <c r="V67" s="55"/>
      <c r="W67" s="55"/>
      <c r="X67" s="55"/>
      <c r="Y67" s="55"/>
    </row>
    <row r="68" spans="1:25">
      <c r="A68" s="55"/>
      <c r="B68" s="55"/>
      <c r="C68" s="55"/>
      <c r="D68" s="55"/>
      <c r="E68" s="55"/>
      <c r="F68" s="55"/>
      <c r="G68" s="55"/>
      <c r="H68" s="55"/>
      <c r="J68" s="55"/>
      <c r="K68" s="55"/>
      <c r="L68" s="55"/>
      <c r="M68" s="55"/>
      <c r="N68" s="55"/>
      <c r="O68" s="55"/>
      <c r="P68" s="55"/>
      <c r="Q68" s="55"/>
      <c r="R68" s="55"/>
      <c r="S68" s="55"/>
      <c r="T68" s="55"/>
      <c r="U68" s="55"/>
      <c r="V68" s="55"/>
      <c r="W68" s="55"/>
      <c r="X68" s="55"/>
      <c r="Y68" s="55"/>
    </row>
    <row r="69" spans="1:25">
      <c r="A69" s="55"/>
      <c r="B69" s="55"/>
      <c r="C69" s="55"/>
      <c r="D69" s="55"/>
      <c r="E69" s="55"/>
      <c r="F69" s="55"/>
      <c r="G69" s="55"/>
      <c r="H69" s="55"/>
      <c r="J69" s="55"/>
      <c r="K69" s="55"/>
      <c r="L69" s="55"/>
      <c r="M69" s="55"/>
      <c r="N69" s="55"/>
      <c r="O69" s="55"/>
      <c r="P69" s="55"/>
      <c r="Q69" s="55"/>
      <c r="R69" s="55"/>
      <c r="S69" s="55"/>
      <c r="T69" s="55"/>
      <c r="U69" s="55"/>
      <c r="V69" s="55"/>
      <c r="W69" s="55"/>
      <c r="X69" s="55"/>
      <c r="Y69" s="55"/>
    </row>
    <row r="70" spans="1:25">
      <c r="A70" s="55"/>
      <c r="B70" s="55"/>
      <c r="C70" s="55"/>
      <c r="D70" s="55"/>
      <c r="E70" s="55"/>
      <c r="F70" s="55"/>
      <c r="G70" s="55"/>
      <c r="H70" s="55"/>
      <c r="J70" s="55"/>
      <c r="K70" s="55"/>
      <c r="L70" s="55"/>
      <c r="M70" s="55"/>
      <c r="N70" s="55"/>
      <c r="O70" s="55"/>
      <c r="P70" s="55"/>
      <c r="Q70" s="55"/>
      <c r="R70" s="55"/>
      <c r="S70" s="55"/>
      <c r="T70" s="55"/>
      <c r="U70" s="55"/>
      <c r="V70" s="55"/>
      <c r="W70" s="55"/>
      <c r="X70" s="55"/>
      <c r="Y70" s="55"/>
    </row>
    <row r="71" spans="1:25">
      <c r="A71" s="55"/>
      <c r="B71" s="55"/>
      <c r="C71" s="55"/>
      <c r="D71" s="55"/>
      <c r="E71" s="55"/>
      <c r="F71" s="55"/>
      <c r="G71" s="55"/>
      <c r="H71" s="55"/>
      <c r="J71" s="55"/>
      <c r="K71" s="55"/>
      <c r="L71" s="55"/>
      <c r="M71" s="55"/>
      <c r="N71" s="55"/>
      <c r="O71" s="55"/>
      <c r="P71" s="55"/>
      <c r="Q71" s="55"/>
      <c r="R71" s="55"/>
      <c r="S71" s="55"/>
      <c r="T71" s="55"/>
      <c r="U71" s="55"/>
      <c r="V71" s="55"/>
      <c r="W71" s="55"/>
      <c r="X71" s="55"/>
      <c r="Y71" s="55"/>
    </row>
    <row r="72" spans="1:25">
      <c r="A72" s="55"/>
      <c r="B72" s="55"/>
      <c r="C72" s="55"/>
      <c r="D72" s="55"/>
      <c r="E72" s="55"/>
      <c r="F72" s="55"/>
      <c r="G72" s="55"/>
      <c r="H72" s="55"/>
      <c r="J72" s="55"/>
      <c r="K72" s="55"/>
      <c r="L72" s="55"/>
      <c r="M72" s="55"/>
      <c r="N72" s="55"/>
      <c r="O72" s="55"/>
      <c r="P72" s="55"/>
      <c r="Q72" s="55"/>
      <c r="R72" s="55"/>
      <c r="S72" s="55"/>
      <c r="T72" s="55"/>
      <c r="U72" s="55"/>
      <c r="V72" s="55"/>
      <c r="W72" s="55"/>
      <c r="X72" s="55"/>
      <c r="Y72" s="55"/>
    </row>
    <row r="73" spans="1:25">
      <c r="A73" s="55"/>
      <c r="B73" s="55"/>
      <c r="C73" s="55"/>
      <c r="D73" s="55"/>
      <c r="E73" s="55"/>
      <c r="F73" s="55"/>
      <c r="G73" s="55"/>
      <c r="H73" s="55"/>
      <c r="J73" s="55"/>
      <c r="K73" s="55"/>
      <c r="L73" s="55"/>
      <c r="M73" s="55"/>
      <c r="N73" s="55"/>
      <c r="O73" s="55"/>
      <c r="P73" s="55"/>
      <c r="Q73" s="55"/>
      <c r="R73" s="55"/>
      <c r="S73" s="55"/>
      <c r="T73" s="55"/>
      <c r="U73" s="55"/>
      <c r="V73" s="55"/>
      <c r="W73" s="55"/>
      <c r="X73" s="55"/>
      <c r="Y73" s="55"/>
    </row>
    <row r="74" spans="1:25">
      <c r="A74" s="55"/>
      <c r="B74" s="55"/>
      <c r="C74" s="55"/>
      <c r="D74" s="55"/>
      <c r="E74" s="55"/>
      <c r="F74" s="55"/>
      <c r="G74" s="55"/>
      <c r="H74" s="55"/>
      <c r="J74" s="55"/>
      <c r="K74" s="55"/>
      <c r="L74" s="55"/>
      <c r="M74" s="55"/>
      <c r="N74" s="55"/>
      <c r="O74" s="55"/>
      <c r="P74" s="55"/>
      <c r="Q74" s="55"/>
      <c r="R74" s="55"/>
      <c r="S74" s="55"/>
      <c r="T74" s="55"/>
      <c r="U74" s="55"/>
      <c r="V74" s="55"/>
      <c r="W74" s="55"/>
      <c r="X74" s="55"/>
      <c r="Y74" s="55"/>
    </row>
    <row r="75" spans="1:25">
      <c r="A75" s="55"/>
      <c r="B75" s="55"/>
      <c r="C75" s="55"/>
      <c r="D75" s="55"/>
      <c r="E75" s="55"/>
      <c r="F75" s="55"/>
      <c r="G75" s="55"/>
      <c r="H75" s="55"/>
      <c r="J75" s="55"/>
      <c r="K75" s="55"/>
      <c r="L75" s="55"/>
      <c r="M75" s="55"/>
      <c r="N75" s="55"/>
      <c r="O75" s="55"/>
      <c r="P75" s="55"/>
      <c r="Q75" s="55"/>
      <c r="R75" s="55"/>
      <c r="S75" s="55"/>
      <c r="T75" s="55"/>
      <c r="U75" s="55"/>
      <c r="V75" s="55"/>
      <c r="W75" s="55"/>
      <c r="X75" s="55"/>
      <c r="Y75" s="55"/>
    </row>
    <row r="76" spans="1:25">
      <c r="A76" s="55"/>
      <c r="B76" s="55"/>
      <c r="C76" s="55"/>
      <c r="D76" s="55"/>
      <c r="E76" s="55"/>
      <c r="F76" s="55"/>
      <c r="G76" s="55"/>
      <c r="H76" s="55"/>
      <c r="J76" s="55"/>
      <c r="K76" s="55"/>
      <c r="L76" s="55"/>
      <c r="M76" s="55"/>
      <c r="N76" s="55"/>
      <c r="O76" s="55"/>
      <c r="P76" s="55"/>
      <c r="Q76" s="55"/>
      <c r="R76" s="55"/>
      <c r="S76" s="55"/>
      <c r="T76" s="55"/>
      <c r="U76" s="55"/>
      <c r="V76" s="55"/>
      <c r="W76" s="55"/>
      <c r="X76" s="55"/>
      <c r="Y76" s="55"/>
    </row>
    <row r="77" spans="1:25">
      <c r="A77" s="55"/>
      <c r="B77" s="55"/>
      <c r="C77" s="55"/>
      <c r="D77" s="55"/>
      <c r="E77" s="55"/>
      <c r="F77" s="55"/>
      <c r="G77" s="55"/>
      <c r="H77" s="55"/>
      <c r="J77" s="55"/>
      <c r="K77" s="55"/>
      <c r="L77" s="55"/>
      <c r="M77" s="55"/>
      <c r="N77" s="55"/>
      <c r="O77" s="55"/>
      <c r="P77" s="55"/>
      <c r="Q77" s="55"/>
      <c r="R77" s="55"/>
      <c r="S77" s="55"/>
      <c r="T77" s="55"/>
      <c r="U77" s="55"/>
      <c r="V77" s="55"/>
      <c r="W77" s="55"/>
      <c r="X77" s="55"/>
      <c r="Y77" s="55"/>
    </row>
    <row r="78" spans="1:25">
      <c r="A78" s="55"/>
      <c r="B78" s="55"/>
      <c r="C78" s="55"/>
      <c r="D78" s="55"/>
      <c r="E78" s="55"/>
      <c r="F78" s="55"/>
      <c r="G78" s="55"/>
      <c r="H78" s="55"/>
      <c r="J78" s="55"/>
      <c r="K78" s="55"/>
      <c r="L78" s="55"/>
      <c r="M78" s="55"/>
      <c r="N78" s="55"/>
      <c r="O78" s="55"/>
      <c r="P78" s="55"/>
      <c r="Q78" s="55"/>
      <c r="R78" s="55"/>
      <c r="S78" s="55"/>
      <c r="T78" s="55"/>
      <c r="U78" s="55"/>
      <c r="V78" s="55"/>
      <c r="W78" s="55"/>
      <c r="X78" s="55"/>
      <c r="Y78" s="55"/>
    </row>
    <row r="79" spans="1:25">
      <c r="A79" s="55"/>
      <c r="B79" s="55"/>
      <c r="C79" s="55"/>
      <c r="D79" s="55"/>
      <c r="E79" s="55"/>
      <c r="F79" s="55"/>
      <c r="G79" s="55"/>
      <c r="H79" s="55"/>
      <c r="J79" s="55"/>
      <c r="K79" s="55"/>
      <c r="L79" s="55"/>
      <c r="M79" s="55"/>
      <c r="N79" s="55"/>
      <c r="O79" s="55"/>
      <c r="P79" s="55"/>
      <c r="Q79" s="55"/>
      <c r="R79" s="55"/>
      <c r="S79" s="55"/>
      <c r="T79" s="55"/>
      <c r="U79" s="55"/>
      <c r="V79" s="55"/>
      <c r="W79" s="55"/>
      <c r="X79" s="55"/>
      <c r="Y79" s="55"/>
    </row>
    <row r="80" spans="1:25">
      <c r="I80"/>
    </row>
    <row r="81" spans="9:9">
      <c r="I81"/>
    </row>
    <row r="82" spans="9:9">
      <c r="I82"/>
    </row>
    <row r="83" spans="9:9">
      <c r="I83"/>
    </row>
  </sheetData>
  <mergeCells count="17">
    <mergeCell ref="D7:L7"/>
    <mergeCell ref="O7:T7"/>
    <mergeCell ref="B1:S2"/>
    <mergeCell ref="D5:L5"/>
    <mergeCell ref="O5:T5"/>
    <mergeCell ref="D6:L6"/>
    <mergeCell ref="O6:T6"/>
    <mergeCell ref="D11:L11"/>
    <mergeCell ref="O11:T11"/>
    <mergeCell ref="S13:X25"/>
    <mergeCell ref="S26:X33"/>
    <mergeCell ref="D8:L8"/>
    <mergeCell ref="O8:T8"/>
    <mergeCell ref="D9:L9"/>
    <mergeCell ref="O9:T9"/>
    <mergeCell ref="D10:L10"/>
    <mergeCell ref="O10:T10"/>
  </mergeCells>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E6D83-48BA-4A17-9D16-E71383696D1D}">
  <dimension ref="D2:AH32"/>
  <sheetViews>
    <sheetView topLeftCell="A10" zoomScale="85" zoomScaleNormal="85" workbookViewId="0">
      <selection activeCell="X11" sqref="X11:AC20"/>
    </sheetView>
  </sheetViews>
  <sheetFormatPr defaultRowHeight="14.4"/>
  <cols>
    <col min="4" max="4" width="6.6640625" bestFit="1" customWidth="1"/>
    <col min="5" max="6" width="4" bestFit="1" customWidth="1"/>
    <col min="7" max="7" width="5.5546875" customWidth="1"/>
    <col min="8" max="10" width="4" style="74" bestFit="1" customWidth="1"/>
    <col min="11" max="19" width="4" bestFit="1" customWidth="1"/>
    <col min="20" max="20" width="13.21875" bestFit="1" customWidth="1"/>
    <col min="21" max="21" width="12.33203125" bestFit="1" customWidth="1"/>
    <col min="24" max="24" width="6.6640625" bestFit="1" customWidth="1"/>
    <col min="25" max="25" width="18.6640625" bestFit="1" customWidth="1"/>
    <col min="26" max="26" width="13.44140625" bestFit="1" customWidth="1"/>
    <col min="27" max="27" width="12.44140625" bestFit="1" customWidth="1"/>
    <col min="28" max="28" width="6.6640625" bestFit="1" customWidth="1"/>
  </cols>
  <sheetData>
    <row r="2" spans="4:34">
      <c r="D2" s="136" t="s">
        <v>251</v>
      </c>
      <c r="E2" s="137"/>
      <c r="F2" s="137"/>
      <c r="G2" s="137"/>
      <c r="H2" s="137"/>
      <c r="I2" s="137"/>
      <c r="J2" s="137"/>
      <c r="K2" s="137"/>
      <c r="L2" s="137"/>
      <c r="M2" s="137"/>
      <c r="N2" s="137"/>
      <c r="O2" s="137"/>
      <c r="P2" s="137"/>
      <c r="Q2" s="137"/>
      <c r="R2" s="137"/>
      <c r="S2" s="137"/>
      <c r="T2" s="137"/>
      <c r="U2" s="137"/>
      <c r="V2" s="137"/>
    </row>
    <row r="3" spans="4:34">
      <c r="D3" s="137"/>
      <c r="E3" s="137"/>
      <c r="F3" s="137"/>
      <c r="G3" s="137"/>
      <c r="H3" s="137"/>
      <c r="I3" s="137"/>
      <c r="J3" s="137"/>
      <c r="K3" s="137"/>
      <c r="L3" s="137"/>
      <c r="M3" s="137"/>
      <c r="N3" s="137"/>
      <c r="O3" s="137"/>
      <c r="P3" s="137"/>
      <c r="Q3" s="137"/>
      <c r="R3" s="137"/>
      <c r="S3" s="137"/>
      <c r="T3" s="137"/>
      <c r="U3" s="137"/>
      <c r="V3" s="137"/>
    </row>
    <row r="4" spans="4:34" ht="15.6">
      <c r="D4" s="137"/>
      <c r="E4" s="137"/>
      <c r="F4" s="137"/>
      <c r="G4" s="137"/>
      <c r="H4" s="137"/>
      <c r="I4" s="137"/>
      <c r="J4" s="137"/>
      <c r="K4" s="137"/>
      <c r="L4" s="137"/>
      <c r="M4" s="137"/>
      <c r="N4" s="137"/>
      <c r="O4" s="137"/>
      <c r="P4" s="137"/>
      <c r="Q4" s="137"/>
      <c r="R4" s="137"/>
      <c r="S4" s="137"/>
      <c r="T4" s="137"/>
      <c r="U4" s="137"/>
      <c r="V4" s="137"/>
      <c r="X4" s="51"/>
      <c r="Y4" s="135" t="s">
        <v>36</v>
      </c>
      <c r="Z4" s="135"/>
      <c r="AA4" s="135"/>
      <c r="AB4" s="135"/>
    </row>
    <row r="5" spans="4:34" ht="15.6">
      <c r="X5" s="51" t="s">
        <v>35</v>
      </c>
      <c r="Y5" s="51" t="s">
        <v>252</v>
      </c>
      <c r="Z5" s="51" t="s">
        <v>38</v>
      </c>
      <c r="AA5" s="51" t="s">
        <v>39</v>
      </c>
      <c r="AB5" s="51" t="s">
        <v>40</v>
      </c>
    </row>
    <row r="6" spans="4:34" ht="15.6">
      <c r="X6" s="25">
        <v>1</v>
      </c>
      <c r="Y6" s="25">
        <v>0</v>
      </c>
      <c r="Z6" s="25">
        <v>235</v>
      </c>
      <c r="AA6" s="25">
        <v>0.1</v>
      </c>
      <c r="AB6" s="25">
        <v>8</v>
      </c>
    </row>
    <row r="7" spans="4:34" ht="15.6">
      <c r="D7" s="129"/>
      <c r="E7" s="129" t="s">
        <v>38</v>
      </c>
      <c r="F7" s="129"/>
      <c r="G7" s="129"/>
      <c r="H7" s="129"/>
      <c r="I7" s="129"/>
      <c r="J7" s="129"/>
      <c r="K7" s="129"/>
      <c r="L7" s="129"/>
      <c r="M7" s="129"/>
      <c r="N7" s="129"/>
      <c r="O7" s="129"/>
      <c r="P7" s="129"/>
      <c r="Q7" s="129"/>
      <c r="R7" s="129"/>
      <c r="S7" s="129"/>
      <c r="X7" s="25">
        <v>2</v>
      </c>
      <c r="Y7" s="25">
        <v>45</v>
      </c>
      <c r="Z7" s="25">
        <v>250</v>
      </c>
      <c r="AA7" s="25">
        <v>0.2</v>
      </c>
      <c r="AB7" s="25">
        <v>16</v>
      </c>
    </row>
    <row r="8" spans="4:34" ht="15.6">
      <c r="D8" s="129"/>
      <c r="E8" s="129">
        <v>230</v>
      </c>
      <c r="F8" s="129"/>
      <c r="G8" s="129"/>
      <c r="H8" s="129">
        <v>235</v>
      </c>
      <c r="I8" s="129"/>
      <c r="J8" s="129"/>
      <c r="K8" s="129">
        <v>240</v>
      </c>
      <c r="L8" s="129"/>
      <c r="M8" s="129"/>
      <c r="N8" s="129">
        <v>265</v>
      </c>
      <c r="O8" s="129"/>
      <c r="P8" s="129"/>
      <c r="Q8" s="129">
        <v>270</v>
      </c>
      <c r="R8" s="129"/>
      <c r="S8" s="129"/>
      <c r="X8" s="25">
        <v>3</v>
      </c>
      <c r="Y8" s="25">
        <v>90</v>
      </c>
      <c r="Z8" s="25">
        <v>265</v>
      </c>
      <c r="AA8" s="25">
        <v>0.3</v>
      </c>
      <c r="AB8" s="25">
        <v>24</v>
      </c>
    </row>
    <row r="9" spans="4:34">
      <c r="D9" s="129"/>
      <c r="E9" s="129" t="s">
        <v>39</v>
      </c>
      <c r="F9" s="129"/>
      <c r="G9" s="129"/>
      <c r="H9" s="129" t="s">
        <v>39</v>
      </c>
      <c r="I9" s="129"/>
      <c r="J9" s="129"/>
      <c r="K9" s="129" t="s">
        <v>39</v>
      </c>
      <c r="L9" s="129"/>
      <c r="M9" s="129"/>
      <c r="N9" s="129" t="s">
        <v>39</v>
      </c>
      <c r="O9" s="129"/>
      <c r="P9" s="129"/>
      <c r="Q9" s="129" t="s">
        <v>39</v>
      </c>
      <c r="R9" s="129"/>
      <c r="S9" s="129"/>
    </row>
    <row r="10" spans="4:34">
      <c r="D10" s="112" t="s">
        <v>40</v>
      </c>
      <c r="E10" s="112">
        <v>0.1</v>
      </c>
      <c r="F10" s="112">
        <v>0.2</v>
      </c>
      <c r="G10" s="112">
        <v>0.3</v>
      </c>
      <c r="H10" s="112">
        <v>0.1</v>
      </c>
      <c r="I10" s="112">
        <v>0.2</v>
      </c>
      <c r="J10" s="112">
        <v>0.3</v>
      </c>
      <c r="K10" s="112">
        <v>0.1</v>
      </c>
      <c r="L10" s="112">
        <v>0.2</v>
      </c>
      <c r="M10" s="112">
        <v>0.3</v>
      </c>
      <c r="N10" s="112">
        <v>0.1</v>
      </c>
      <c r="O10" s="112">
        <v>0.2</v>
      </c>
      <c r="P10" s="112">
        <v>0.3</v>
      </c>
      <c r="Q10" s="112">
        <v>0.1</v>
      </c>
      <c r="R10" s="112">
        <v>0.2</v>
      </c>
      <c r="S10" s="112">
        <v>0.3</v>
      </c>
      <c r="X10" s="129" t="s">
        <v>362</v>
      </c>
      <c r="Y10" s="129"/>
      <c r="Z10" s="129"/>
      <c r="AA10" s="129"/>
      <c r="AB10" s="129"/>
      <c r="AC10" s="129"/>
    </row>
    <row r="11" spans="4:34">
      <c r="D11" s="112">
        <v>10</v>
      </c>
      <c r="E11" s="73"/>
      <c r="F11" s="73"/>
      <c r="G11" s="73"/>
      <c r="H11" s="133" t="s">
        <v>346</v>
      </c>
      <c r="I11" s="133"/>
      <c r="J11" s="133"/>
      <c r="K11" s="133"/>
      <c r="L11" s="133"/>
      <c r="M11" s="133"/>
      <c r="N11" s="133"/>
      <c r="O11" s="133"/>
      <c r="P11" s="133"/>
      <c r="Q11" s="134">
        <v>2</v>
      </c>
      <c r="R11" s="134"/>
      <c r="S11" s="134"/>
      <c r="X11" s="50" t="s">
        <v>34</v>
      </c>
      <c r="Y11" s="9" t="s">
        <v>349</v>
      </c>
      <c r="Z11" s="50" t="s">
        <v>71</v>
      </c>
      <c r="AA11" s="50" t="s">
        <v>2</v>
      </c>
      <c r="AB11" s="50" t="s">
        <v>33</v>
      </c>
      <c r="AC11" s="50" t="s">
        <v>1</v>
      </c>
    </row>
    <row r="12" spans="4:34">
      <c r="D12" s="112">
        <v>15</v>
      </c>
      <c r="E12" s="73"/>
      <c r="F12" s="73"/>
      <c r="G12" s="73"/>
      <c r="H12" s="133"/>
      <c r="I12" s="133"/>
      <c r="J12" s="133"/>
      <c r="K12" s="133"/>
      <c r="L12" s="133"/>
      <c r="M12" s="133"/>
      <c r="N12" s="133"/>
      <c r="O12" s="133"/>
      <c r="P12" s="133"/>
      <c r="Q12" s="134"/>
      <c r="R12" s="134"/>
      <c r="S12" s="134"/>
      <c r="X12" s="49">
        <v>1</v>
      </c>
      <c r="Y12" s="113">
        <v>2</v>
      </c>
      <c r="Z12" s="7">
        <v>1</v>
      </c>
      <c r="AA12" s="7">
        <v>1</v>
      </c>
      <c r="AB12" s="23">
        <v>1</v>
      </c>
      <c r="AC12" s="7">
        <v>1</v>
      </c>
      <c r="AD12" s="79">
        <v>576</v>
      </c>
      <c r="AE12" s="82"/>
      <c r="AF12" s="95"/>
    </row>
    <row r="13" spans="4:34">
      <c r="D13" s="112">
        <v>20</v>
      </c>
      <c r="E13" s="73"/>
      <c r="F13" s="73"/>
      <c r="G13" s="112">
        <v>1</v>
      </c>
      <c r="H13" s="133"/>
      <c r="I13" s="133"/>
      <c r="J13" s="133"/>
      <c r="K13" s="133"/>
      <c r="L13" s="133"/>
      <c r="M13" s="133"/>
      <c r="N13" s="133"/>
      <c r="O13" s="133"/>
      <c r="P13" s="133"/>
      <c r="Q13" s="134"/>
      <c r="R13" s="134"/>
      <c r="S13" s="134"/>
      <c r="T13" s="74"/>
      <c r="X13" s="49">
        <v>2</v>
      </c>
      <c r="Y13" s="113">
        <v>2</v>
      </c>
      <c r="Z13" s="7">
        <v>1</v>
      </c>
      <c r="AA13" s="7">
        <v>2</v>
      </c>
      <c r="AB13" s="23">
        <v>2</v>
      </c>
      <c r="AC13" s="7">
        <v>2</v>
      </c>
      <c r="AD13" s="79">
        <v>158</v>
      </c>
      <c r="AE13" s="82"/>
      <c r="AF13" s="93"/>
    </row>
    <row r="14" spans="4:34">
      <c r="D14" s="112">
        <v>25</v>
      </c>
      <c r="E14" s="73"/>
      <c r="F14" s="112">
        <v>1</v>
      </c>
      <c r="G14" s="112"/>
      <c r="H14" s="73"/>
      <c r="I14" s="73"/>
      <c r="J14" s="112">
        <v>1</v>
      </c>
      <c r="K14" s="73"/>
      <c r="L14" s="73"/>
      <c r="M14" s="73"/>
      <c r="N14" s="73"/>
      <c r="O14" s="73"/>
      <c r="P14" s="73"/>
      <c r="Q14" s="134"/>
      <c r="R14" s="134"/>
      <c r="S14" s="134"/>
      <c r="T14" s="74"/>
      <c r="X14" s="49">
        <v>3</v>
      </c>
      <c r="Y14" s="113">
        <v>2</v>
      </c>
      <c r="Z14" s="7">
        <v>1</v>
      </c>
      <c r="AA14" s="7">
        <v>3</v>
      </c>
      <c r="AB14" s="23">
        <v>3</v>
      </c>
      <c r="AC14" s="7">
        <v>3</v>
      </c>
      <c r="AD14" s="79">
        <v>74</v>
      </c>
      <c r="AE14" s="82"/>
      <c r="AF14" s="82"/>
    </row>
    <row r="15" spans="4:34">
      <c r="D15" s="112">
        <v>30</v>
      </c>
      <c r="E15" s="112">
        <v>1</v>
      </c>
      <c r="F15" s="112"/>
      <c r="G15" s="112"/>
      <c r="H15" s="73"/>
      <c r="I15" s="112">
        <v>1</v>
      </c>
      <c r="J15" s="112"/>
      <c r="K15" s="73"/>
      <c r="L15" s="73"/>
      <c r="M15" s="112">
        <v>1</v>
      </c>
      <c r="N15" s="73"/>
      <c r="O15" s="73"/>
      <c r="P15" s="73"/>
      <c r="Q15" s="134"/>
      <c r="R15" s="134"/>
      <c r="S15" s="134"/>
      <c r="T15" s="74"/>
      <c r="X15" s="113">
        <v>4</v>
      </c>
      <c r="Y15" s="113">
        <v>2</v>
      </c>
      <c r="Z15" s="7">
        <v>2</v>
      </c>
      <c r="AA15" s="7">
        <v>1</v>
      </c>
      <c r="AB15" s="23">
        <v>2</v>
      </c>
      <c r="AC15" s="7">
        <v>3</v>
      </c>
      <c r="AD15" s="80">
        <v>115</v>
      </c>
      <c r="AE15" s="83"/>
      <c r="AF15" s="93"/>
      <c r="AG15" s="97"/>
      <c r="AH15" s="97"/>
    </row>
    <row r="16" spans="4:34">
      <c r="D16" s="112">
        <v>40</v>
      </c>
      <c r="E16" s="112"/>
      <c r="F16" s="112"/>
      <c r="G16" s="112"/>
      <c r="H16" s="112">
        <v>1</v>
      </c>
      <c r="I16" s="112"/>
      <c r="J16" s="112"/>
      <c r="K16" s="73"/>
      <c r="L16" s="112">
        <v>1</v>
      </c>
      <c r="M16" s="112"/>
      <c r="N16" s="73"/>
      <c r="O16" s="73"/>
      <c r="P16" s="73"/>
      <c r="Q16" s="134"/>
      <c r="R16" s="134"/>
      <c r="S16" s="134"/>
      <c r="X16" s="113">
        <v>5</v>
      </c>
      <c r="Y16" s="113">
        <v>2</v>
      </c>
      <c r="Z16" s="7">
        <v>2</v>
      </c>
      <c r="AA16" s="7">
        <v>2</v>
      </c>
      <c r="AB16" s="23">
        <v>3</v>
      </c>
      <c r="AC16" s="7">
        <v>1</v>
      </c>
      <c r="AD16" s="80">
        <v>200</v>
      </c>
      <c r="AE16" s="85"/>
    </row>
    <row r="17" spans="4:34">
      <c r="D17" s="129" t="s">
        <v>347</v>
      </c>
      <c r="E17" s="129"/>
      <c r="F17" s="129"/>
      <c r="G17" s="129"/>
      <c r="H17" s="129"/>
      <c r="I17" s="129"/>
      <c r="J17" s="129"/>
      <c r="K17" s="129"/>
      <c r="L17" s="129"/>
      <c r="M17" s="129"/>
      <c r="N17" s="129"/>
      <c r="O17" s="129"/>
      <c r="P17" s="129"/>
      <c r="Q17" s="129"/>
      <c r="R17" s="129"/>
      <c r="S17" s="129"/>
      <c r="X17" s="113">
        <v>6</v>
      </c>
      <c r="Y17" s="113">
        <v>2</v>
      </c>
      <c r="Z17" s="7">
        <v>2</v>
      </c>
      <c r="AA17" s="7">
        <v>3</v>
      </c>
      <c r="AB17" s="23">
        <v>1</v>
      </c>
      <c r="AC17" s="7">
        <v>2</v>
      </c>
      <c r="AD17" s="80">
        <v>305</v>
      </c>
      <c r="AE17" s="84"/>
      <c r="AF17" s="84"/>
      <c r="AG17" s="94"/>
      <c r="AH17" s="94" t="s">
        <v>136</v>
      </c>
    </row>
    <row r="18" spans="4:34">
      <c r="X18" s="113">
        <v>7</v>
      </c>
      <c r="Y18" s="113">
        <v>2</v>
      </c>
      <c r="Z18" s="7">
        <v>3</v>
      </c>
      <c r="AA18" s="7">
        <v>1</v>
      </c>
      <c r="AB18" s="23">
        <v>3</v>
      </c>
      <c r="AC18" s="7">
        <v>2</v>
      </c>
      <c r="AD18" s="80">
        <v>110</v>
      </c>
      <c r="AE18" s="85"/>
      <c r="AF18" s="85"/>
      <c r="AG18" s="97"/>
      <c r="AH18" s="97"/>
    </row>
    <row r="19" spans="4:34">
      <c r="X19" s="113">
        <v>8</v>
      </c>
      <c r="Y19" s="113">
        <v>2</v>
      </c>
      <c r="Z19" s="7">
        <v>3</v>
      </c>
      <c r="AA19" s="7">
        <v>2</v>
      </c>
      <c r="AB19" s="23">
        <v>1</v>
      </c>
      <c r="AC19" s="7">
        <v>3</v>
      </c>
      <c r="AD19" s="80">
        <v>215</v>
      </c>
      <c r="AE19" s="83"/>
      <c r="AF19" s="96"/>
    </row>
    <row r="20" spans="4:34">
      <c r="V20">
        <v>10</v>
      </c>
      <c r="X20" s="49">
        <v>9</v>
      </c>
      <c r="Y20" s="113">
        <v>2</v>
      </c>
      <c r="Z20" s="7">
        <v>3</v>
      </c>
      <c r="AA20" s="7">
        <v>3</v>
      </c>
      <c r="AB20" s="23">
        <v>2</v>
      </c>
      <c r="AC20" s="7">
        <v>1</v>
      </c>
      <c r="AD20" s="80">
        <v>309</v>
      </c>
      <c r="AE20" s="84"/>
      <c r="AF20" s="96"/>
    </row>
    <row r="21" spans="4:34">
      <c r="E21">
        <v>0.3</v>
      </c>
      <c r="V21">
        <v>20</v>
      </c>
      <c r="AC21" s="81">
        <f>SUM(AD12:AD20)</f>
        <v>2062</v>
      </c>
    </row>
    <row r="22" spans="4:34">
      <c r="T22">
        <v>255</v>
      </c>
      <c r="U22">
        <v>0.1</v>
      </c>
      <c r="V22">
        <v>30</v>
      </c>
      <c r="AC22">
        <f>AC21/60</f>
        <v>34.366666666666667</v>
      </c>
    </row>
    <row r="23" spans="4:34" ht="21.6" customHeight="1">
      <c r="E23" s="122" t="s">
        <v>263</v>
      </c>
      <c r="F23" s="122"/>
      <c r="G23" t="s">
        <v>266</v>
      </c>
      <c r="I23" s="138" t="s">
        <v>264</v>
      </c>
      <c r="J23" s="138"/>
      <c r="K23" s="122" t="s">
        <v>265</v>
      </c>
      <c r="L23" s="122"/>
      <c r="M23" t="s">
        <v>48</v>
      </c>
      <c r="N23" t="s">
        <v>56</v>
      </c>
      <c r="O23" s="122" t="s">
        <v>267</v>
      </c>
      <c r="P23" s="122"/>
      <c r="Q23" s="122" t="s">
        <v>268</v>
      </c>
      <c r="R23" s="122"/>
      <c r="T23">
        <v>240</v>
      </c>
      <c r="U23">
        <v>0.2</v>
      </c>
      <c r="V23">
        <v>30</v>
      </c>
      <c r="AC23" t="s">
        <v>262</v>
      </c>
    </row>
    <row r="24" spans="4:34">
      <c r="E24" s="122">
        <v>0.3</v>
      </c>
      <c r="F24" s="122"/>
      <c r="G24" s="122">
        <v>16</v>
      </c>
      <c r="H24" s="122"/>
      <c r="I24" s="122">
        <v>0.4</v>
      </c>
      <c r="J24" s="122"/>
      <c r="K24" s="122">
        <v>40</v>
      </c>
      <c r="L24" s="122"/>
      <c r="M24" t="s">
        <v>269</v>
      </c>
      <c r="N24">
        <v>130</v>
      </c>
      <c r="O24" s="122" t="s">
        <v>57</v>
      </c>
      <c r="P24" s="122"/>
      <c r="Q24" s="122">
        <v>100</v>
      </c>
      <c r="R24" s="122"/>
      <c r="T24">
        <v>270</v>
      </c>
      <c r="U24">
        <v>0.3</v>
      </c>
      <c r="V24">
        <v>30</v>
      </c>
    </row>
    <row r="25" spans="4:34">
      <c r="K25">
        <v>235</v>
      </c>
    </row>
    <row r="26" spans="4:34">
      <c r="K26">
        <v>250</v>
      </c>
    </row>
    <row r="27" spans="4:34">
      <c r="K27">
        <v>265</v>
      </c>
    </row>
    <row r="31" spans="4:34">
      <c r="P31">
        <v>0.4</v>
      </c>
      <c r="Q31">
        <v>0.6</v>
      </c>
      <c r="R31">
        <v>0.8</v>
      </c>
    </row>
    <row r="32" spans="4:34">
      <c r="S32">
        <v>2.4</v>
      </c>
      <c r="T32">
        <f>S32*9</f>
        <v>21.599999999999998</v>
      </c>
    </row>
  </sheetData>
  <mergeCells count="29">
    <mergeCell ref="Q23:R23"/>
    <mergeCell ref="E24:F24"/>
    <mergeCell ref="G24:H24"/>
    <mergeCell ref="I24:J24"/>
    <mergeCell ref="K24:L24"/>
    <mergeCell ref="O24:P24"/>
    <mergeCell ref="Q24:R24"/>
    <mergeCell ref="E23:F23"/>
    <mergeCell ref="I23:J23"/>
    <mergeCell ref="K23:L23"/>
    <mergeCell ref="O23:P23"/>
    <mergeCell ref="Y4:AB4"/>
    <mergeCell ref="D2:V4"/>
    <mergeCell ref="H8:J8"/>
    <mergeCell ref="Q8:S8"/>
    <mergeCell ref="K8:M8"/>
    <mergeCell ref="E8:G8"/>
    <mergeCell ref="N8:P8"/>
    <mergeCell ref="E7:S7"/>
    <mergeCell ref="D7:D9"/>
    <mergeCell ref="X10:AC10"/>
    <mergeCell ref="H11:P13"/>
    <mergeCell ref="D17:S17"/>
    <mergeCell ref="Q11:S16"/>
    <mergeCell ref="E9:G9"/>
    <mergeCell ref="K9:M9"/>
    <mergeCell ref="Q9:S9"/>
    <mergeCell ref="N9:P9"/>
    <mergeCell ref="H9:J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822D1-AAA3-4798-9E3F-0D4658986513}">
  <dimension ref="B1:U95"/>
  <sheetViews>
    <sheetView topLeftCell="B63" workbookViewId="0">
      <selection activeCell="H77" sqref="H77"/>
    </sheetView>
  </sheetViews>
  <sheetFormatPr defaultRowHeight="14.4"/>
  <cols>
    <col min="4" max="4" width="10.109375" bestFit="1" customWidth="1"/>
    <col min="6" max="6" width="12.21875" bestFit="1" customWidth="1"/>
    <col min="7" max="7" width="10.21875" bestFit="1" customWidth="1"/>
    <col min="8" max="8" width="11.33203125" bestFit="1" customWidth="1"/>
    <col min="9" max="9" width="11.109375" bestFit="1" customWidth="1"/>
    <col min="10" max="10" width="11.109375" customWidth="1"/>
    <col min="11" max="11" width="10.5546875" bestFit="1" customWidth="1"/>
    <col min="12" max="12" width="9" bestFit="1" customWidth="1"/>
    <col min="13" max="13" width="9.109375" bestFit="1" customWidth="1"/>
    <col min="15" max="15" width="23.109375" bestFit="1" customWidth="1"/>
    <col min="18" max="18" width="10.5546875" bestFit="1" customWidth="1"/>
  </cols>
  <sheetData>
    <row r="1" spans="2:21">
      <c r="B1" s="132" t="s">
        <v>41</v>
      </c>
      <c r="C1" s="132"/>
      <c r="D1" s="132"/>
      <c r="E1" s="132"/>
      <c r="F1" s="132"/>
      <c r="G1" s="132"/>
      <c r="H1" s="132"/>
      <c r="I1" s="132"/>
      <c r="J1" s="132"/>
      <c r="K1" s="132"/>
      <c r="L1" s="132"/>
      <c r="M1" s="132"/>
      <c r="N1" s="132"/>
      <c r="O1" s="132"/>
      <c r="P1" s="132"/>
    </row>
    <row r="2" spans="2:21">
      <c r="B2" s="132"/>
      <c r="C2" s="132"/>
      <c r="D2" s="132"/>
      <c r="E2" s="132"/>
      <c r="F2" s="132"/>
      <c r="G2" s="132"/>
      <c r="H2" s="132"/>
      <c r="I2" s="132"/>
      <c r="J2" s="132"/>
      <c r="K2" s="132"/>
      <c r="L2" s="132"/>
      <c r="M2" s="132"/>
      <c r="N2" s="132"/>
      <c r="O2" s="132"/>
      <c r="P2" s="132"/>
    </row>
    <row r="5" spans="2:21">
      <c r="C5" s="10" t="s">
        <v>10</v>
      </c>
      <c r="D5" s="128" t="s">
        <v>11</v>
      </c>
      <c r="E5" s="128"/>
      <c r="F5" s="128"/>
      <c r="G5" s="128"/>
      <c r="H5" s="128"/>
      <c r="I5" s="128"/>
      <c r="J5" s="128"/>
      <c r="K5" s="10" t="s">
        <v>16</v>
      </c>
      <c r="L5" s="128" t="s">
        <v>11</v>
      </c>
      <c r="M5" s="128"/>
      <c r="N5" s="128"/>
      <c r="O5" s="128"/>
      <c r="P5" s="128"/>
      <c r="Q5" s="128"/>
      <c r="R5" s="1"/>
    </row>
    <row r="6" spans="2:21">
      <c r="C6" s="11">
        <v>1</v>
      </c>
      <c r="D6" s="129" t="s">
        <v>12</v>
      </c>
      <c r="E6" s="129"/>
      <c r="F6" s="129"/>
      <c r="G6" s="129"/>
      <c r="H6" s="129"/>
      <c r="I6" s="129"/>
      <c r="J6" s="129"/>
      <c r="K6" s="11">
        <v>1</v>
      </c>
      <c r="L6" s="129" t="s">
        <v>21</v>
      </c>
      <c r="M6" s="129"/>
      <c r="N6" s="129"/>
      <c r="O6" s="129"/>
      <c r="P6" s="129"/>
      <c r="Q6" s="129"/>
    </row>
    <row r="7" spans="2:21">
      <c r="C7" s="11">
        <v>2</v>
      </c>
      <c r="D7" s="129" t="s">
        <v>25</v>
      </c>
      <c r="E7" s="129"/>
      <c r="F7" s="129"/>
      <c r="G7" s="129"/>
      <c r="H7" s="129"/>
      <c r="I7" s="129"/>
      <c r="J7" s="129"/>
      <c r="K7" s="11">
        <v>2</v>
      </c>
      <c r="L7" s="129" t="s">
        <v>13</v>
      </c>
      <c r="M7" s="129"/>
      <c r="N7" s="129"/>
      <c r="O7" s="129"/>
      <c r="P7" s="129"/>
      <c r="Q7" s="129"/>
    </row>
    <row r="8" spans="2:21">
      <c r="C8" s="11">
        <v>3</v>
      </c>
      <c r="D8" s="129" t="s">
        <v>13</v>
      </c>
      <c r="E8" s="129"/>
      <c r="F8" s="129"/>
      <c r="G8" s="129"/>
      <c r="H8" s="129"/>
      <c r="I8" s="129"/>
      <c r="J8" s="129"/>
      <c r="K8" s="11">
        <v>3</v>
      </c>
      <c r="L8" s="129" t="s">
        <v>14</v>
      </c>
      <c r="M8" s="129"/>
      <c r="N8" s="129"/>
      <c r="O8" s="129"/>
      <c r="P8" s="129"/>
      <c r="Q8" s="129"/>
    </row>
    <row r="9" spans="2:21">
      <c r="C9" s="11">
        <v>4</v>
      </c>
      <c r="D9" s="129" t="s">
        <v>14</v>
      </c>
      <c r="E9" s="129"/>
      <c r="F9" s="129"/>
      <c r="G9" s="129"/>
      <c r="H9" s="129"/>
      <c r="I9" s="129"/>
      <c r="J9" s="129"/>
      <c r="K9" s="11">
        <v>4</v>
      </c>
      <c r="L9" s="129" t="s">
        <v>28</v>
      </c>
      <c r="M9" s="129"/>
      <c r="N9" s="129"/>
      <c r="O9" s="129"/>
      <c r="P9" s="129"/>
      <c r="Q9" s="129"/>
    </row>
    <row r="10" spans="2:21">
      <c r="C10" s="11">
        <v>5</v>
      </c>
      <c r="D10" s="129" t="s">
        <v>59</v>
      </c>
      <c r="E10" s="129"/>
      <c r="F10" s="129"/>
      <c r="G10" s="129"/>
      <c r="H10" s="129"/>
      <c r="I10" s="129"/>
      <c r="J10" s="129"/>
      <c r="K10" s="11">
        <v>5</v>
      </c>
      <c r="L10" s="129" t="s">
        <v>29</v>
      </c>
      <c r="M10" s="129"/>
      <c r="N10" s="129"/>
      <c r="O10" s="129"/>
      <c r="P10" s="129"/>
      <c r="Q10" s="129"/>
    </row>
    <row r="11" spans="2:21">
      <c r="C11" s="11"/>
      <c r="D11" s="129"/>
      <c r="E11" s="129"/>
      <c r="F11" s="129"/>
      <c r="G11" s="129"/>
      <c r="H11" s="129"/>
      <c r="I11" s="129"/>
      <c r="J11" s="129"/>
      <c r="K11" s="11">
        <v>6</v>
      </c>
      <c r="L11" s="129" t="s">
        <v>31</v>
      </c>
      <c r="M11" s="129"/>
      <c r="N11" s="129"/>
      <c r="O11" s="129"/>
      <c r="P11" s="129"/>
      <c r="Q11" s="129"/>
    </row>
    <row r="13" spans="2:21" ht="14.4" customHeight="1">
      <c r="C13" s="9" t="s">
        <v>4</v>
      </c>
      <c r="D13" s="9" t="s">
        <v>20</v>
      </c>
      <c r="E13" s="9" t="s">
        <v>0</v>
      </c>
      <c r="F13" s="9" t="s">
        <v>8</v>
      </c>
      <c r="G13" s="9" t="s">
        <v>1</v>
      </c>
      <c r="H13" s="9" t="s">
        <v>2</v>
      </c>
      <c r="I13" s="9" t="s">
        <v>3</v>
      </c>
      <c r="J13" s="9" t="s">
        <v>9</v>
      </c>
      <c r="K13" s="9" t="s">
        <v>5</v>
      </c>
      <c r="L13" s="4" t="s">
        <v>15</v>
      </c>
      <c r="M13" s="4" t="s">
        <v>10</v>
      </c>
      <c r="N13" s="4" t="s">
        <v>16</v>
      </c>
      <c r="O13" s="4" t="s">
        <v>6</v>
      </c>
      <c r="P13" s="130" t="s">
        <v>42</v>
      </c>
      <c r="Q13" s="130"/>
      <c r="R13" s="130"/>
      <c r="S13" s="130"/>
      <c r="T13" s="130"/>
      <c r="U13" s="130"/>
    </row>
    <row r="14" spans="2:21">
      <c r="C14" s="5">
        <v>1</v>
      </c>
      <c r="D14" s="5">
        <v>0.1</v>
      </c>
      <c r="E14" s="5">
        <v>0.1</v>
      </c>
      <c r="F14" s="5">
        <v>15</v>
      </c>
      <c r="G14" s="5">
        <v>60</v>
      </c>
      <c r="H14" s="5">
        <v>180</v>
      </c>
      <c r="I14" s="5">
        <v>0</v>
      </c>
      <c r="J14" s="5">
        <v>60</v>
      </c>
      <c r="K14" s="5" t="s">
        <v>17</v>
      </c>
      <c r="L14" s="5" t="s">
        <v>18</v>
      </c>
      <c r="M14" s="5">
        <v>1</v>
      </c>
      <c r="N14" s="5"/>
      <c r="O14" s="5"/>
      <c r="P14" s="130"/>
      <c r="Q14" s="130"/>
      <c r="R14" s="130"/>
      <c r="S14" s="130"/>
      <c r="T14" s="130"/>
      <c r="U14" s="130"/>
    </row>
    <row r="15" spans="2:21">
      <c r="C15" s="5">
        <v>2</v>
      </c>
      <c r="D15" s="5">
        <v>0.2</v>
      </c>
      <c r="E15" s="5">
        <v>0.2</v>
      </c>
      <c r="F15" s="5">
        <v>15</v>
      </c>
      <c r="G15" s="5">
        <v>60</v>
      </c>
      <c r="H15" s="5">
        <v>180</v>
      </c>
      <c r="I15" s="5">
        <v>0</v>
      </c>
      <c r="J15" s="5">
        <v>60</v>
      </c>
      <c r="K15" s="5" t="s">
        <v>17</v>
      </c>
      <c r="L15" s="5" t="s">
        <v>18</v>
      </c>
      <c r="M15" s="5">
        <v>1</v>
      </c>
      <c r="N15" s="5"/>
      <c r="O15" s="5"/>
      <c r="P15" s="130"/>
      <c r="Q15" s="130"/>
      <c r="R15" s="130"/>
      <c r="S15" s="130"/>
      <c r="T15" s="130"/>
      <c r="U15" s="130"/>
    </row>
    <row r="16" spans="2:21">
      <c r="C16" s="5">
        <v>3</v>
      </c>
      <c r="D16" s="5">
        <v>0.3</v>
      </c>
      <c r="E16" s="5">
        <v>0.3</v>
      </c>
      <c r="F16" s="5">
        <v>15</v>
      </c>
      <c r="G16" s="5">
        <v>60</v>
      </c>
      <c r="H16" s="5">
        <v>180</v>
      </c>
      <c r="I16" s="5">
        <v>0</v>
      </c>
      <c r="J16" s="5">
        <v>60</v>
      </c>
      <c r="K16" s="5" t="s">
        <v>17</v>
      </c>
      <c r="L16" s="5" t="s">
        <v>19</v>
      </c>
      <c r="M16" s="5"/>
      <c r="N16" s="5">
        <v>1</v>
      </c>
      <c r="O16" s="5"/>
      <c r="P16" s="130"/>
      <c r="Q16" s="130"/>
      <c r="R16" s="130"/>
      <c r="S16" s="130"/>
      <c r="T16" s="130"/>
      <c r="U16" s="130"/>
    </row>
    <row r="17" spans="3:21">
      <c r="C17" s="5">
        <v>4</v>
      </c>
      <c r="D17" s="5">
        <v>0.4</v>
      </c>
      <c r="E17" s="5">
        <v>0.4</v>
      </c>
      <c r="F17" s="5">
        <v>15</v>
      </c>
      <c r="G17" s="5">
        <v>60</v>
      </c>
      <c r="H17" s="5">
        <v>180</v>
      </c>
      <c r="I17" s="5">
        <v>0</v>
      </c>
      <c r="J17" s="5">
        <v>60</v>
      </c>
      <c r="K17" s="5" t="s">
        <v>17</v>
      </c>
      <c r="L17" s="5" t="s">
        <v>18</v>
      </c>
      <c r="M17" s="5">
        <v>3</v>
      </c>
      <c r="N17" s="5">
        <v>1</v>
      </c>
      <c r="O17" s="5"/>
      <c r="P17" s="130"/>
      <c r="Q17" s="130"/>
      <c r="R17" s="130"/>
      <c r="S17" s="130"/>
      <c r="T17" s="130"/>
      <c r="U17" s="130"/>
    </row>
    <row r="18" spans="3:21">
      <c r="C18" s="5">
        <v>5</v>
      </c>
      <c r="D18" s="5">
        <v>0.1</v>
      </c>
      <c r="E18" s="5">
        <v>0.1</v>
      </c>
      <c r="F18" s="5">
        <v>15</v>
      </c>
      <c r="G18" s="5">
        <v>60</v>
      </c>
      <c r="H18" s="5">
        <v>180</v>
      </c>
      <c r="I18" s="5">
        <v>0</v>
      </c>
      <c r="J18" s="5">
        <v>40</v>
      </c>
      <c r="K18" s="5" t="s">
        <v>17</v>
      </c>
      <c r="L18" s="5" t="s">
        <v>18</v>
      </c>
      <c r="M18" s="5" t="s">
        <v>26</v>
      </c>
      <c r="N18" s="5"/>
      <c r="O18" s="5"/>
      <c r="P18" s="130"/>
      <c r="Q18" s="130"/>
      <c r="R18" s="130"/>
      <c r="S18" s="130"/>
      <c r="T18" s="130"/>
      <c r="U18" s="130"/>
    </row>
    <row r="19" spans="3:21">
      <c r="C19" s="5">
        <v>6</v>
      </c>
      <c r="D19" s="5">
        <v>0.2</v>
      </c>
      <c r="E19" s="5">
        <v>0.2</v>
      </c>
      <c r="F19" s="5">
        <v>15</v>
      </c>
      <c r="G19" s="5">
        <v>60</v>
      </c>
      <c r="H19" s="5">
        <v>180</v>
      </c>
      <c r="I19" s="5">
        <v>0</v>
      </c>
      <c r="J19" s="5">
        <v>40</v>
      </c>
      <c r="K19" s="5" t="s">
        <v>17</v>
      </c>
      <c r="L19" s="5" t="s">
        <v>19</v>
      </c>
      <c r="M19" s="5"/>
      <c r="N19" s="5"/>
      <c r="O19" s="5" t="s">
        <v>7</v>
      </c>
      <c r="P19" s="130"/>
      <c r="Q19" s="130"/>
      <c r="R19" s="130"/>
      <c r="S19" s="130"/>
      <c r="T19" s="130"/>
      <c r="U19" s="130"/>
    </row>
    <row r="20" spans="3:21">
      <c r="C20" s="5">
        <v>7</v>
      </c>
      <c r="D20" s="5">
        <v>0.3</v>
      </c>
      <c r="E20" s="5">
        <v>0.3</v>
      </c>
      <c r="F20" s="5">
        <v>15</v>
      </c>
      <c r="G20" s="5">
        <v>60</v>
      </c>
      <c r="H20" s="5">
        <v>180</v>
      </c>
      <c r="I20" s="5">
        <v>0</v>
      </c>
      <c r="J20" s="5">
        <v>40</v>
      </c>
      <c r="K20" s="5" t="s">
        <v>17</v>
      </c>
      <c r="L20" s="5" t="s">
        <v>19</v>
      </c>
      <c r="M20" s="5"/>
      <c r="N20" s="5">
        <v>1</v>
      </c>
      <c r="O20" s="5"/>
      <c r="P20" s="130"/>
      <c r="Q20" s="130"/>
      <c r="R20" s="130"/>
      <c r="S20" s="130"/>
      <c r="T20" s="130"/>
      <c r="U20" s="130"/>
    </row>
    <row r="21" spans="3:21">
      <c r="C21" s="5">
        <v>8</v>
      </c>
      <c r="D21" s="5">
        <v>0.4</v>
      </c>
      <c r="E21" s="5">
        <v>0.4</v>
      </c>
      <c r="F21" s="5">
        <v>15</v>
      </c>
      <c r="G21" s="5">
        <v>60</v>
      </c>
      <c r="H21" s="5">
        <v>180</v>
      </c>
      <c r="I21" s="5">
        <v>0</v>
      </c>
      <c r="J21" s="5">
        <v>40</v>
      </c>
      <c r="K21" s="5" t="s">
        <v>17</v>
      </c>
      <c r="L21" s="5" t="s">
        <v>18</v>
      </c>
      <c r="M21" s="5">
        <v>3</v>
      </c>
      <c r="N21" s="5">
        <v>1</v>
      </c>
      <c r="O21" s="5"/>
      <c r="P21" s="130"/>
      <c r="Q21" s="130"/>
      <c r="R21" s="130"/>
      <c r="S21" s="130"/>
      <c r="T21" s="130"/>
      <c r="U21" s="130"/>
    </row>
    <row r="22" spans="3:21">
      <c r="C22" s="5">
        <v>9</v>
      </c>
      <c r="D22" s="5">
        <v>0.1</v>
      </c>
      <c r="E22" s="5">
        <v>0.1</v>
      </c>
      <c r="F22" s="5">
        <v>15</v>
      </c>
      <c r="G22" s="5">
        <v>60</v>
      </c>
      <c r="H22" s="5">
        <v>180</v>
      </c>
      <c r="I22" s="5">
        <v>0</v>
      </c>
      <c r="J22" s="5">
        <v>80</v>
      </c>
      <c r="K22" s="5" t="s">
        <v>17</v>
      </c>
      <c r="L22" s="5" t="s">
        <v>18</v>
      </c>
      <c r="M22" s="5" t="s">
        <v>27</v>
      </c>
      <c r="N22" s="5">
        <v>3</v>
      </c>
      <c r="O22" s="5"/>
      <c r="P22" s="130"/>
      <c r="Q22" s="130"/>
      <c r="R22" s="130"/>
      <c r="S22" s="130"/>
      <c r="T22" s="130"/>
      <c r="U22" s="130"/>
    </row>
    <row r="23" spans="3:21">
      <c r="C23" s="5">
        <v>10</v>
      </c>
      <c r="D23" s="5">
        <v>0.2</v>
      </c>
      <c r="E23" s="5">
        <v>0.2</v>
      </c>
      <c r="F23" s="5">
        <v>15</v>
      </c>
      <c r="G23" s="5">
        <v>60</v>
      </c>
      <c r="H23" s="5">
        <v>180</v>
      </c>
      <c r="I23" s="5">
        <v>0</v>
      </c>
      <c r="J23" s="5">
        <v>80</v>
      </c>
      <c r="K23" s="5" t="s">
        <v>17</v>
      </c>
      <c r="L23" s="5" t="s">
        <v>19</v>
      </c>
      <c r="M23" s="5"/>
      <c r="N23" s="5" t="s">
        <v>22</v>
      </c>
      <c r="O23" s="5"/>
      <c r="P23" s="130"/>
      <c r="Q23" s="130"/>
      <c r="R23" s="130"/>
      <c r="S23" s="130"/>
      <c r="T23" s="130"/>
      <c r="U23" s="130"/>
    </row>
    <row r="24" spans="3:21">
      <c r="C24" s="5">
        <v>11</v>
      </c>
      <c r="D24" s="5">
        <v>0.3</v>
      </c>
      <c r="E24" s="5">
        <v>0.3</v>
      </c>
      <c r="F24" s="5">
        <v>15</v>
      </c>
      <c r="G24" s="5">
        <v>60</v>
      </c>
      <c r="H24" s="5">
        <v>180</v>
      </c>
      <c r="I24" s="5">
        <v>0</v>
      </c>
      <c r="J24" s="5">
        <v>80</v>
      </c>
      <c r="K24" s="5" t="s">
        <v>17</v>
      </c>
      <c r="L24" s="5" t="s">
        <v>18</v>
      </c>
      <c r="M24" s="5" t="s">
        <v>24</v>
      </c>
      <c r="N24" s="5"/>
      <c r="O24" s="5"/>
      <c r="P24" s="130"/>
      <c r="Q24" s="130"/>
      <c r="R24" s="130"/>
      <c r="S24" s="130"/>
      <c r="T24" s="130"/>
      <c r="U24" s="130"/>
    </row>
    <row r="25" spans="3:21">
      <c r="C25" s="5">
        <v>12</v>
      </c>
      <c r="D25" s="5">
        <v>0.4</v>
      </c>
      <c r="E25" s="5">
        <v>0.4</v>
      </c>
      <c r="F25" s="5">
        <v>15</v>
      </c>
      <c r="G25" s="5">
        <v>60</v>
      </c>
      <c r="H25" s="5">
        <v>180</v>
      </c>
      <c r="I25" s="5">
        <v>0</v>
      </c>
      <c r="J25" s="5">
        <v>80</v>
      </c>
      <c r="K25" s="5" t="s">
        <v>17</v>
      </c>
      <c r="L25" s="5" t="s">
        <v>19</v>
      </c>
      <c r="M25" s="5"/>
      <c r="N25" s="5">
        <v>2</v>
      </c>
      <c r="O25" s="5"/>
      <c r="P25" s="130"/>
      <c r="Q25" s="130"/>
      <c r="R25" s="130"/>
      <c r="S25" s="130"/>
      <c r="T25" s="130"/>
      <c r="U25" s="130"/>
    </row>
    <row r="26" spans="3:21" ht="14.4" customHeight="1">
      <c r="C26" s="6">
        <v>13</v>
      </c>
      <c r="D26" s="6">
        <v>0.2</v>
      </c>
      <c r="E26" s="6">
        <v>0.1</v>
      </c>
      <c r="F26" s="6">
        <v>15</v>
      </c>
      <c r="G26" s="6">
        <v>60</v>
      </c>
      <c r="H26" s="6">
        <v>180</v>
      </c>
      <c r="I26" s="6">
        <v>0</v>
      </c>
      <c r="J26" s="6">
        <v>40</v>
      </c>
      <c r="K26" s="6" t="s">
        <v>17</v>
      </c>
      <c r="L26" s="6" t="s">
        <v>19</v>
      </c>
      <c r="M26" s="6"/>
      <c r="N26" s="6" t="s">
        <v>22</v>
      </c>
      <c r="O26" s="6"/>
      <c r="P26" s="130" t="s">
        <v>43</v>
      </c>
      <c r="Q26" s="130"/>
      <c r="R26" s="130"/>
      <c r="S26" s="130"/>
      <c r="T26" s="130"/>
      <c r="U26" s="130"/>
    </row>
    <row r="27" spans="3:21">
      <c r="C27" s="6">
        <v>14</v>
      </c>
      <c r="D27" s="6">
        <v>0.2</v>
      </c>
      <c r="E27" s="6">
        <v>0.2</v>
      </c>
      <c r="F27" s="6">
        <v>15</v>
      </c>
      <c r="G27" s="6">
        <v>60</v>
      </c>
      <c r="H27" s="6">
        <v>180</v>
      </c>
      <c r="I27" s="6">
        <v>0</v>
      </c>
      <c r="J27" s="6">
        <v>40</v>
      </c>
      <c r="K27" s="6" t="s">
        <v>17</v>
      </c>
      <c r="L27" s="6" t="s">
        <v>19</v>
      </c>
      <c r="M27" s="6"/>
      <c r="N27" s="6"/>
      <c r="O27" s="6" t="s">
        <v>7</v>
      </c>
      <c r="P27" s="130"/>
      <c r="Q27" s="130"/>
      <c r="R27" s="130"/>
      <c r="S27" s="130"/>
      <c r="T27" s="130"/>
      <c r="U27" s="130"/>
    </row>
    <row r="28" spans="3:21">
      <c r="C28" s="6">
        <v>15</v>
      </c>
      <c r="D28" s="6">
        <v>0.2</v>
      </c>
      <c r="E28" s="6">
        <v>0.3</v>
      </c>
      <c r="F28" s="6">
        <v>15</v>
      </c>
      <c r="G28" s="6">
        <v>60</v>
      </c>
      <c r="H28" s="6">
        <v>180</v>
      </c>
      <c r="I28" s="6">
        <v>0</v>
      </c>
      <c r="J28" s="6">
        <v>40</v>
      </c>
      <c r="K28" s="6" t="s">
        <v>17</v>
      </c>
      <c r="L28" s="6" t="s">
        <v>19</v>
      </c>
      <c r="M28" s="6"/>
      <c r="N28" s="6">
        <v>1</v>
      </c>
      <c r="O28" s="6"/>
      <c r="P28" s="130"/>
      <c r="Q28" s="130"/>
      <c r="R28" s="130"/>
      <c r="S28" s="130"/>
      <c r="T28" s="130"/>
      <c r="U28" s="130"/>
    </row>
    <row r="29" spans="3:21">
      <c r="C29" s="6">
        <v>16</v>
      </c>
      <c r="D29" s="6">
        <v>0.2</v>
      </c>
      <c r="E29" s="6">
        <v>0.4</v>
      </c>
      <c r="F29" s="6">
        <v>15</v>
      </c>
      <c r="G29" s="6">
        <v>60</v>
      </c>
      <c r="H29" s="6">
        <v>180</v>
      </c>
      <c r="I29" s="6">
        <v>0</v>
      </c>
      <c r="J29" s="6">
        <v>40</v>
      </c>
      <c r="K29" s="6" t="s">
        <v>17</v>
      </c>
      <c r="L29" s="6" t="s">
        <v>19</v>
      </c>
      <c r="M29" s="6"/>
      <c r="N29" s="6">
        <v>1</v>
      </c>
      <c r="O29" s="6"/>
      <c r="P29" s="130"/>
      <c r="Q29" s="130"/>
      <c r="R29" s="130"/>
      <c r="S29" s="130"/>
      <c r="T29" s="130"/>
      <c r="U29" s="130"/>
    </row>
    <row r="30" spans="3:21">
      <c r="C30" s="6">
        <v>17</v>
      </c>
      <c r="D30" s="6">
        <v>0.2</v>
      </c>
      <c r="E30" s="6">
        <v>0.1</v>
      </c>
      <c r="F30" s="6">
        <v>15</v>
      </c>
      <c r="G30" s="6">
        <v>80</v>
      </c>
      <c r="H30" s="6">
        <v>180</v>
      </c>
      <c r="I30" s="6">
        <v>0</v>
      </c>
      <c r="J30" s="6">
        <v>40</v>
      </c>
      <c r="K30" s="6" t="s">
        <v>17</v>
      </c>
      <c r="L30" s="6" t="s">
        <v>19</v>
      </c>
      <c r="M30" s="6"/>
      <c r="N30" s="6">
        <v>1</v>
      </c>
      <c r="O30" s="6"/>
      <c r="P30" s="130"/>
      <c r="Q30" s="130"/>
      <c r="R30" s="130"/>
      <c r="S30" s="130"/>
      <c r="T30" s="130"/>
      <c r="U30" s="130"/>
    </row>
    <row r="31" spans="3:21">
      <c r="C31" s="6">
        <v>18</v>
      </c>
      <c r="D31" s="6">
        <v>0.2</v>
      </c>
      <c r="E31" s="6">
        <v>0.1</v>
      </c>
      <c r="F31" s="6">
        <v>15</v>
      </c>
      <c r="G31" s="6">
        <v>100</v>
      </c>
      <c r="H31" s="6">
        <v>180</v>
      </c>
      <c r="I31" s="6">
        <v>0</v>
      </c>
      <c r="J31" s="6">
        <v>40</v>
      </c>
      <c r="K31" s="6" t="s">
        <v>17</v>
      </c>
      <c r="L31" s="6" t="s">
        <v>19</v>
      </c>
      <c r="M31" s="6"/>
      <c r="N31" s="6">
        <v>1</v>
      </c>
      <c r="O31" s="6"/>
      <c r="P31" s="130"/>
      <c r="Q31" s="130"/>
      <c r="R31" s="130"/>
      <c r="S31" s="130"/>
      <c r="T31" s="130"/>
      <c r="U31" s="130"/>
    </row>
    <row r="32" spans="3:21">
      <c r="C32" s="6">
        <v>19</v>
      </c>
      <c r="D32" s="6">
        <v>0.2</v>
      </c>
      <c r="E32" s="6">
        <v>0.1</v>
      </c>
      <c r="F32" s="6">
        <v>15</v>
      </c>
      <c r="G32" s="6">
        <v>120</v>
      </c>
      <c r="H32" s="6">
        <v>180</v>
      </c>
      <c r="I32" s="6">
        <v>0</v>
      </c>
      <c r="J32" s="6">
        <v>40</v>
      </c>
      <c r="K32" s="6" t="s">
        <v>17</v>
      </c>
      <c r="L32" s="6" t="s">
        <v>19</v>
      </c>
      <c r="M32" s="6"/>
      <c r="N32" s="6">
        <v>5</v>
      </c>
      <c r="O32" s="6"/>
      <c r="P32" s="130"/>
      <c r="Q32" s="130"/>
      <c r="R32" s="130"/>
      <c r="S32" s="130"/>
      <c r="T32" s="130"/>
      <c r="U32" s="130"/>
    </row>
    <row r="33" spans="3:21">
      <c r="C33" s="6">
        <v>20</v>
      </c>
      <c r="D33" s="6">
        <v>0.2</v>
      </c>
      <c r="E33" s="6">
        <v>0.1</v>
      </c>
      <c r="F33" s="6">
        <v>15</v>
      </c>
      <c r="G33" s="6">
        <v>140</v>
      </c>
      <c r="H33" s="6">
        <v>180</v>
      </c>
      <c r="I33" s="6">
        <v>0</v>
      </c>
      <c r="J33" s="6">
        <v>40</v>
      </c>
      <c r="K33" s="6" t="s">
        <v>17</v>
      </c>
      <c r="L33" s="6" t="s">
        <v>19</v>
      </c>
      <c r="M33" s="6"/>
      <c r="N33" s="6" t="s">
        <v>30</v>
      </c>
      <c r="O33" s="6"/>
      <c r="P33" s="130"/>
      <c r="Q33" s="130"/>
      <c r="R33" s="130"/>
      <c r="S33" s="130"/>
      <c r="T33" s="130"/>
      <c r="U33" s="130"/>
    </row>
    <row r="34" spans="3:21" ht="14.4" customHeight="1">
      <c r="C34" s="3">
        <v>21</v>
      </c>
      <c r="D34" s="3">
        <v>0.1</v>
      </c>
      <c r="E34" s="3">
        <v>0.1</v>
      </c>
      <c r="F34" s="3">
        <v>15</v>
      </c>
      <c r="G34" s="3">
        <v>60</v>
      </c>
      <c r="H34" s="3">
        <v>190</v>
      </c>
      <c r="I34" s="3">
        <v>0</v>
      </c>
      <c r="J34" s="3">
        <v>60</v>
      </c>
      <c r="K34" s="3" t="s">
        <v>17</v>
      </c>
      <c r="L34" s="3" t="s">
        <v>19</v>
      </c>
      <c r="M34" s="3"/>
      <c r="N34" s="3"/>
      <c r="O34" s="3" t="s">
        <v>7</v>
      </c>
      <c r="P34" s="130" t="s">
        <v>44</v>
      </c>
      <c r="Q34" s="130"/>
      <c r="R34" s="130"/>
      <c r="S34" s="130"/>
      <c r="T34" s="130"/>
      <c r="U34" s="130"/>
    </row>
    <row r="35" spans="3:21">
      <c r="C35" s="3">
        <v>22</v>
      </c>
      <c r="D35" s="3">
        <v>0.2</v>
      </c>
      <c r="E35" s="3">
        <v>0.2</v>
      </c>
      <c r="F35" s="3">
        <v>15</v>
      </c>
      <c r="G35" s="3">
        <v>60</v>
      </c>
      <c r="H35" s="3">
        <v>190</v>
      </c>
      <c r="I35" s="3">
        <v>0</v>
      </c>
      <c r="J35" s="3">
        <v>60</v>
      </c>
      <c r="K35" s="3" t="s">
        <v>17</v>
      </c>
      <c r="L35" s="3" t="s">
        <v>19</v>
      </c>
      <c r="M35" s="3"/>
      <c r="N35" s="3"/>
      <c r="O35" s="3" t="s">
        <v>7</v>
      </c>
      <c r="P35" s="130"/>
      <c r="Q35" s="130"/>
      <c r="R35" s="130"/>
      <c r="S35" s="130"/>
      <c r="T35" s="130"/>
      <c r="U35" s="130"/>
    </row>
    <row r="36" spans="3:21">
      <c r="C36" s="3">
        <v>23</v>
      </c>
      <c r="D36" s="3">
        <v>0.3</v>
      </c>
      <c r="E36" s="3">
        <v>0.3</v>
      </c>
      <c r="F36" s="3">
        <v>15</v>
      </c>
      <c r="G36" s="3">
        <v>60</v>
      </c>
      <c r="H36" s="3">
        <v>190</v>
      </c>
      <c r="I36" s="3">
        <v>0</v>
      </c>
      <c r="J36" s="3">
        <v>60</v>
      </c>
      <c r="K36" s="3" t="s">
        <v>17</v>
      </c>
      <c r="L36" s="3" t="s">
        <v>19</v>
      </c>
      <c r="M36" s="3"/>
      <c r="N36" s="3"/>
      <c r="O36" s="3" t="s">
        <v>7</v>
      </c>
      <c r="P36" s="130"/>
      <c r="Q36" s="130"/>
      <c r="R36" s="130"/>
      <c r="S36" s="130"/>
      <c r="T36" s="130"/>
      <c r="U36" s="130"/>
    </row>
    <row r="37" spans="3:21">
      <c r="C37" s="3">
        <v>24</v>
      </c>
      <c r="D37" s="3">
        <v>0.4</v>
      </c>
      <c r="E37" s="3">
        <v>0.4</v>
      </c>
      <c r="F37" s="3">
        <v>15</v>
      </c>
      <c r="G37" s="3">
        <v>60</v>
      </c>
      <c r="H37" s="3">
        <v>190</v>
      </c>
      <c r="I37" s="3">
        <v>0</v>
      </c>
      <c r="J37" s="3">
        <v>60</v>
      </c>
      <c r="K37" s="3" t="s">
        <v>17</v>
      </c>
      <c r="L37" s="3" t="s">
        <v>19</v>
      </c>
      <c r="M37" s="3"/>
      <c r="N37" s="3">
        <v>2</v>
      </c>
      <c r="O37" s="3"/>
      <c r="P37" s="130"/>
      <c r="Q37" s="130"/>
      <c r="R37" s="130"/>
      <c r="S37" s="130"/>
      <c r="T37" s="130"/>
      <c r="U37" s="130"/>
    </row>
    <row r="38" spans="3:21">
      <c r="C38" s="3">
        <v>25</v>
      </c>
      <c r="D38" s="3">
        <v>0.1</v>
      </c>
      <c r="E38" s="3">
        <v>0.1</v>
      </c>
      <c r="F38" s="3">
        <v>30</v>
      </c>
      <c r="G38" s="3">
        <v>30</v>
      </c>
      <c r="H38" s="3">
        <v>190</v>
      </c>
      <c r="I38" s="3">
        <v>0</v>
      </c>
      <c r="J38" s="3">
        <v>60</v>
      </c>
      <c r="K38" s="3" t="s">
        <v>17</v>
      </c>
      <c r="L38" s="3" t="s">
        <v>18</v>
      </c>
      <c r="M38" s="3" t="s">
        <v>22</v>
      </c>
      <c r="N38" s="3"/>
      <c r="O38" s="3"/>
      <c r="P38" s="130"/>
      <c r="Q38" s="130"/>
      <c r="R38" s="130"/>
      <c r="S38" s="130"/>
      <c r="T38" s="130"/>
      <c r="U38" s="130"/>
    </row>
    <row r="39" spans="3:21">
      <c r="C39" s="3">
        <v>26</v>
      </c>
      <c r="D39" s="3">
        <v>0.1</v>
      </c>
      <c r="E39" s="3">
        <v>0.1</v>
      </c>
      <c r="F39" s="3">
        <v>60</v>
      </c>
      <c r="G39" s="3">
        <v>60</v>
      </c>
      <c r="H39" s="3">
        <v>190</v>
      </c>
      <c r="I39" s="3">
        <v>0</v>
      </c>
      <c r="J39" s="3">
        <v>60</v>
      </c>
      <c r="K39" s="3" t="s">
        <v>17</v>
      </c>
      <c r="L39" s="3" t="s">
        <v>18</v>
      </c>
      <c r="M39" s="3" t="s">
        <v>22</v>
      </c>
      <c r="N39" s="3"/>
      <c r="O39" s="3"/>
      <c r="P39" s="130"/>
      <c r="Q39" s="130"/>
      <c r="R39" s="130"/>
      <c r="S39" s="130"/>
      <c r="T39" s="130"/>
      <c r="U39" s="130"/>
    </row>
    <row r="40" spans="3:21">
      <c r="C40" s="3">
        <v>27</v>
      </c>
      <c r="D40" s="3">
        <v>0.1</v>
      </c>
      <c r="E40" s="3">
        <v>0.1</v>
      </c>
      <c r="F40" s="3">
        <v>90</v>
      </c>
      <c r="G40" s="3">
        <v>90</v>
      </c>
      <c r="H40" s="3">
        <v>190</v>
      </c>
      <c r="I40" s="3">
        <v>0</v>
      </c>
      <c r="J40" s="3">
        <v>60</v>
      </c>
      <c r="K40" s="3" t="s">
        <v>17</v>
      </c>
      <c r="L40" s="3" t="s">
        <v>18</v>
      </c>
      <c r="M40" s="3" t="s">
        <v>22</v>
      </c>
      <c r="N40" s="3"/>
      <c r="O40" s="3"/>
      <c r="P40" s="130"/>
      <c r="Q40" s="130"/>
      <c r="R40" s="130"/>
      <c r="S40" s="130"/>
      <c r="T40" s="130"/>
      <c r="U40" s="130"/>
    </row>
    <row r="41" spans="3:21">
      <c r="C41" s="3">
        <v>28</v>
      </c>
      <c r="D41" s="3">
        <v>0.1</v>
      </c>
      <c r="E41" s="3">
        <v>0.1</v>
      </c>
      <c r="F41" s="3">
        <v>120</v>
      </c>
      <c r="G41" s="3">
        <v>120</v>
      </c>
      <c r="H41" s="3">
        <v>190</v>
      </c>
      <c r="I41" s="3">
        <v>0</v>
      </c>
      <c r="J41" s="3">
        <v>60</v>
      </c>
      <c r="K41" s="3" t="s">
        <v>17</v>
      </c>
      <c r="L41" s="3" t="s">
        <v>18</v>
      </c>
      <c r="M41" s="3" t="s">
        <v>22</v>
      </c>
      <c r="N41" s="3"/>
      <c r="O41" s="3"/>
      <c r="P41" s="130"/>
      <c r="Q41" s="130"/>
      <c r="R41" s="130"/>
      <c r="S41" s="130"/>
      <c r="T41" s="130"/>
      <c r="U41" s="130"/>
    </row>
    <row r="42" spans="3:21">
      <c r="C42" s="3">
        <v>29</v>
      </c>
      <c r="D42" s="3">
        <v>0.1</v>
      </c>
      <c r="E42" s="3">
        <v>0.1</v>
      </c>
      <c r="F42" s="3">
        <v>15</v>
      </c>
      <c r="G42" s="3">
        <v>120</v>
      </c>
      <c r="H42" s="3">
        <v>190</v>
      </c>
      <c r="I42" s="3">
        <v>0</v>
      </c>
      <c r="J42" s="3">
        <v>60</v>
      </c>
      <c r="K42" s="3" t="s">
        <v>17</v>
      </c>
      <c r="L42" s="3" t="s">
        <v>19</v>
      </c>
      <c r="M42" s="3"/>
      <c r="N42" s="3">
        <v>1</v>
      </c>
      <c r="O42" s="3"/>
      <c r="P42" s="130"/>
      <c r="Q42" s="130"/>
      <c r="R42" s="130"/>
      <c r="S42" s="130"/>
      <c r="T42" s="130"/>
      <c r="U42" s="130"/>
    </row>
    <row r="43" spans="3:21">
      <c r="C43" s="3">
        <v>30</v>
      </c>
      <c r="D43" s="3">
        <v>0.1</v>
      </c>
      <c r="E43" s="3">
        <v>0.1</v>
      </c>
      <c r="F43" s="3">
        <v>15</v>
      </c>
      <c r="G43" s="3">
        <v>130</v>
      </c>
      <c r="H43" s="3">
        <v>190</v>
      </c>
      <c r="I43" s="3">
        <v>0</v>
      </c>
      <c r="J43" s="3">
        <v>60</v>
      </c>
      <c r="K43" s="3" t="s">
        <v>17</v>
      </c>
      <c r="L43" s="3" t="s">
        <v>19</v>
      </c>
      <c r="M43" s="3"/>
      <c r="N43" s="3">
        <v>1</v>
      </c>
      <c r="O43" s="3"/>
      <c r="P43" s="130"/>
      <c r="Q43" s="130"/>
      <c r="R43" s="130"/>
      <c r="S43" s="130"/>
      <c r="T43" s="130"/>
      <c r="U43" s="130"/>
    </row>
    <row r="44" spans="3:21">
      <c r="C44" s="3">
        <v>31</v>
      </c>
      <c r="D44" s="3">
        <v>0.1</v>
      </c>
      <c r="E44" s="3">
        <v>0.1</v>
      </c>
      <c r="F44" s="3">
        <v>15</v>
      </c>
      <c r="G44" s="3">
        <v>140</v>
      </c>
      <c r="H44" s="3">
        <v>190</v>
      </c>
      <c r="I44" s="3">
        <v>0</v>
      </c>
      <c r="J44" s="3">
        <v>60</v>
      </c>
      <c r="K44" s="3" t="s">
        <v>17</v>
      </c>
      <c r="L44" s="3" t="s">
        <v>19</v>
      </c>
      <c r="M44" s="3"/>
      <c r="N44" s="3">
        <v>1</v>
      </c>
      <c r="O44" s="3"/>
      <c r="P44" s="130"/>
      <c r="Q44" s="130"/>
      <c r="R44" s="130"/>
      <c r="S44" s="130"/>
      <c r="T44" s="130"/>
      <c r="U44" s="130"/>
    </row>
    <row r="45" spans="3:21">
      <c r="C45" s="3">
        <v>32</v>
      </c>
      <c r="D45" s="3">
        <v>0.1</v>
      </c>
      <c r="E45" s="3">
        <v>0.1</v>
      </c>
      <c r="F45" s="3">
        <v>15</v>
      </c>
      <c r="G45" s="3">
        <v>150</v>
      </c>
      <c r="H45" s="3">
        <v>190</v>
      </c>
      <c r="I45" s="3">
        <v>0</v>
      </c>
      <c r="J45" s="3">
        <v>60</v>
      </c>
      <c r="K45" s="3" t="s">
        <v>17</v>
      </c>
      <c r="L45" s="3" t="s">
        <v>18</v>
      </c>
      <c r="M45" s="3">
        <v>2</v>
      </c>
      <c r="N45" s="3">
        <v>4</v>
      </c>
      <c r="O45" s="3"/>
      <c r="P45" s="130"/>
      <c r="Q45" s="130"/>
      <c r="R45" s="130"/>
      <c r="S45" s="130"/>
      <c r="T45" s="130"/>
      <c r="U45" s="130"/>
    </row>
    <row r="46" spans="3:21" ht="14.4" customHeight="1">
      <c r="C46" s="5">
        <v>33</v>
      </c>
      <c r="D46" s="5">
        <v>0.2</v>
      </c>
      <c r="E46" s="5">
        <v>0.1</v>
      </c>
      <c r="F46" s="5">
        <v>15</v>
      </c>
      <c r="G46" s="5">
        <v>60</v>
      </c>
      <c r="H46" s="5">
        <v>230</v>
      </c>
      <c r="I46" s="5">
        <v>0</v>
      </c>
      <c r="J46" s="5">
        <v>40</v>
      </c>
      <c r="K46" s="5" t="s">
        <v>17</v>
      </c>
      <c r="L46" s="5" t="s">
        <v>19</v>
      </c>
      <c r="M46" s="5"/>
      <c r="N46" s="5"/>
      <c r="O46" s="5" t="s">
        <v>7</v>
      </c>
      <c r="P46" s="130" t="s">
        <v>45</v>
      </c>
      <c r="Q46" s="130"/>
      <c r="R46" s="130"/>
      <c r="S46" s="130"/>
      <c r="T46" s="130"/>
      <c r="U46" s="130"/>
    </row>
    <row r="47" spans="3:21">
      <c r="C47" s="5">
        <v>34</v>
      </c>
      <c r="D47" s="5">
        <v>0.2</v>
      </c>
      <c r="E47" s="5">
        <v>0.2</v>
      </c>
      <c r="F47" s="5">
        <v>15</v>
      </c>
      <c r="G47" s="5">
        <v>60</v>
      </c>
      <c r="H47" s="5">
        <v>230</v>
      </c>
      <c r="I47" s="5">
        <v>0</v>
      </c>
      <c r="J47" s="5">
        <v>40</v>
      </c>
      <c r="K47" s="5" t="s">
        <v>17</v>
      </c>
      <c r="L47" s="5" t="s">
        <v>19</v>
      </c>
      <c r="M47" s="5"/>
      <c r="N47" s="5"/>
      <c r="O47" s="5" t="s">
        <v>7</v>
      </c>
      <c r="P47" s="130"/>
      <c r="Q47" s="130"/>
      <c r="R47" s="130"/>
      <c r="S47" s="130"/>
      <c r="T47" s="130"/>
      <c r="U47" s="130"/>
    </row>
    <row r="48" spans="3:21">
      <c r="C48" s="5">
        <v>35</v>
      </c>
      <c r="D48" s="5">
        <v>0.2</v>
      </c>
      <c r="E48" s="5">
        <v>0.3</v>
      </c>
      <c r="F48" s="5">
        <v>15</v>
      </c>
      <c r="G48" s="5">
        <v>60</v>
      </c>
      <c r="H48" s="5">
        <v>230</v>
      </c>
      <c r="I48" s="5">
        <v>0</v>
      </c>
      <c r="J48" s="5">
        <v>40</v>
      </c>
      <c r="K48" s="5" t="s">
        <v>17</v>
      </c>
      <c r="L48" s="5" t="s">
        <v>19</v>
      </c>
      <c r="M48" s="5"/>
      <c r="N48" s="5"/>
      <c r="O48" s="5" t="s">
        <v>7</v>
      </c>
      <c r="P48" s="130"/>
      <c r="Q48" s="130"/>
      <c r="R48" s="130"/>
      <c r="S48" s="130"/>
      <c r="T48" s="130"/>
      <c r="U48" s="130"/>
    </row>
    <row r="49" spans="3:21">
      <c r="C49" s="5">
        <v>36</v>
      </c>
      <c r="D49" s="5">
        <v>0.2</v>
      </c>
      <c r="E49" s="5">
        <v>0.4</v>
      </c>
      <c r="F49" s="5">
        <v>15</v>
      </c>
      <c r="G49" s="5">
        <v>60</v>
      </c>
      <c r="H49" s="5">
        <v>230</v>
      </c>
      <c r="I49" s="5">
        <v>0</v>
      </c>
      <c r="J49" s="5">
        <v>40</v>
      </c>
      <c r="K49" s="5" t="s">
        <v>17</v>
      </c>
      <c r="L49" s="5" t="s">
        <v>19</v>
      </c>
      <c r="M49" s="5"/>
      <c r="N49" s="5"/>
      <c r="O49" s="5" t="s">
        <v>7</v>
      </c>
      <c r="P49" s="130"/>
      <c r="Q49" s="130"/>
      <c r="R49" s="130"/>
      <c r="S49" s="130"/>
      <c r="T49" s="130"/>
      <c r="U49" s="130"/>
    </row>
    <row r="50" spans="3:21">
      <c r="C50" s="5">
        <v>37</v>
      </c>
      <c r="D50" s="5">
        <v>0.2</v>
      </c>
      <c r="E50" s="5">
        <v>0.1</v>
      </c>
      <c r="F50" s="5">
        <v>15</v>
      </c>
      <c r="G50" s="5">
        <v>80</v>
      </c>
      <c r="H50" s="5">
        <v>230</v>
      </c>
      <c r="I50" s="5">
        <v>0</v>
      </c>
      <c r="J50" s="5">
        <v>40</v>
      </c>
      <c r="K50" s="5" t="s">
        <v>17</v>
      </c>
      <c r="L50" s="5" t="s">
        <v>19</v>
      </c>
      <c r="M50" s="5"/>
      <c r="N50" s="5">
        <v>6</v>
      </c>
      <c r="O50" s="5"/>
      <c r="P50" s="130"/>
      <c r="Q50" s="130"/>
      <c r="R50" s="130"/>
      <c r="S50" s="130"/>
      <c r="T50" s="130"/>
      <c r="U50" s="130"/>
    </row>
    <row r="51" spans="3:21">
      <c r="C51" s="5">
        <v>38</v>
      </c>
      <c r="D51" s="5">
        <v>0.2</v>
      </c>
      <c r="E51" s="5">
        <v>0.1</v>
      </c>
      <c r="F51" s="5">
        <v>15</v>
      </c>
      <c r="G51" s="5">
        <v>100</v>
      </c>
      <c r="H51" s="5">
        <v>230</v>
      </c>
      <c r="I51" s="5">
        <v>0</v>
      </c>
      <c r="J51" s="5">
        <v>40</v>
      </c>
      <c r="K51" s="5" t="s">
        <v>17</v>
      </c>
      <c r="L51" s="5" t="s">
        <v>19</v>
      </c>
      <c r="M51" s="5"/>
      <c r="N51" s="5">
        <v>6</v>
      </c>
      <c r="O51" s="5"/>
      <c r="P51" s="130"/>
      <c r="Q51" s="130"/>
      <c r="R51" s="130"/>
      <c r="S51" s="130"/>
      <c r="T51" s="130"/>
      <c r="U51" s="130"/>
    </row>
    <row r="52" spans="3:21">
      <c r="C52" s="5">
        <v>39</v>
      </c>
      <c r="D52" s="5">
        <v>0.2</v>
      </c>
      <c r="E52" s="5">
        <v>0.1</v>
      </c>
      <c r="F52" s="5">
        <v>15</v>
      </c>
      <c r="G52" s="5">
        <v>120</v>
      </c>
      <c r="H52" s="5">
        <v>230</v>
      </c>
      <c r="I52" s="5">
        <v>0</v>
      </c>
      <c r="J52" s="5">
        <v>40</v>
      </c>
      <c r="K52" s="5" t="s">
        <v>17</v>
      </c>
      <c r="L52" s="5" t="s">
        <v>19</v>
      </c>
      <c r="M52" s="5"/>
      <c r="N52" s="5">
        <v>6</v>
      </c>
      <c r="O52" s="5"/>
      <c r="P52" s="130"/>
      <c r="Q52" s="130"/>
      <c r="R52" s="130"/>
      <c r="S52" s="130"/>
      <c r="T52" s="130"/>
      <c r="U52" s="130"/>
    </row>
    <row r="53" spans="3:21">
      <c r="C53" s="5">
        <v>40</v>
      </c>
      <c r="D53" s="5">
        <v>0.2</v>
      </c>
      <c r="E53" s="5">
        <v>0.1</v>
      </c>
      <c r="F53" s="5">
        <v>15</v>
      </c>
      <c r="G53" s="5">
        <v>140</v>
      </c>
      <c r="H53" s="5">
        <v>230</v>
      </c>
      <c r="I53" s="5">
        <v>0</v>
      </c>
      <c r="J53" s="5">
        <v>40</v>
      </c>
      <c r="K53" s="5" t="s">
        <v>17</v>
      </c>
      <c r="L53" s="5" t="s">
        <v>19</v>
      </c>
      <c r="M53" s="5"/>
      <c r="N53" s="5">
        <v>6</v>
      </c>
      <c r="O53" s="5"/>
      <c r="P53" s="130"/>
      <c r="Q53" s="130"/>
      <c r="R53" s="130"/>
      <c r="S53" s="130"/>
      <c r="T53" s="130"/>
      <c r="U53" s="130"/>
    </row>
    <row r="54" spans="3:21">
      <c r="C54" s="5">
        <v>41</v>
      </c>
      <c r="D54" s="5">
        <v>0.2</v>
      </c>
      <c r="E54" s="5">
        <v>0.1</v>
      </c>
      <c r="F54" s="5">
        <v>15</v>
      </c>
      <c r="G54" s="5">
        <v>80</v>
      </c>
      <c r="H54" s="5">
        <v>250</v>
      </c>
      <c r="I54" s="5">
        <v>0</v>
      </c>
      <c r="J54" s="5">
        <v>40</v>
      </c>
      <c r="K54" s="5" t="s">
        <v>17</v>
      </c>
      <c r="L54" s="5" t="s">
        <v>19</v>
      </c>
      <c r="M54" s="5"/>
      <c r="N54" s="5">
        <v>1</v>
      </c>
      <c r="O54" s="5" t="s">
        <v>7</v>
      </c>
      <c r="P54" s="130"/>
      <c r="Q54" s="130"/>
      <c r="R54" s="130"/>
      <c r="S54" s="130"/>
      <c r="T54" s="130"/>
      <c r="U54" s="130"/>
    </row>
    <row r="55" spans="3:21">
      <c r="C55" s="5">
        <v>42</v>
      </c>
      <c r="D55" s="5">
        <v>0.2</v>
      </c>
      <c r="E55" s="5">
        <v>0.1</v>
      </c>
      <c r="F55" s="5">
        <v>15</v>
      </c>
      <c r="G55" s="5">
        <v>100</v>
      </c>
      <c r="H55" s="5">
        <v>250</v>
      </c>
      <c r="I55" s="5">
        <v>0</v>
      </c>
      <c r="J55" s="5">
        <v>40</v>
      </c>
      <c r="K55" s="5" t="s">
        <v>17</v>
      </c>
      <c r="L55" s="5" t="s">
        <v>19</v>
      </c>
      <c r="M55" s="5"/>
      <c r="N55" s="5"/>
      <c r="O55" s="5" t="s">
        <v>7</v>
      </c>
      <c r="P55" s="130"/>
      <c r="Q55" s="130"/>
      <c r="R55" s="130"/>
      <c r="S55" s="130"/>
      <c r="T55" s="130"/>
      <c r="U55" s="130"/>
    </row>
    <row r="56" spans="3:21">
      <c r="C56" s="5">
        <v>43</v>
      </c>
      <c r="D56" s="5">
        <v>0.2</v>
      </c>
      <c r="E56" s="5">
        <v>0.1</v>
      </c>
      <c r="F56" s="5">
        <v>15</v>
      </c>
      <c r="G56" s="5">
        <v>120</v>
      </c>
      <c r="H56" s="5">
        <v>250</v>
      </c>
      <c r="I56" s="5">
        <v>0</v>
      </c>
      <c r="J56" s="5">
        <v>40</v>
      </c>
      <c r="K56" s="5" t="s">
        <v>17</v>
      </c>
      <c r="L56" s="5" t="s">
        <v>19</v>
      </c>
      <c r="M56" s="5"/>
      <c r="N56" s="5"/>
      <c r="O56" s="5" t="s">
        <v>7</v>
      </c>
      <c r="P56" s="130"/>
      <c r="Q56" s="130"/>
      <c r="R56" s="130"/>
      <c r="S56" s="130"/>
      <c r="T56" s="130"/>
      <c r="U56" s="130"/>
    </row>
    <row r="57" spans="3:21">
      <c r="C57" s="5">
        <v>44</v>
      </c>
      <c r="D57" s="5">
        <v>0.2</v>
      </c>
      <c r="E57" s="5">
        <v>0.1</v>
      </c>
      <c r="F57" s="5">
        <v>15</v>
      </c>
      <c r="G57" s="5">
        <v>140</v>
      </c>
      <c r="H57" s="5">
        <v>250</v>
      </c>
      <c r="I57" s="5">
        <v>0</v>
      </c>
      <c r="J57" s="5">
        <v>40</v>
      </c>
      <c r="K57" s="5" t="s">
        <v>17</v>
      </c>
      <c r="L57" s="5" t="s">
        <v>19</v>
      </c>
      <c r="M57" s="5"/>
      <c r="N57" s="5"/>
      <c r="O57" s="5" t="s">
        <v>7</v>
      </c>
      <c r="P57" s="130"/>
      <c r="Q57" s="130"/>
      <c r="R57" s="130"/>
      <c r="S57" s="130"/>
      <c r="T57" s="130"/>
      <c r="U57" s="130"/>
    </row>
    <row r="58" spans="3:21">
      <c r="C58" s="5">
        <v>45</v>
      </c>
      <c r="D58" s="5">
        <v>0.2</v>
      </c>
      <c r="E58" s="5">
        <v>0.1</v>
      </c>
      <c r="F58" s="5">
        <v>15</v>
      </c>
      <c r="G58" s="5">
        <v>80</v>
      </c>
      <c r="H58" s="5">
        <v>260</v>
      </c>
      <c r="I58" s="5">
        <v>0</v>
      </c>
      <c r="J58" s="5">
        <v>40</v>
      </c>
      <c r="K58" s="5" t="s">
        <v>17</v>
      </c>
      <c r="L58" s="5" t="s">
        <v>19</v>
      </c>
      <c r="M58" s="5"/>
      <c r="N58" s="5"/>
      <c r="O58" s="5" t="s">
        <v>7</v>
      </c>
      <c r="P58" s="130"/>
      <c r="Q58" s="130"/>
      <c r="R58" s="130"/>
      <c r="S58" s="130"/>
      <c r="T58" s="130"/>
      <c r="U58" s="130"/>
    </row>
    <row r="59" spans="3:21">
      <c r="C59" s="5">
        <v>46</v>
      </c>
      <c r="D59" s="5">
        <v>0.2</v>
      </c>
      <c r="E59" s="5">
        <v>0.1</v>
      </c>
      <c r="F59" s="5">
        <v>15</v>
      </c>
      <c r="G59" s="5">
        <v>100</v>
      </c>
      <c r="H59" s="5">
        <v>260</v>
      </c>
      <c r="I59" s="5">
        <v>0</v>
      </c>
      <c r="J59" s="5">
        <v>40</v>
      </c>
      <c r="K59" s="5" t="s">
        <v>17</v>
      </c>
      <c r="L59" s="5" t="s">
        <v>19</v>
      </c>
      <c r="M59" s="5"/>
      <c r="N59" s="5"/>
      <c r="O59" s="5" t="s">
        <v>7</v>
      </c>
      <c r="P59" s="130"/>
      <c r="Q59" s="130"/>
      <c r="R59" s="130"/>
      <c r="S59" s="130"/>
      <c r="T59" s="130"/>
      <c r="U59" s="130"/>
    </row>
    <row r="60" spans="3:21">
      <c r="C60" s="5">
        <v>47</v>
      </c>
      <c r="D60" s="5">
        <v>0.2</v>
      </c>
      <c r="E60" s="5">
        <v>0.1</v>
      </c>
      <c r="F60" s="5">
        <v>15</v>
      </c>
      <c r="G60" s="5">
        <v>120</v>
      </c>
      <c r="H60" s="5">
        <v>260</v>
      </c>
      <c r="I60" s="5">
        <v>0</v>
      </c>
      <c r="J60" s="5">
        <v>40</v>
      </c>
      <c r="K60" s="5" t="s">
        <v>17</v>
      </c>
      <c r="L60" s="5" t="s">
        <v>19</v>
      </c>
      <c r="M60" s="5"/>
      <c r="N60" s="5"/>
      <c r="O60" s="5" t="s">
        <v>7</v>
      </c>
      <c r="P60" s="130"/>
      <c r="Q60" s="130"/>
      <c r="R60" s="130"/>
      <c r="S60" s="130"/>
      <c r="T60" s="130"/>
      <c r="U60" s="130"/>
    </row>
    <row r="61" spans="3:21">
      <c r="C61" s="5">
        <v>48</v>
      </c>
      <c r="D61" s="5">
        <v>0.2</v>
      </c>
      <c r="E61" s="5">
        <v>0.1</v>
      </c>
      <c r="F61" s="5">
        <v>15</v>
      </c>
      <c r="G61" s="5">
        <v>140</v>
      </c>
      <c r="H61" s="5">
        <v>260</v>
      </c>
      <c r="I61" s="5">
        <v>0</v>
      </c>
      <c r="J61" s="5">
        <v>40</v>
      </c>
      <c r="K61" s="5" t="s">
        <v>17</v>
      </c>
      <c r="L61" s="5" t="s">
        <v>19</v>
      </c>
      <c r="M61" s="5"/>
      <c r="N61" s="5"/>
      <c r="O61" s="5" t="s">
        <v>7</v>
      </c>
      <c r="P61" s="130"/>
      <c r="Q61" s="130"/>
      <c r="R61" s="130"/>
      <c r="S61" s="130"/>
      <c r="T61" s="130"/>
      <c r="U61" s="130"/>
    </row>
    <row r="62" spans="3:21" ht="14.4" customHeight="1">
      <c r="C62" s="6">
        <v>49</v>
      </c>
      <c r="D62" s="6">
        <v>0.2</v>
      </c>
      <c r="E62" s="6">
        <v>0.1</v>
      </c>
      <c r="F62" s="6">
        <v>15</v>
      </c>
      <c r="G62" s="6">
        <v>80</v>
      </c>
      <c r="H62" s="6">
        <v>180</v>
      </c>
      <c r="I62" s="6">
        <v>90</v>
      </c>
      <c r="J62" s="6">
        <v>40</v>
      </c>
      <c r="K62" s="6" t="s">
        <v>17</v>
      </c>
      <c r="L62" s="6" t="s">
        <v>19</v>
      </c>
      <c r="M62" s="6"/>
      <c r="N62" s="6">
        <v>1</v>
      </c>
      <c r="O62" s="6"/>
      <c r="P62" s="130" t="s">
        <v>46</v>
      </c>
      <c r="Q62" s="130"/>
      <c r="R62" s="130"/>
      <c r="S62" s="130"/>
      <c r="T62" s="130"/>
      <c r="U62" s="130"/>
    </row>
    <row r="63" spans="3:21">
      <c r="C63" s="6">
        <v>50</v>
      </c>
      <c r="D63" s="6">
        <v>0.2</v>
      </c>
      <c r="E63" s="6">
        <v>0.1</v>
      </c>
      <c r="F63" s="6">
        <v>15</v>
      </c>
      <c r="G63" s="6">
        <v>100</v>
      </c>
      <c r="H63" s="6">
        <v>180</v>
      </c>
      <c r="I63" s="6">
        <v>90</v>
      </c>
      <c r="J63" s="6">
        <v>40</v>
      </c>
      <c r="K63" s="6" t="s">
        <v>17</v>
      </c>
      <c r="L63" s="6" t="s">
        <v>19</v>
      </c>
      <c r="M63" s="6"/>
      <c r="N63" s="6">
        <v>1</v>
      </c>
      <c r="O63" s="6"/>
      <c r="P63" s="130"/>
      <c r="Q63" s="130"/>
      <c r="R63" s="130"/>
      <c r="S63" s="130"/>
      <c r="T63" s="130"/>
      <c r="U63" s="130"/>
    </row>
    <row r="64" spans="3:21">
      <c r="C64" s="6">
        <v>51</v>
      </c>
      <c r="D64" s="6">
        <v>0.2</v>
      </c>
      <c r="E64" s="6">
        <v>0.1</v>
      </c>
      <c r="F64" s="6">
        <v>15</v>
      </c>
      <c r="G64" s="6">
        <v>120</v>
      </c>
      <c r="H64" s="6">
        <v>180</v>
      </c>
      <c r="I64" s="6">
        <v>90</v>
      </c>
      <c r="J64" s="6">
        <v>40</v>
      </c>
      <c r="K64" s="6" t="s">
        <v>17</v>
      </c>
      <c r="L64" s="6" t="s">
        <v>19</v>
      </c>
      <c r="M64" s="6"/>
      <c r="N64" s="6">
        <v>3</v>
      </c>
      <c r="O64" s="6"/>
      <c r="P64" s="130"/>
      <c r="Q64" s="130"/>
      <c r="R64" s="130"/>
      <c r="S64" s="130"/>
      <c r="T64" s="130"/>
      <c r="U64" s="130"/>
    </row>
    <row r="65" spans="3:21">
      <c r="C65" s="6">
        <v>52</v>
      </c>
      <c r="D65" s="6">
        <v>0.2</v>
      </c>
      <c r="E65" s="6">
        <v>0.1</v>
      </c>
      <c r="F65" s="6">
        <v>15</v>
      </c>
      <c r="G65" s="6">
        <v>140</v>
      </c>
      <c r="H65" s="6">
        <v>180</v>
      </c>
      <c r="I65" s="6">
        <v>90</v>
      </c>
      <c r="J65" s="6">
        <v>40</v>
      </c>
      <c r="K65" s="6" t="s">
        <v>17</v>
      </c>
      <c r="L65" s="6" t="s">
        <v>19</v>
      </c>
      <c r="M65" s="6"/>
      <c r="N65" s="6">
        <v>3</v>
      </c>
      <c r="O65" s="6"/>
      <c r="P65" s="130"/>
      <c r="Q65" s="130"/>
      <c r="R65" s="130"/>
      <c r="S65" s="130"/>
      <c r="T65" s="130"/>
      <c r="U65" s="130"/>
    </row>
    <row r="66" spans="3:21">
      <c r="C66" s="6">
        <v>53</v>
      </c>
      <c r="D66" s="6">
        <v>0.2</v>
      </c>
      <c r="E66" s="6">
        <v>0.1</v>
      </c>
      <c r="F66" s="6">
        <v>15</v>
      </c>
      <c r="G66" s="6">
        <v>80</v>
      </c>
      <c r="H66" s="6">
        <v>180</v>
      </c>
      <c r="I66" s="6">
        <v>90</v>
      </c>
      <c r="J66" s="6">
        <v>60</v>
      </c>
      <c r="K66" s="6" t="s">
        <v>17</v>
      </c>
      <c r="L66" s="6" t="s">
        <v>19</v>
      </c>
      <c r="M66" s="6"/>
      <c r="N66" s="6" t="s">
        <v>23</v>
      </c>
      <c r="O66" s="6"/>
      <c r="P66" s="130"/>
      <c r="Q66" s="130"/>
      <c r="R66" s="130"/>
      <c r="S66" s="130"/>
      <c r="T66" s="130"/>
      <c r="U66" s="130"/>
    </row>
    <row r="67" spans="3:21">
      <c r="C67" s="6">
        <v>54</v>
      </c>
      <c r="D67" s="6">
        <v>0.2</v>
      </c>
      <c r="E67" s="6">
        <v>0.1</v>
      </c>
      <c r="F67" s="6">
        <v>15</v>
      </c>
      <c r="G67" s="6">
        <v>100</v>
      </c>
      <c r="H67" s="6">
        <v>180</v>
      </c>
      <c r="I67" s="6">
        <v>90</v>
      </c>
      <c r="J67" s="6">
        <v>60</v>
      </c>
      <c r="K67" s="6" t="s">
        <v>17</v>
      </c>
      <c r="L67" s="6" t="s">
        <v>19</v>
      </c>
      <c r="M67" s="6"/>
      <c r="N67" s="6" t="s">
        <v>23</v>
      </c>
      <c r="O67" s="6"/>
      <c r="P67" s="130"/>
      <c r="Q67" s="130"/>
      <c r="R67" s="130"/>
      <c r="S67" s="130"/>
      <c r="T67" s="130"/>
      <c r="U67" s="130"/>
    </row>
    <row r="68" spans="3:21">
      <c r="C68" s="6">
        <v>55</v>
      </c>
      <c r="D68" s="6">
        <v>0.2</v>
      </c>
      <c r="E68" s="6">
        <v>0.1</v>
      </c>
      <c r="F68" s="6">
        <v>15</v>
      </c>
      <c r="G68" s="6">
        <v>120</v>
      </c>
      <c r="H68" s="6">
        <v>180</v>
      </c>
      <c r="I68" s="6">
        <v>90</v>
      </c>
      <c r="J68" s="6">
        <v>60</v>
      </c>
      <c r="K68" s="6" t="s">
        <v>17</v>
      </c>
      <c r="L68" s="6" t="s">
        <v>19</v>
      </c>
      <c r="M68" s="6"/>
      <c r="N68" s="6" t="s">
        <v>23</v>
      </c>
      <c r="O68" s="6" t="s">
        <v>32</v>
      </c>
      <c r="P68" s="130"/>
      <c r="Q68" s="130"/>
      <c r="R68" s="130"/>
      <c r="S68" s="130"/>
      <c r="T68" s="130"/>
      <c r="U68" s="130"/>
    </row>
    <row r="69" spans="3:21">
      <c r="C69" s="6">
        <v>56</v>
      </c>
      <c r="D69" s="6">
        <v>0.2</v>
      </c>
      <c r="E69" s="6">
        <v>0.1</v>
      </c>
      <c r="F69" s="6">
        <v>15</v>
      </c>
      <c r="G69" s="6">
        <v>140</v>
      </c>
      <c r="H69" s="6">
        <v>180</v>
      </c>
      <c r="I69" s="6">
        <v>90</v>
      </c>
      <c r="J69" s="6">
        <v>60</v>
      </c>
      <c r="K69" s="6" t="s">
        <v>17</v>
      </c>
      <c r="L69" s="6" t="s">
        <v>19</v>
      </c>
      <c r="M69" s="6"/>
      <c r="N69" s="6" t="s">
        <v>23</v>
      </c>
      <c r="O69" s="6" t="s">
        <v>32</v>
      </c>
      <c r="P69" s="130"/>
      <c r="Q69" s="130"/>
      <c r="R69" s="130"/>
      <c r="S69" s="130"/>
      <c r="T69" s="130"/>
      <c r="U69" s="130"/>
    </row>
    <row r="70" spans="3:21">
      <c r="D70" s="14">
        <v>0.2</v>
      </c>
      <c r="E70" s="14">
        <v>0.1</v>
      </c>
      <c r="F70" s="14">
        <v>15</v>
      </c>
      <c r="G70" s="14">
        <v>120</v>
      </c>
      <c r="H70" s="14">
        <v>180</v>
      </c>
      <c r="I70" s="14">
        <v>90</v>
      </c>
      <c r="J70" s="14">
        <v>40</v>
      </c>
      <c r="K70" s="14" t="s">
        <v>17</v>
      </c>
      <c r="L70" s="14" t="s">
        <v>19</v>
      </c>
      <c r="M70" s="6"/>
      <c r="N70" s="6">
        <v>3</v>
      </c>
      <c r="O70" s="6"/>
    </row>
    <row r="71" spans="3:21">
      <c r="D71" s="15"/>
      <c r="E71" s="15"/>
      <c r="F71" s="15"/>
      <c r="G71" s="14">
        <v>120</v>
      </c>
      <c r="H71" s="16">
        <v>190</v>
      </c>
      <c r="I71" s="16">
        <v>0</v>
      </c>
      <c r="J71" s="15"/>
      <c r="K71" s="14" t="s">
        <v>17</v>
      </c>
      <c r="L71" s="16" t="s">
        <v>19</v>
      </c>
      <c r="N71" s="6">
        <v>3</v>
      </c>
      <c r="O71" t="s">
        <v>65</v>
      </c>
    </row>
    <row r="72" spans="3:21">
      <c r="D72" s="14">
        <v>0.2</v>
      </c>
      <c r="E72" s="14">
        <v>0.1</v>
      </c>
      <c r="F72" s="14">
        <v>15</v>
      </c>
      <c r="G72" s="14">
        <v>100</v>
      </c>
      <c r="H72" s="14">
        <v>180</v>
      </c>
      <c r="I72" s="14">
        <v>90</v>
      </c>
      <c r="J72" s="14">
        <v>40</v>
      </c>
      <c r="K72" s="14" t="s">
        <v>17</v>
      </c>
      <c r="L72" s="16" t="s">
        <v>19</v>
      </c>
      <c r="O72" t="s">
        <v>65</v>
      </c>
    </row>
    <row r="73" spans="3:21">
      <c r="D73" s="15"/>
      <c r="E73" s="15"/>
      <c r="F73" s="15"/>
      <c r="G73" s="15"/>
      <c r="H73" s="15"/>
      <c r="I73" s="15"/>
      <c r="J73" s="15"/>
      <c r="K73" s="14"/>
      <c r="L73" s="15"/>
      <c r="O73" t="s">
        <v>65</v>
      </c>
    </row>
    <row r="74" spans="3:21">
      <c r="D74" s="14">
        <v>0.2</v>
      </c>
      <c r="E74" s="14">
        <v>0.3</v>
      </c>
      <c r="F74" s="14">
        <v>15</v>
      </c>
      <c r="G74" s="14">
        <v>100</v>
      </c>
      <c r="H74" s="14">
        <v>180</v>
      </c>
      <c r="I74" s="14">
        <v>0</v>
      </c>
      <c r="J74" s="14">
        <v>40</v>
      </c>
      <c r="K74" s="14" t="s">
        <v>17</v>
      </c>
      <c r="L74" s="16" t="s">
        <v>60</v>
      </c>
      <c r="M74" s="16">
        <v>5</v>
      </c>
      <c r="O74" t="s">
        <v>65</v>
      </c>
    </row>
    <row r="75" spans="3:21">
      <c r="D75" s="14">
        <v>0.2</v>
      </c>
      <c r="E75" s="14">
        <v>0.3</v>
      </c>
      <c r="F75" s="14">
        <v>15</v>
      </c>
      <c r="G75" s="14">
        <v>100</v>
      </c>
      <c r="H75" s="17">
        <v>190</v>
      </c>
      <c r="I75" s="14">
        <v>0</v>
      </c>
      <c r="J75" s="14">
        <v>40</v>
      </c>
      <c r="K75" s="14" t="s">
        <v>17</v>
      </c>
      <c r="L75" s="16" t="s">
        <v>60</v>
      </c>
      <c r="M75" s="16">
        <v>5</v>
      </c>
      <c r="O75" t="s">
        <v>65</v>
      </c>
    </row>
    <row r="76" spans="3:21">
      <c r="D76" s="14">
        <v>0.2</v>
      </c>
      <c r="E76" s="17">
        <v>0.25</v>
      </c>
      <c r="F76" s="14">
        <v>15</v>
      </c>
      <c r="G76" s="17">
        <v>100</v>
      </c>
      <c r="H76" s="17">
        <v>190</v>
      </c>
      <c r="I76" s="14">
        <v>0</v>
      </c>
      <c r="J76" s="18">
        <v>60</v>
      </c>
      <c r="K76" s="14" t="s">
        <v>17</v>
      </c>
      <c r="L76" s="21" t="s">
        <v>60</v>
      </c>
      <c r="M76" s="17">
        <v>5</v>
      </c>
      <c r="O76" t="s">
        <v>65</v>
      </c>
    </row>
    <row r="77" spans="3:21">
      <c r="D77" s="14">
        <v>0.2</v>
      </c>
      <c r="E77" s="14">
        <v>0.3</v>
      </c>
      <c r="F77" s="14">
        <v>15</v>
      </c>
      <c r="G77" s="17">
        <v>100</v>
      </c>
      <c r="H77" s="17">
        <v>200</v>
      </c>
      <c r="I77" s="14">
        <v>0</v>
      </c>
      <c r="J77" s="18">
        <v>60</v>
      </c>
      <c r="K77" s="14" t="s">
        <v>61</v>
      </c>
      <c r="L77" s="21" t="s">
        <v>62</v>
      </c>
      <c r="O77" t="s">
        <v>65</v>
      </c>
    </row>
    <row r="78" spans="3:21">
      <c r="D78" s="14">
        <v>0.2</v>
      </c>
      <c r="E78" s="14">
        <v>0.3</v>
      </c>
      <c r="F78" s="14">
        <v>15</v>
      </c>
      <c r="G78" s="14">
        <v>100</v>
      </c>
      <c r="H78" s="14">
        <v>180</v>
      </c>
      <c r="I78" s="14">
        <v>0</v>
      </c>
      <c r="J78" s="14">
        <v>40</v>
      </c>
      <c r="K78" s="14" t="s">
        <v>17</v>
      </c>
      <c r="L78" s="16" t="s">
        <v>60</v>
      </c>
      <c r="M78" s="17">
        <v>5</v>
      </c>
      <c r="O78" t="s">
        <v>63</v>
      </c>
    </row>
    <row r="79" spans="3:21">
      <c r="D79" s="14">
        <v>0.2</v>
      </c>
      <c r="E79" s="14">
        <v>0.3</v>
      </c>
      <c r="F79" s="14">
        <v>15</v>
      </c>
      <c r="G79" s="17">
        <v>100</v>
      </c>
      <c r="H79" s="17">
        <v>195</v>
      </c>
      <c r="I79" s="14">
        <v>0</v>
      </c>
      <c r="J79" s="18">
        <v>40</v>
      </c>
      <c r="K79" s="14" t="s">
        <v>61</v>
      </c>
      <c r="L79" s="21" t="s">
        <v>60</v>
      </c>
      <c r="M79" s="17">
        <v>5</v>
      </c>
    </row>
    <row r="80" spans="3:21">
      <c r="D80" s="14">
        <v>0.2</v>
      </c>
      <c r="E80" s="14">
        <v>0.3</v>
      </c>
      <c r="F80" s="14">
        <v>15</v>
      </c>
      <c r="G80" s="17">
        <v>100</v>
      </c>
      <c r="H80" s="17">
        <v>195</v>
      </c>
      <c r="I80" s="14">
        <v>0</v>
      </c>
      <c r="J80" s="18">
        <v>60</v>
      </c>
      <c r="K80" s="14">
        <v>0</v>
      </c>
      <c r="L80" s="21" t="s">
        <v>18</v>
      </c>
      <c r="O80" t="s">
        <v>64</v>
      </c>
    </row>
    <row r="81" spans="4:18">
      <c r="D81" s="14">
        <v>0.2</v>
      </c>
      <c r="E81" s="14">
        <v>0.3</v>
      </c>
      <c r="F81" s="14">
        <v>15</v>
      </c>
      <c r="G81" s="14">
        <v>80</v>
      </c>
      <c r="H81" s="14">
        <v>180</v>
      </c>
      <c r="I81" s="14">
        <v>0</v>
      </c>
      <c r="J81" s="14">
        <v>40</v>
      </c>
      <c r="K81" s="14" t="s">
        <v>17</v>
      </c>
      <c r="L81" s="21" t="s">
        <v>60</v>
      </c>
      <c r="M81" s="17">
        <v>5</v>
      </c>
    </row>
    <row r="82" spans="4:18">
      <c r="D82" s="14">
        <v>0.2</v>
      </c>
      <c r="E82" s="14">
        <v>0.3</v>
      </c>
      <c r="F82" s="14">
        <v>15</v>
      </c>
      <c r="G82" s="14">
        <v>50</v>
      </c>
      <c r="H82" s="14">
        <v>180</v>
      </c>
      <c r="I82" s="14">
        <v>0</v>
      </c>
      <c r="J82" s="14">
        <v>40</v>
      </c>
      <c r="K82" s="14" t="s">
        <v>17</v>
      </c>
      <c r="L82" s="21" t="s">
        <v>62</v>
      </c>
    </row>
    <row r="85" spans="4:18">
      <c r="D85" s="4" t="s">
        <v>20</v>
      </c>
      <c r="E85" s="4" t="s">
        <v>0</v>
      </c>
      <c r="F85" s="4" t="s">
        <v>58</v>
      </c>
      <c r="G85" s="4" t="s">
        <v>8</v>
      </c>
      <c r="H85" s="4" t="s">
        <v>1</v>
      </c>
      <c r="I85" s="4" t="s">
        <v>2</v>
      </c>
      <c r="J85" s="4" t="s">
        <v>9</v>
      </c>
      <c r="K85" s="128" t="s">
        <v>47</v>
      </c>
      <c r="L85" s="128"/>
      <c r="M85" s="4" t="s">
        <v>48</v>
      </c>
      <c r="N85" s="4" t="s">
        <v>53</v>
      </c>
      <c r="O85" s="4" t="s">
        <v>54</v>
      </c>
      <c r="P85" s="4" t="s">
        <v>55</v>
      </c>
      <c r="Q85" s="4" t="s">
        <v>56</v>
      </c>
      <c r="R85" s="4" t="s">
        <v>3</v>
      </c>
    </row>
    <row r="86" spans="4:18">
      <c r="D86" s="2">
        <v>0.2</v>
      </c>
      <c r="E86" s="2" t="s">
        <v>49</v>
      </c>
      <c r="F86" s="2">
        <v>0.4</v>
      </c>
      <c r="G86" s="2">
        <v>15</v>
      </c>
      <c r="H86" s="2" t="s">
        <v>50</v>
      </c>
      <c r="I86" s="2" t="s">
        <v>51</v>
      </c>
      <c r="J86" s="2">
        <v>40</v>
      </c>
      <c r="K86" s="129">
        <v>0</v>
      </c>
      <c r="L86" s="129"/>
      <c r="M86" s="12">
        <v>0.5</v>
      </c>
      <c r="N86" s="12">
        <v>1</v>
      </c>
      <c r="O86" s="2" t="s">
        <v>57</v>
      </c>
      <c r="P86" s="2">
        <v>0</v>
      </c>
      <c r="Q86" s="12">
        <v>1</v>
      </c>
      <c r="R86" s="2" t="s">
        <v>52</v>
      </c>
    </row>
    <row r="89" spans="4:18">
      <c r="D89" s="22">
        <v>0.2</v>
      </c>
      <c r="E89" s="22">
        <v>0.3</v>
      </c>
      <c r="F89" s="22">
        <v>15</v>
      </c>
      <c r="G89" s="22">
        <v>100</v>
      </c>
      <c r="H89" s="22">
        <v>180</v>
      </c>
      <c r="I89" s="22">
        <v>0</v>
      </c>
      <c r="J89" s="22">
        <v>40</v>
      </c>
      <c r="K89" s="22" t="s">
        <v>17</v>
      </c>
      <c r="L89" s="16" t="s">
        <v>18</v>
      </c>
      <c r="M89" t="s">
        <v>68</v>
      </c>
      <c r="N89" s="122" t="s">
        <v>66</v>
      </c>
      <c r="O89" s="122"/>
    </row>
    <row r="90" spans="4:18">
      <c r="D90" s="139" t="s">
        <v>67</v>
      </c>
      <c r="E90" s="139"/>
      <c r="F90" s="139"/>
      <c r="G90" s="139"/>
      <c r="H90" s="139"/>
      <c r="I90" s="139"/>
      <c r="J90" s="139"/>
      <c r="K90" s="139"/>
      <c r="L90" s="139"/>
      <c r="M90" s="139"/>
      <c r="N90" s="139"/>
      <c r="O90" s="139"/>
    </row>
    <row r="91" spans="4:18">
      <c r="D91" s="139"/>
      <c r="E91" s="139"/>
      <c r="F91" s="139"/>
      <c r="G91" s="139"/>
      <c r="H91" s="139"/>
      <c r="I91" s="139"/>
      <c r="J91" s="139"/>
      <c r="K91" s="139"/>
      <c r="L91" s="139"/>
      <c r="M91" s="139"/>
      <c r="N91" s="139"/>
      <c r="O91" s="139"/>
    </row>
    <row r="92" spans="4:18">
      <c r="D92" s="22">
        <v>0.2</v>
      </c>
      <c r="E92" s="22">
        <v>0.3</v>
      </c>
      <c r="F92" s="22">
        <v>15</v>
      </c>
      <c r="G92" s="22">
        <v>100</v>
      </c>
      <c r="H92" s="22">
        <v>180</v>
      </c>
      <c r="I92" s="22">
        <v>0</v>
      </c>
      <c r="J92" s="22">
        <v>40</v>
      </c>
      <c r="K92" s="22" t="s">
        <v>17</v>
      </c>
      <c r="L92" s="16" t="s">
        <v>257</v>
      </c>
      <c r="M92" t="s">
        <v>69</v>
      </c>
      <c r="O92" s="122" t="s">
        <v>66</v>
      </c>
      <c r="P92" s="122"/>
    </row>
    <row r="93" spans="4:18">
      <c r="D93" s="22">
        <v>0.2</v>
      </c>
      <c r="E93" s="22">
        <v>0.3</v>
      </c>
      <c r="F93" s="22">
        <v>15</v>
      </c>
      <c r="G93" s="22">
        <v>90</v>
      </c>
      <c r="H93" s="22">
        <v>180</v>
      </c>
      <c r="I93" s="22">
        <v>0</v>
      </c>
      <c r="J93" s="22">
        <v>40</v>
      </c>
      <c r="K93" s="22" t="s">
        <v>17</v>
      </c>
      <c r="L93" s="16" t="s">
        <v>257</v>
      </c>
      <c r="M93" t="s">
        <v>70</v>
      </c>
      <c r="O93" s="122" t="s">
        <v>66</v>
      </c>
      <c r="P93" s="122"/>
    </row>
    <row r="94" spans="4:18">
      <c r="D94" s="22">
        <v>0.2</v>
      </c>
      <c r="E94" s="22">
        <v>0.3</v>
      </c>
      <c r="F94" s="22">
        <v>15</v>
      </c>
      <c r="G94" s="22">
        <v>100</v>
      </c>
      <c r="H94" s="22">
        <v>190</v>
      </c>
      <c r="I94" s="22">
        <v>0</v>
      </c>
      <c r="J94" s="22">
        <v>40</v>
      </c>
      <c r="K94" s="22" t="s">
        <v>17</v>
      </c>
      <c r="L94" s="16" t="s">
        <v>257</v>
      </c>
      <c r="M94" t="s">
        <v>70</v>
      </c>
      <c r="O94" s="122" t="s">
        <v>66</v>
      </c>
      <c r="P94" s="122"/>
    </row>
    <row r="95" spans="4:18">
      <c r="D95" s="22">
        <v>0.2</v>
      </c>
      <c r="E95" s="22">
        <v>0.3</v>
      </c>
      <c r="F95" s="22">
        <v>15</v>
      </c>
      <c r="G95" s="22">
        <v>90</v>
      </c>
      <c r="H95" s="22">
        <v>190</v>
      </c>
      <c r="I95" s="22">
        <v>0</v>
      </c>
      <c r="J95" s="22">
        <v>40</v>
      </c>
      <c r="K95" s="22" t="s">
        <v>17</v>
      </c>
      <c r="L95" s="16" t="s">
        <v>62</v>
      </c>
      <c r="M95" t="s">
        <v>70</v>
      </c>
    </row>
  </sheetData>
  <mergeCells count="27">
    <mergeCell ref="N89:O89"/>
    <mergeCell ref="D90:O91"/>
    <mergeCell ref="O92:P92"/>
    <mergeCell ref="O93:P93"/>
    <mergeCell ref="O94:P94"/>
    <mergeCell ref="D11:J11"/>
    <mergeCell ref="B1:P2"/>
    <mergeCell ref="L6:Q6"/>
    <mergeCell ref="L7:Q7"/>
    <mergeCell ref="L8:Q8"/>
    <mergeCell ref="L9:Q9"/>
    <mergeCell ref="L10:Q10"/>
    <mergeCell ref="L11:Q11"/>
    <mergeCell ref="D10:J10"/>
    <mergeCell ref="L5:Q5"/>
    <mergeCell ref="D5:J5"/>
    <mergeCell ref="D6:J6"/>
    <mergeCell ref="D7:J7"/>
    <mergeCell ref="D8:J8"/>
    <mergeCell ref="D9:J9"/>
    <mergeCell ref="K85:L85"/>
    <mergeCell ref="K86:L86"/>
    <mergeCell ref="P46:U61"/>
    <mergeCell ref="P62:U69"/>
    <mergeCell ref="P13:U25"/>
    <mergeCell ref="P26:U33"/>
    <mergeCell ref="P34:U45"/>
  </mergeCells>
  <phoneticPr fontId="3"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5CCFA-72FF-48A4-8C42-B59C8CE0D114}">
  <dimension ref="B5:AU38"/>
  <sheetViews>
    <sheetView topLeftCell="A5" zoomScaleNormal="100" workbookViewId="0">
      <selection activeCell="K20" sqref="K20"/>
    </sheetView>
  </sheetViews>
  <sheetFormatPr defaultRowHeight="14.4"/>
  <cols>
    <col min="2" max="2" width="6.33203125" bestFit="1" customWidth="1"/>
    <col min="3" max="5" width="4" bestFit="1" customWidth="1"/>
    <col min="6" max="11" width="4" style="77" bestFit="1" customWidth="1"/>
    <col min="12" max="20" width="4" style="105" bestFit="1" customWidth="1"/>
    <col min="21" max="26" width="4" bestFit="1" customWidth="1"/>
    <col min="27" max="37" width="8.88671875" style="105"/>
    <col min="39" max="39" width="6.5546875" bestFit="1" customWidth="1"/>
    <col min="40" max="40" width="14.88671875" customWidth="1"/>
    <col min="41" max="41" width="13.21875" bestFit="1" customWidth="1"/>
    <col min="42" max="42" width="12.33203125" bestFit="1" customWidth="1"/>
    <col min="43" max="43" width="6.6640625" bestFit="1" customWidth="1"/>
    <col min="44" max="44" width="7.77734375" customWidth="1"/>
    <col min="45" max="45" width="8.109375" customWidth="1"/>
  </cols>
  <sheetData>
    <row r="5" spans="2:43">
      <c r="AP5">
        <f>95.8-76.6</f>
        <v>19.200000000000003</v>
      </c>
    </row>
    <row r="6" spans="2:43">
      <c r="AP6">
        <f>129.8-110.2</f>
        <v>19.600000000000009</v>
      </c>
    </row>
    <row r="7" spans="2:43">
      <c r="AP7">
        <f>191.8-172.2</f>
        <v>19.600000000000023</v>
      </c>
    </row>
    <row r="8" spans="2:43">
      <c r="AP8">
        <f>98.6-79.4</f>
        <v>19.199999999999989</v>
      </c>
    </row>
    <row r="9" spans="2:43" ht="15.6">
      <c r="B9" s="129"/>
      <c r="C9" s="129" t="s">
        <v>38</v>
      </c>
      <c r="D9" s="129"/>
      <c r="E9" s="129"/>
      <c r="F9" s="129"/>
      <c r="G9" s="129"/>
      <c r="H9" s="129"/>
      <c r="I9" s="129"/>
      <c r="J9" s="129"/>
      <c r="K9" s="129"/>
      <c r="L9" s="129"/>
      <c r="M9" s="129"/>
      <c r="N9" s="129"/>
      <c r="O9" s="129"/>
      <c r="P9" s="129"/>
      <c r="Q9" s="129"/>
      <c r="R9" s="129"/>
      <c r="S9" s="129"/>
      <c r="T9" s="129"/>
      <c r="U9" s="107"/>
      <c r="V9" s="90"/>
      <c r="W9" s="90"/>
      <c r="X9" s="90"/>
      <c r="Y9" s="90"/>
      <c r="Z9" s="90"/>
      <c r="AA9" s="99"/>
      <c r="AB9" s="99"/>
      <c r="AC9" s="99"/>
      <c r="AD9" s="99"/>
      <c r="AE9" s="99"/>
      <c r="AF9" s="99"/>
      <c r="AG9" s="99"/>
      <c r="AH9" s="99"/>
      <c r="AI9" s="99"/>
      <c r="AJ9" s="99"/>
      <c r="AK9" s="99"/>
      <c r="AM9" s="24"/>
      <c r="AN9" s="135" t="s">
        <v>36</v>
      </c>
      <c r="AO9" s="135"/>
      <c r="AP9" s="135"/>
      <c r="AQ9" s="135"/>
    </row>
    <row r="10" spans="2:43" ht="15.6">
      <c r="B10" s="129"/>
      <c r="C10" s="129">
        <v>180</v>
      </c>
      <c r="D10" s="129"/>
      <c r="E10" s="129"/>
      <c r="F10" s="129">
        <v>190</v>
      </c>
      <c r="G10" s="129"/>
      <c r="H10" s="129"/>
      <c r="I10" s="129">
        <v>200</v>
      </c>
      <c r="J10" s="129"/>
      <c r="K10" s="129"/>
      <c r="L10" s="129">
        <v>220</v>
      </c>
      <c r="M10" s="129"/>
      <c r="N10" s="129"/>
      <c r="O10" s="129">
        <v>250</v>
      </c>
      <c r="P10" s="129"/>
      <c r="Q10" s="129"/>
      <c r="R10" s="129">
        <v>260</v>
      </c>
      <c r="S10" s="129"/>
      <c r="T10" s="129"/>
      <c r="AA10" s="99"/>
      <c r="AB10" s="99"/>
      <c r="AC10" s="99"/>
      <c r="AD10" s="99"/>
      <c r="AE10" s="99"/>
      <c r="AF10" s="99"/>
      <c r="AG10" s="99"/>
      <c r="AH10" s="99"/>
      <c r="AI10" s="99"/>
      <c r="AJ10" s="99"/>
      <c r="AK10" s="99"/>
      <c r="AM10" s="24" t="s">
        <v>35</v>
      </c>
      <c r="AN10" s="24" t="s">
        <v>37</v>
      </c>
      <c r="AO10" s="24" t="s">
        <v>38</v>
      </c>
      <c r="AP10" s="24" t="s">
        <v>39</v>
      </c>
      <c r="AQ10" s="24" t="s">
        <v>40</v>
      </c>
    </row>
    <row r="11" spans="2:43" ht="15.6">
      <c r="B11" s="129"/>
      <c r="C11" s="129" t="s">
        <v>39</v>
      </c>
      <c r="D11" s="129"/>
      <c r="E11" s="129"/>
      <c r="F11" s="129" t="s">
        <v>39</v>
      </c>
      <c r="G11" s="129"/>
      <c r="H11" s="129"/>
      <c r="I11" s="129" t="s">
        <v>39</v>
      </c>
      <c r="J11" s="129"/>
      <c r="K11" s="129"/>
      <c r="L11" s="129" t="s">
        <v>39</v>
      </c>
      <c r="M11" s="129"/>
      <c r="N11" s="129"/>
      <c r="O11" s="129" t="s">
        <v>39</v>
      </c>
      <c r="P11" s="129"/>
      <c r="Q11" s="129"/>
      <c r="R11" s="129" t="s">
        <v>39</v>
      </c>
      <c r="S11" s="129"/>
      <c r="T11" s="129"/>
      <c r="AA11" s="99"/>
      <c r="AB11" s="99"/>
      <c r="AC11" s="99"/>
      <c r="AD11" s="99"/>
      <c r="AE11" s="99"/>
      <c r="AF11" s="99"/>
      <c r="AG11" s="99"/>
      <c r="AH11" s="99"/>
      <c r="AI11" s="99"/>
      <c r="AJ11" s="99"/>
      <c r="AK11" s="99"/>
      <c r="AM11" s="25">
        <v>1</v>
      </c>
      <c r="AN11" s="25">
        <v>0</v>
      </c>
      <c r="AO11" s="25">
        <v>190</v>
      </c>
      <c r="AP11" s="25">
        <v>0.1</v>
      </c>
      <c r="AQ11" s="25">
        <v>20</v>
      </c>
    </row>
    <row r="12" spans="2:43" ht="15.6">
      <c r="B12" s="112" t="s">
        <v>40</v>
      </c>
      <c r="C12" s="112">
        <v>0.1</v>
      </c>
      <c r="D12" s="112">
        <v>0.2</v>
      </c>
      <c r="E12" s="112">
        <v>0.3</v>
      </c>
      <c r="F12" s="112">
        <v>0.1</v>
      </c>
      <c r="G12" s="112">
        <v>0.2</v>
      </c>
      <c r="H12" s="112">
        <v>0.3</v>
      </c>
      <c r="I12" s="112">
        <v>0.1</v>
      </c>
      <c r="J12" s="112">
        <v>0.2</v>
      </c>
      <c r="K12" s="112">
        <v>0.3</v>
      </c>
      <c r="L12" s="112">
        <v>0.1</v>
      </c>
      <c r="M12" s="112">
        <v>0.2</v>
      </c>
      <c r="N12" s="112">
        <v>0.3</v>
      </c>
      <c r="O12" s="112">
        <v>0.1</v>
      </c>
      <c r="P12" s="112">
        <v>0.2</v>
      </c>
      <c r="Q12" s="112">
        <v>0.3</v>
      </c>
      <c r="R12" s="112">
        <v>0.1</v>
      </c>
      <c r="S12" s="112">
        <v>0.2</v>
      </c>
      <c r="T12" s="112">
        <v>0.3</v>
      </c>
      <c r="AA12" s="99"/>
      <c r="AB12" s="99"/>
      <c r="AC12" s="99"/>
      <c r="AD12" s="99"/>
      <c r="AE12" s="99"/>
      <c r="AF12" s="99"/>
      <c r="AG12" s="99"/>
      <c r="AH12" s="99"/>
      <c r="AI12" s="99"/>
      <c r="AJ12" s="99"/>
      <c r="AK12" s="99"/>
      <c r="AM12" s="25">
        <v>2</v>
      </c>
      <c r="AN12" s="25">
        <v>90</v>
      </c>
      <c r="AO12" s="25">
        <v>220</v>
      </c>
      <c r="AP12" s="25">
        <v>0.2</v>
      </c>
      <c r="AQ12" s="25">
        <v>55</v>
      </c>
    </row>
    <row r="13" spans="2:43" ht="15.6">
      <c r="B13" s="112">
        <v>60</v>
      </c>
      <c r="C13" s="73"/>
      <c r="D13" s="73"/>
      <c r="E13" s="73" t="s">
        <v>402</v>
      </c>
      <c r="F13" s="133" t="s">
        <v>346</v>
      </c>
      <c r="G13" s="133"/>
      <c r="H13" s="133"/>
      <c r="I13" s="133"/>
      <c r="J13" s="133"/>
      <c r="K13" s="133"/>
      <c r="L13" s="133"/>
      <c r="M13" s="133"/>
      <c r="N13" s="133"/>
      <c r="O13" s="133"/>
      <c r="P13" s="133"/>
      <c r="Q13" s="133"/>
      <c r="R13" s="134">
        <v>3</v>
      </c>
      <c r="S13" s="134"/>
      <c r="T13" s="134"/>
      <c r="AA13" s="106"/>
      <c r="AB13" s="106"/>
      <c r="AC13" s="106"/>
      <c r="AD13" s="106"/>
      <c r="AE13" s="106"/>
      <c r="AF13" s="106"/>
      <c r="AG13" s="106"/>
      <c r="AH13" s="106"/>
      <c r="AI13" s="106"/>
      <c r="AJ13" s="106"/>
      <c r="AK13" s="106"/>
      <c r="AM13" s="25">
        <v>3</v>
      </c>
      <c r="AN13" s="25" t="s">
        <v>72</v>
      </c>
      <c r="AO13" s="25">
        <v>250</v>
      </c>
      <c r="AP13" s="25">
        <v>0.3</v>
      </c>
      <c r="AQ13" s="25">
        <v>90</v>
      </c>
    </row>
    <row r="14" spans="2:43">
      <c r="B14" s="112">
        <v>70</v>
      </c>
      <c r="C14" s="73"/>
      <c r="D14" s="73"/>
      <c r="E14" s="73" t="s">
        <v>2</v>
      </c>
      <c r="F14" s="133"/>
      <c r="G14" s="133"/>
      <c r="H14" s="133"/>
      <c r="I14" s="133"/>
      <c r="J14" s="133"/>
      <c r="K14" s="133"/>
      <c r="L14" s="133"/>
      <c r="M14" s="133"/>
      <c r="N14" s="133"/>
      <c r="O14" s="133"/>
      <c r="P14" s="133"/>
      <c r="Q14" s="133"/>
      <c r="R14" s="134"/>
      <c r="S14" s="134"/>
      <c r="T14" s="134"/>
      <c r="AA14" s="106"/>
      <c r="AB14" s="106"/>
      <c r="AC14" s="106"/>
      <c r="AD14" s="106"/>
      <c r="AE14" s="106"/>
      <c r="AF14" s="106"/>
      <c r="AG14" s="106"/>
      <c r="AH14" s="106"/>
      <c r="AI14" s="106"/>
      <c r="AJ14" s="106"/>
      <c r="AK14" s="106"/>
    </row>
    <row r="15" spans="2:43">
      <c r="B15" s="112">
        <v>80</v>
      </c>
      <c r="C15" s="73"/>
      <c r="D15" s="73"/>
      <c r="E15" s="120">
        <v>2</v>
      </c>
      <c r="F15" s="133"/>
      <c r="G15" s="133"/>
      <c r="H15" s="133"/>
      <c r="I15" s="133"/>
      <c r="J15" s="133"/>
      <c r="K15" s="133"/>
      <c r="L15" s="133"/>
      <c r="M15" s="133"/>
      <c r="N15" s="133"/>
      <c r="O15" s="133"/>
      <c r="P15" s="133"/>
      <c r="Q15" s="133"/>
      <c r="R15" s="134"/>
      <c r="S15" s="134"/>
      <c r="T15" s="134"/>
      <c r="AA15" s="106"/>
      <c r="AB15" s="106"/>
      <c r="AC15" s="106"/>
      <c r="AD15" s="106"/>
      <c r="AE15" s="106"/>
      <c r="AF15" s="106"/>
      <c r="AG15" s="106"/>
      <c r="AH15" s="106"/>
      <c r="AI15" s="106"/>
      <c r="AJ15" s="106"/>
      <c r="AK15" s="106"/>
    </row>
    <row r="16" spans="2:43">
      <c r="B16" s="112">
        <v>90</v>
      </c>
      <c r="C16" s="73"/>
      <c r="D16" s="73"/>
      <c r="E16" s="112"/>
      <c r="F16" s="133"/>
      <c r="G16" s="133"/>
      <c r="H16" s="133"/>
      <c r="I16" s="133"/>
      <c r="J16" s="133"/>
      <c r="K16" s="133"/>
      <c r="L16" s="133"/>
      <c r="M16" s="133"/>
      <c r="N16" s="133"/>
      <c r="O16" s="133"/>
      <c r="P16" s="133"/>
      <c r="Q16" s="133"/>
      <c r="R16" s="134"/>
      <c r="S16" s="134"/>
      <c r="T16" s="134"/>
      <c r="AA16" s="106"/>
      <c r="AB16" s="106"/>
      <c r="AC16" s="106"/>
      <c r="AD16" s="106"/>
      <c r="AE16" s="106"/>
      <c r="AF16" s="106"/>
      <c r="AG16" s="106"/>
      <c r="AH16" s="106"/>
      <c r="AI16" s="106"/>
      <c r="AJ16" s="106"/>
      <c r="AK16" s="106"/>
    </row>
    <row r="17" spans="2:47">
      <c r="B17" s="42">
        <v>100</v>
      </c>
      <c r="C17" s="73"/>
      <c r="D17" s="112">
        <v>2</v>
      </c>
      <c r="E17" s="112"/>
      <c r="F17" s="73"/>
      <c r="G17" s="73"/>
      <c r="H17" s="120">
        <v>2</v>
      </c>
      <c r="I17" s="73"/>
      <c r="J17" s="73"/>
      <c r="K17" s="73" t="s">
        <v>402</v>
      </c>
      <c r="L17" s="73"/>
      <c r="M17" s="73"/>
      <c r="N17" s="73"/>
      <c r="O17" s="73"/>
      <c r="P17" s="73"/>
      <c r="Q17" s="73"/>
      <c r="R17" s="134"/>
      <c r="S17" s="134"/>
      <c r="T17" s="134"/>
      <c r="AA17" s="106"/>
      <c r="AB17" s="106"/>
      <c r="AC17" s="106"/>
      <c r="AD17" s="106"/>
      <c r="AE17" s="106"/>
      <c r="AF17" s="106"/>
      <c r="AG17" s="106"/>
      <c r="AH17" s="106"/>
      <c r="AI17" s="106"/>
      <c r="AJ17" s="106"/>
      <c r="AK17" s="106"/>
    </row>
    <row r="18" spans="2:47">
      <c r="B18" s="42">
        <v>110</v>
      </c>
      <c r="C18" s="73"/>
      <c r="D18" s="112"/>
      <c r="E18" s="112"/>
      <c r="F18" s="73"/>
      <c r="G18" s="73"/>
      <c r="H18" s="112"/>
      <c r="I18" s="73"/>
      <c r="J18" s="73"/>
      <c r="K18" s="112">
        <v>2</v>
      </c>
      <c r="L18" s="73"/>
      <c r="M18" s="73"/>
      <c r="N18" s="73"/>
      <c r="O18" s="73"/>
      <c r="P18" s="73"/>
      <c r="Q18" s="73"/>
      <c r="R18" s="134"/>
      <c r="S18" s="134"/>
      <c r="T18" s="134"/>
      <c r="AA18" s="106"/>
      <c r="AB18" s="106"/>
      <c r="AC18" s="106"/>
      <c r="AD18" s="106"/>
      <c r="AE18" s="106"/>
      <c r="AF18" s="106"/>
      <c r="AG18" s="106"/>
      <c r="AH18" s="106"/>
      <c r="AI18" s="106"/>
      <c r="AJ18" s="106"/>
      <c r="AK18" s="106"/>
    </row>
    <row r="19" spans="2:47">
      <c r="B19" s="42">
        <v>120</v>
      </c>
      <c r="C19" s="120">
        <v>1</v>
      </c>
      <c r="D19" s="112"/>
      <c r="E19" s="112"/>
      <c r="F19" s="73"/>
      <c r="G19" s="120">
        <v>2</v>
      </c>
      <c r="H19" s="112"/>
      <c r="I19" s="73"/>
      <c r="J19" s="73"/>
      <c r="K19" s="112"/>
      <c r="L19" s="73"/>
      <c r="M19" s="73"/>
      <c r="N19" s="112">
        <v>2</v>
      </c>
      <c r="O19" s="73"/>
      <c r="P19" s="73"/>
      <c r="Q19" s="73"/>
      <c r="R19" s="134"/>
      <c r="S19" s="134"/>
      <c r="T19" s="134"/>
      <c r="AM19" s="129" t="s">
        <v>354</v>
      </c>
      <c r="AN19" s="129"/>
      <c r="AO19" s="129"/>
      <c r="AP19" s="129"/>
      <c r="AQ19" s="129"/>
      <c r="AR19" s="129"/>
      <c r="AS19" s="129"/>
    </row>
    <row r="20" spans="2:47">
      <c r="B20" s="42">
        <v>130</v>
      </c>
      <c r="C20" s="112"/>
      <c r="D20" s="112"/>
      <c r="E20" s="112"/>
      <c r="F20" s="73"/>
      <c r="G20" s="112"/>
      <c r="H20" s="112"/>
      <c r="I20" s="73"/>
      <c r="J20" s="73"/>
      <c r="K20" s="112"/>
      <c r="L20" s="73"/>
      <c r="M20" s="73"/>
      <c r="N20" s="112"/>
      <c r="O20" s="73"/>
      <c r="P20" s="73"/>
      <c r="Q20" s="112">
        <v>2</v>
      </c>
      <c r="R20" s="134"/>
      <c r="S20" s="134"/>
      <c r="T20" s="134"/>
      <c r="AM20" s="9" t="s">
        <v>34</v>
      </c>
      <c r="AN20" s="9" t="s">
        <v>349</v>
      </c>
      <c r="AO20" s="9" t="s">
        <v>71</v>
      </c>
      <c r="AP20" s="9" t="s">
        <v>2</v>
      </c>
      <c r="AQ20" s="9" t="s">
        <v>33</v>
      </c>
      <c r="AR20" s="9" t="s">
        <v>1</v>
      </c>
      <c r="AS20" s="8" t="s">
        <v>361</v>
      </c>
      <c r="AU20" s="19" t="s">
        <v>73</v>
      </c>
    </row>
    <row r="21" spans="2:47">
      <c r="B21" s="42">
        <v>140</v>
      </c>
      <c r="C21" s="112"/>
      <c r="D21" s="112"/>
      <c r="E21" s="112"/>
      <c r="F21" s="120">
        <v>1</v>
      </c>
      <c r="G21" s="112"/>
      <c r="H21" s="112"/>
      <c r="I21" s="112">
        <v>1</v>
      </c>
      <c r="J21" s="112">
        <v>2</v>
      </c>
      <c r="K21" s="112"/>
      <c r="L21" s="73"/>
      <c r="M21" s="73"/>
      <c r="N21" s="112"/>
      <c r="O21" s="73"/>
      <c r="P21" s="73"/>
      <c r="Q21" s="112"/>
      <c r="R21" s="134"/>
      <c r="S21" s="134"/>
      <c r="T21" s="134"/>
      <c r="AM21" s="104">
        <v>1</v>
      </c>
      <c r="AN21" s="112">
        <v>2</v>
      </c>
      <c r="AO21" s="7">
        <v>1</v>
      </c>
      <c r="AP21" s="7">
        <v>1</v>
      </c>
      <c r="AQ21" s="7">
        <v>1</v>
      </c>
      <c r="AR21" s="7">
        <v>1</v>
      </c>
      <c r="AS21" s="141" t="s">
        <v>355</v>
      </c>
      <c r="AU21" s="20">
        <v>274</v>
      </c>
    </row>
    <row r="22" spans="2:47" ht="16.8" customHeight="1">
      <c r="B22" s="140" t="s">
        <v>348</v>
      </c>
      <c r="C22" s="140"/>
      <c r="D22" s="140"/>
      <c r="E22" s="140"/>
      <c r="F22" s="140"/>
      <c r="G22" s="140"/>
      <c r="H22" s="140"/>
      <c r="I22" s="140"/>
      <c r="J22" s="140"/>
      <c r="K22" s="140"/>
      <c r="L22" s="140"/>
      <c r="M22" s="140"/>
      <c r="N22" s="140"/>
      <c r="O22" s="140"/>
      <c r="P22" s="140"/>
      <c r="Q22" s="140"/>
      <c r="R22" s="140"/>
      <c r="S22" s="140"/>
      <c r="T22" s="140"/>
      <c r="AM22" s="104">
        <v>2</v>
      </c>
      <c r="AN22" s="112">
        <v>2</v>
      </c>
      <c r="AO22" s="7">
        <v>1</v>
      </c>
      <c r="AP22" s="7">
        <v>1</v>
      </c>
      <c r="AQ22" s="7">
        <v>2</v>
      </c>
      <c r="AR22" s="7">
        <v>2</v>
      </c>
      <c r="AS22" s="142"/>
      <c r="AU22" s="20">
        <v>70</v>
      </c>
    </row>
    <row r="23" spans="2:47">
      <c r="B23" s="115"/>
      <c r="C23" s="115"/>
      <c r="D23" s="121"/>
      <c r="E23" s="115"/>
      <c r="F23" s="115"/>
      <c r="G23" s="121"/>
      <c r="H23" s="115"/>
      <c r="I23" s="121"/>
      <c r="J23" s="121"/>
      <c r="K23" s="121"/>
      <c r="L23" s="121"/>
      <c r="M23" s="121"/>
      <c r="N23" s="121"/>
      <c r="O23" s="121"/>
      <c r="P23" s="121"/>
      <c r="Q23" s="121"/>
      <c r="R23" s="115"/>
      <c r="S23" s="115"/>
      <c r="T23" s="115"/>
      <c r="AM23" s="104">
        <v>3</v>
      </c>
      <c r="AN23" s="112">
        <v>2</v>
      </c>
      <c r="AO23" s="7">
        <v>1</v>
      </c>
      <c r="AP23" s="7">
        <v>1</v>
      </c>
      <c r="AQ23" s="7">
        <v>3</v>
      </c>
      <c r="AR23" s="7">
        <v>3</v>
      </c>
      <c r="AS23" s="143"/>
      <c r="AU23" s="23">
        <v>43</v>
      </c>
    </row>
    <row r="24" spans="2:47">
      <c r="B24" s="1"/>
      <c r="C24" s="1"/>
      <c r="D24" s="1"/>
      <c r="E24" s="1"/>
      <c r="F24" s="1"/>
      <c r="G24" s="1"/>
      <c r="H24" s="1"/>
      <c r="I24" s="1"/>
      <c r="J24" s="1"/>
      <c r="K24" s="1"/>
      <c r="L24" s="1"/>
      <c r="M24" s="1"/>
      <c r="N24" s="1"/>
      <c r="O24" s="1"/>
      <c r="P24" s="1"/>
      <c r="Q24" s="1"/>
      <c r="U24" s="122"/>
      <c r="V24" s="122"/>
      <c r="W24" s="122"/>
      <c r="X24" s="122"/>
      <c r="AM24" s="104">
        <v>4</v>
      </c>
      <c r="AN24" s="112">
        <v>2</v>
      </c>
      <c r="AO24" s="7">
        <v>1</v>
      </c>
      <c r="AP24" s="7">
        <v>2</v>
      </c>
      <c r="AQ24" s="7">
        <v>1</v>
      </c>
      <c r="AR24" s="7">
        <v>1</v>
      </c>
      <c r="AS24" s="141" t="s">
        <v>356</v>
      </c>
      <c r="AU24" s="5">
        <v>274</v>
      </c>
    </row>
    <row r="25" spans="2:47">
      <c r="B25" s="1"/>
      <c r="C25" s="1"/>
      <c r="D25" s="1"/>
      <c r="E25" s="1"/>
      <c r="F25" s="1"/>
      <c r="G25" s="1"/>
      <c r="H25" s="1"/>
      <c r="I25" s="1"/>
      <c r="J25" s="1"/>
      <c r="K25" s="1"/>
      <c r="L25" s="1"/>
      <c r="M25" s="1"/>
      <c r="N25" s="1"/>
      <c r="O25" s="1"/>
      <c r="P25" s="1"/>
      <c r="Q25" s="1"/>
      <c r="U25" s="122"/>
      <c r="V25" s="122"/>
      <c r="W25" s="122"/>
      <c r="X25" s="122"/>
      <c r="AM25" s="104">
        <v>5</v>
      </c>
      <c r="AN25" s="112">
        <v>2</v>
      </c>
      <c r="AO25" s="7">
        <v>1</v>
      </c>
      <c r="AP25" s="7">
        <v>2</v>
      </c>
      <c r="AQ25" s="7">
        <v>2</v>
      </c>
      <c r="AR25" s="7">
        <v>2</v>
      </c>
      <c r="AS25" s="142" t="s">
        <v>356</v>
      </c>
      <c r="AU25" s="3">
        <v>70</v>
      </c>
    </row>
    <row r="26" spans="2:47">
      <c r="AM26" s="104">
        <v>6</v>
      </c>
      <c r="AN26" s="112">
        <v>2</v>
      </c>
      <c r="AO26" s="7">
        <v>1</v>
      </c>
      <c r="AP26" s="7">
        <v>2</v>
      </c>
      <c r="AQ26" s="7">
        <v>3</v>
      </c>
      <c r="AR26" s="7">
        <v>3</v>
      </c>
      <c r="AS26" s="143" t="s">
        <v>356</v>
      </c>
      <c r="AU26" s="5">
        <v>43</v>
      </c>
    </row>
    <row r="27" spans="2:47">
      <c r="AM27" s="104">
        <v>7</v>
      </c>
      <c r="AN27" s="112">
        <v>2</v>
      </c>
      <c r="AO27" s="7">
        <v>1</v>
      </c>
      <c r="AP27" s="7">
        <v>3</v>
      </c>
      <c r="AQ27" s="7">
        <v>1</v>
      </c>
      <c r="AR27" s="7">
        <v>2</v>
      </c>
      <c r="AS27" s="141" t="s">
        <v>357</v>
      </c>
      <c r="AU27" s="3">
        <v>116</v>
      </c>
    </row>
    <row r="28" spans="2:47">
      <c r="AM28" s="104">
        <v>8</v>
      </c>
      <c r="AN28" s="112">
        <v>2</v>
      </c>
      <c r="AO28" s="7">
        <v>1</v>
      </c>
      <c r="AP28" s="7">
        <v>3</v>
      </c>
      <c r="AQ28" s="7">
        <v>2</v>
      </c>
      <c r="AR28" s="7">
        <v>3</v>
      </c>
      <c r="AS28" s="142" t="s">
        <v>357</v>
      </c>
      <c r="AU28" s="23">
        <v>52</v>
      </c>
    </row>
    <row r="29" spans="2:47">
      <c r="AM29" s="104">
        <v>9</v>
      </c>
      <c r="AN29" s="112">
        <v>2</v>
      </c>
      <c r="AO29" s="7">
        <v>1</v>
      </c>
      <c r="AP29" s="7">
        <v>3</v>
      </c>
      <c r="AQ29" s="7">
        <v>3</v>
      </c>
      <c r="AR29" s="7">
        <v>1</v>
      </c>
      <c r="AS29" s="143" t="s">
        <v>357</v>
      </c>
      <c r="AU29" s="20">
        <v>107</v>
      </c>
    </row>
    <row r="30" spans="2:47">
      <c r="AM30" s="104">
        <v>10</v>
      </c>
      <c r="AN30" s="112">
        <v>2</v>
      </c>
      <c r="AO30" s="7">
        <v>2</v>
      </c>
      <c r="AP30" s="7">
        <v>1</v>
      </c>
      <c r="AQ30" s="7">
        <v>1</v>
      </c>
      <c r="AR30" s="7">
        <v>3</v>
      </c>
      <c r="AS30" s="141" t="s">
        <v>358</v>
      </c>
      <c r="AU30" s="20">
        <v>129</v>
      </c>
    </row>
    <row r="31" spans="2:47">
      <c r="AM31" s="104">
        <v>11</v>
      </c>
      <c r="AN31" s="112">
        <v>2</v>
      </c>
      <c r="AO31" s="7">
        <v>2</v>
      </c>
      <c r="AP31" s="7">
        <v>1</v>
      </c>
      <c r="AQ31" s="7">
        <v>2</v>
      </c>
      <c r="AR31" s="7">
        <v>1</v>
      </c>
      <c r="AS31" s="142" t="s">
        <v>358</v>
      </c>
      <c r="AU31" s="23">
        <v>156</v>
      </c>
    </row>
    <row r="32" spans="2:47">
      <c r="AM32" s="104">
        <v>12</v>
      </c>
      <c r="AN32" s="112">
        <v>2</v>
      </c>
      <c r="AO32" s="7">
        <v>2</v>
      </c>
      <c r="AP32" s="7">
        <v>1</v>
      </c>
      <c r="AQ32" s="7">
        <v>3</v>
      </c>
      <c r="AR32" s="7">
        <v>2</v>
      </c>
      <c r="AS32" s="143" t="s">
        <v>358</v>
      </c>
      <c r="AU32" s="23">
        <v>65</v>
      </c>
    </row>
    <row r="33" spans="39:47" ht="14.4" customHeight="1">
      <c r="AM33" s="104">
        <v>13</v>
      </c>
      <c r="AN33" s="112">
        <v>2</v>
      </c>
      <c r="AO33" s="7">
        <v>2</v>
      </c>
      <c r="AP33" s="7">
        <v>2</v>
      </c>
      <c r="AQ33" s="7">
        <v>1</v>
      </c>
      <c r="AR33" s="7">
        <v>2</v>
      </c>
      <c r="AS33" s="141" t="s">
        <v>359</v>
      </c>
      <c r="AU33" s="5">
        <v>147</v>
      </c>
    </row>
    <row r="34" spans="39:47">
      <c r="AM34" s="104">
        <v>14</v>
      </c>
      <c r="AN34" s="112">
        <v>2</v>
      </c>
      <c r="AO34" s="7">
        <v>2</v>
      </c>
      <c r="AP34" s="7">
        <v>2</v>
      </c>
      <c r="AQ34" s="7">
        <v>2</v>
      </c>
      <c r="AR34" s="7">
        <v>3</v>
      </c>
      <c r="AS34" s="142" t="s">
        <v>359</v>
      </c>
      <c r="AU34" s="5">
        <v>76</v>
      </c>
    </row>
    <row r="35" spans="39:47">
      <c r="AM35" s="104">
        <v>15</v>
      </c>
      <c r="AN35" s="112">
        <v>2</v>
      </c>
      <c r="AO35" s="7">
        <v>2</v>
      </c>
      <c r="AP35" s="7">
        <v>2</v>
      </c>
      <c r="AQ35" s="7">
        <v>3</v>
      </c>
      <c r="AR35" s="7">
        <v>1</v>
      </c>
      <c r="AS35" s="143" t="s">
        <v>359</v>
      </c>
      <c r="AU35" s="5">
        <v>111</v>
      </c>
    </row>
    <row r="36" spans="39:47">
      <c r="AM36" s="104">
        <v>16</v>
      </c>
      <c r="AN36" s="112">
        <v>2</v>
      </c>
      <c r="AO36" s="7">
        <v>2</v>
      </c>
      <c r="AP36" s="7">
        <v>3</v>
      </c>
      <c r="AQ36" s="7">
        <v>1</v>
      </c>
      <c r="AR36" s="7">
        <v>3</v>
      </c>
      <c r="AS36" s="141" t="s">
        <v>360</v>
      </c>
      <c r="AU36" s="20">
        <v>129</v>
      </c>
    </row>
    <row r="37" spans="39:47">
      <c r="AM37" s="104">
        <v>17</v>
      </c>
      <c r="AN37" s="112">
        <v>2</v>
      </c>
      <c r="AO37" s="7">
        <v>2</v>
      </c>
      <c r="AP37" s="7">
        <v>3</v>
      </c>
      <c r="AQ37" s="7">
        <v>2</v>
      </c>
      <c r="AR37" s="7">
        <v>1</v>
      </c>
      <c r="AS37" s="142" t="s">
        <v>360</v>
      </c>
      <c r="AU37" s="23">
        <v>156</v>
      </c>
    </row>
    <row r="38" spans="39:47">
      <c r="AM38" s="104">
        <v>18</v>
      </c>
      <c r="AN38" s="112">
        <v>2</v>
      </c>
      <c r="AO38" s="7">
        <v>2</v>
      </c>
      <c r="AP38" s="7">
        <v>3</v>
      </c>
      <c r="AQ38" s="7">
        <v>3</v>
      </c>
      <c r="AR38" s="7">
        <v>2</v>
      </c>
      <c r="AS38" s="143" t="s">
        <v>360</v>
      </c>
      <c r="AU38" s="23">
        <v>65</v>
      </c>
    </row>
  </sheetData>
  <mergeCells count="29">
    <mergeCell ref="AS33:AS35"/>
    <mergeCell ref="AS36:AS38"/>
    <mergeCell ref="AM19:AS19"/>
    <mergeCell ref="AS21:AS23"/>
    <mergeCell ref="AS24:AS26"/>
    <mergeCell ref="AS27:AS29"/>
    <mergeCell ref="AS30:AS32"/>
    <mergeCell ref="B9:B11"/>
    <mergeCell ref="R13:T21"/>
    <mergeCell ref="I11:K11"/>
    <mergeCell ref="O11:Q11"/>
    <mergeCell ref="R11:T11"/>
    <mergeCell ref="L11:N11"/>
    <mergeCell ref="C11:E11"/>
    <mergeCell ref="F11:H11"/>
    <mergeCell ref="F13:Q16"/>
    <mergeCell ref="W25:X25"/>
    <mergeCell ref="U25:V25"/>
    <mergeCell ref="U24:V24"/>
    <mergeCell ref="W24:X24"/>
    <mergeCell ref="B22:T22"/>
    <mergeCell ref="AN9:AQ9"/>
    <mergeCell ref="C10:E10"/>
    <mergeCell ref="F10:H10"/>
    <mergeCell ref="I10:K10"/>
    <mergeCell ref="O10:Q10"/>
    <mergeCell ref="R10:T10"/>
    <mergeCell ref="L10:N10"/>
    <mergeCell ref="C9:T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C3D62-0141-4530-B757-E132C456E75A}">
  <dimension ref="C5:AC68"/>
  <sheetViews>
    <sheetView topLeftCell="L1" zoomScale="120" zoomScaleNormal="120" workbookViewId="0">
      <selection activeCell="C5" sqref="C5:Q20"/>
    </sheetView>
  </sheetViews>
  <sheetFormatPr defaultRowHeight="14.4"/>
  <cols>
    <col min="3" max="6" width="9" bestFit="1" customWidth="1"/>
    <col min="7" max="7" width="9.5546875" bestFit="1" customWidth="1"/>
    <col min="14" max="14" width="15" customWidth="1"/>
  </cols>
  <sheetData>
    <row r="5" spans="3:29">
      <c r="O5" s="69" t="s">
        <v>243</v>
      </c>
      <c r="P5" s="70" t="s">
        <v>244</v>
      </c>
      <c r="Q5" s="70" t="s">
        <v>245</v>
      </c>
      <c r="R5" s="70" t="s">
        <v>246</v>
      </c>
      <c r="S5" s="71" t="s">
        <v>247</v>
      </c>
    </row>
    <row r="6" spans="3:29">
      <c r="C6" s="58">
        <v>22.760939333333301</v>
      </c>
      <c r="D6" s="58">
        <v>142.375085833333</v>
      </c>
      <c r="E6" s="58">
        <v>397.25939583333297</v>
      </c>
      <c r="F6" s="58">
        <v>777.76394749999997</v>
      </c>
      <c r="G6" s="58">
        <v>1282.8031000000001</v>
      </c>
      <c r="H6" s="58"/>
      <c r="I6" s="58">
        <v>24.953015666666701</v>
      </c>
      <c r="J6" s="58">
        <v>154.983628888889</v>
      </c>
      <c r="K6" s="58">
        <v>433.62759555555499</v>
      </c>
      <c r="L6" s="58">
        <v>849.18313055555598</v>
      </c>
      <c r="M6" s="58">
        <v>1398.81449444444</v>
      </c>
      <c r="N6" s="58" t="s">
        <v>253</v>
      </c>
      <c r="O6" s="58">
        <v>23.081508166666701</v>
      </c>
      <c r="P6" s="58">
        <v>143.70983166666699</v>
      </c>
      <c r="Q6" s="58">
        <v>401.76201500000002</v>
      </c>
      <c r="R6" s="58">
        <v>786.70754083333304</v>
      </c>
      <c r="S6" s="58">
        <v>1297.9157499999999</v>
      </c>
      <c r="T6" s="58"/>
      <c r="U6" s="58">
        <v>23.412334666666698</v>
      </c>
      <c r="V6" s="58">
        <v>144.91980000000001</v>
      </c>
      <c r="W6" s="58">
        <v>406.20806833333302</v>
      </c>
      <c r="X6" s="58">
        <v>795.46064750000005</v>
      </c>
      <c r="Y6" s="58">
        <v>1311.7159833333301</v>
      </c>
    </row>
    <row r="7" spans="3:29">
      <c r="C7" s="58">
        <v>23.343970833333302</v>
      </c>
      <c r="D7" s="58">
        <v>144.801938333333</v>
      </c>
      <c r="E7" s="58">
        <v>405.6585</v>
      </c>
      <c r="F7" s="58">
        <v>794.77639333333298</v>
      </c>
      <c r="G7" s="58">
        <v>1310.07565</v>
      </c>
      <c r="H7" s="58"/>
      <c r="I7" s="58">
        <v>21.4844432222222</v>
      </c>
      <c r="J7" s="58">
        <v>133.97043055555599</v>
      </c>
      <c r="K7" s="58">
        <v>374.76259055555602</v>
      </c>
      <c r="L7" s="58">
        <v>733.94948944444502</v>
      </c>
      <c r="M7" s="58">
        <v>1211.1556555555601</v>
      </c>
      <c r="N7" s="58" t="s">
        <v>254</v>
      </c>
      <c r="O7" s="58">
        <v>23.4846345833333</v>
      </c>
      <c r="P7" s="58">
        <v>146.31630166666699</v>
      </c>
      <c r="Q7" s="58">
        <v>408.57875250000001</v>
      </c>
      <c r="R7" s="58">
        <v>799.79721166666695</v>
      </c>
      <c r="S7" s="58">
        <v>1317.6105583333299</v>
      </c>
      <c r="T7" s="58"/>
      <c r="U7" s="58">
        <v>23.246388750000001</v>
      </c>
      <c r="V7" s="58">
        <v>144.82895416666699</v>
      </c>
      <c r="W7" s="58">
        <v>404.6502625</v>
      </c>
      <c r="X7" s="58">
        <v>793.09260083333299</v>
      </c>
      <c r="Y7" s="58">
        <v>1307.48785833333</v>
      </c>
    </row>
    <row r="8" spans="3:29">
      <c r="C8" s="58">
        <v>23.551278166666702</v>
      </c>
      <c r="D8" s="58">
        <v>146.254065</v>
      </c>
      <c r="E8" s="58">
        <v>409.66738333333302</v>
      </c>
      <c r="F8" s="58">
        <v>802.15858916666696</v>
      </c>
      <c r="G8" s="58">
        <v>1322.0764750000001</v>
      </c>
      <c r="H8" s="58"/>
      <c r="I8" s="58"/>
      <c r="J8" s="58"/>
      <c r="K8" s="58"/>
      <c r="L8" s="58"/>
      <c r="M8" s="58"/>
      <c r="N8" s="58" t="s">
        <v>255</v>
      </c>
      <c r="O8" s="58">
        <v>23.0900455833333</v>
      </c>
      <c r="P8" s="58">
        <v>143.40495583333299</v>
      </c>
      <c r="Q8" s="58">
        <v>402.24451166666699</v>
      </c>
      <c r="R8" s="58">
        <v>788.19417750000002</v>
      </c>
      <c r="S8" s="58">
        <v>1299.4289166666699</v>
      </c>
      <c r="T8" s="58"/>
      <c r="U8" s="58">
        <v>22.997464916666701</v>
      </c>
      <c r="V8" s="58">
        <v>143.68233499999999</v>
      </c>
      <c r="W8" s="58">
        <v>401.72694833333298</v>
      </c>
      <c r="X8" s="58">
        <v>786.14568166666697</v>
      </c>
      <c r="Y8" s="58">
        <v>1295.7513833333301</v>
      </c>
    </row>
    <row r="9" spans="3:29">
      <c r="C9" s="57"/>
      <c r="D9" s="57"/>
      <c r="E9" s="57"/>
      <c r="F9" s="57"/>
      <c r="G9" s="57"/>
      <c r="H9" s="57"/>
      <c r="I9" s="57"/>
      <c r="J9" s="57"/>
      <c r="K9" s="57"/>
      <c r="L9" s="57"/>
      <c r="M9" s="57"/>
      <c r="N9" s="57"/>
      <c r="O9" s="69" t="s">
        <v>243</v>
      </c>
      <c r="P9" s="70" t="s">
        <v>244</v>
      </c>
      <c r="Q9" s="70" t="s">
        <v>245</v>
      </c>
      <c r="R9" s="70" t="s">
        <v>246</v>
      </c>
      <c r="S9" s="71" t="s">
        <v>247</v>
      </c>
      <c r="T9" s="57"/>
      <c r="U9" s="57"/>
      <c r="V9" s="57"/>
      <c r="W9" s="57"/>
      <c r="X9" s="57"/>
      <c r="Y9" s="57"/>
    </row>
    <row r="10" spans="3:29">
      <c r="C10" s="56">
        <v>2.91161167343898E-2</v>
      </c>
      <c r="D10" s="56">
        <v>1.52495617445698E-2</v>
      </c>
      <c r="E10" s="56">
        <v>1.38050219537822E-2</v>
      </c>
      <c r="F10" s="56">
        <v>1.38160056297425E-2</v>
      </c>
      <c r="G10" s="56">
        <v>1.4438460031116001E-2</v>
      </c>
      <c r="H10" s="56"/>
      <c r="I10" s="56">
        <v>2.7898621114681801E-2</v>
      </c>
      <c r="J10" s="56">
        <v>1.46785479969178E-2</v>
      </c>
      <c r="K10" s="56">
        <v>1.31415658983495E-2</v>
      </c>
      <c r="L10" s="56">
        <v>1.33507696132645E-2</v>
      </c>
      <c r="M10" s="56">
        <v>1.40051493496808E-2</v>
      </c>
      <c r="N10" s="58" t="s">
        <v>253</v>
      </c>
      <c r="O10" s="56">
        <v>2.90095323651757E-2</v>
      </c>
      <c r="P10" s="56">
        <v>1.52458219019799E-2</v>
      </c>
      <c r="Q10" s="56">
        <v>1.36777565549235E-2</v>
      </c>
      <c r="R10" s="56">
        <v>1.36739219917503E-2</v>
      </c>
      <c r="S10" s="56">
        <v>1.42058941139804E-2</v>
      </c>
      <c r="T10" s="56"/>
      <c r="U10" s="56">
        <v>2.8718302510118698E-2</v>
      </c>
      <c r="V10" s="56">
        <v>1.5099679044123401E-2</v>
      </c>
      <c r="W10" s="56">
        <v>1.3538431488941601E-2</v>
      </c>
      <c r="X10" s="56">
        <v>1.35697887911482E-2</v>
      </c>
      <c r="Y10" s="56">
        <v>1.4416511580481999E-2</v>
      </c>
    </row>
    <row r="11" spans="3:29">
      <c r="C11" s="56">
        <v>2.8895895987524602E-2</v>
      </c>
      <c r="D11" s="56">
        <v>1.5312353276203901E-2</v>
      </c>
      <c r="E11" s="56">
        <v>1.3720490301437099E-2</v>
      </c>
      <c r="F11" s="56">
        <v>1.3902818353607E-2</v>
      </c>
      <c r="G11" s="56">
        <v>1.4399593294243901E-2</v>
      </c>
      <c r="H11" s="56"/>
      <c r="I11" s="56">
        <v>3.0049457523351801E-2</v>
      </c>
      <c r="J11" s="56">
        <v>1.5760740323607199E-2</v>
      </c>
      <c r="K11" s="56">
        <v>1.42213335682101E-2</v>
      </c>
      <c r="L11" s="56">
        <v>1.4200597616896101E-2</v>
      </c>
      <c r="M11" s="56">
        <v>1.48805271976255E-2</v>
      </c>
      <c r="N11" s="58" t="s">
        <v>254</v>
      </c>
      <c r="O11" s="56">
        <v>2.8758377038482101E-2</v>
      </c>
      <c r="P11" s="56">
        <v>1.50032303228185E-2</v>
      </c>
      <c r="Q11" s="56">
        <v>1.33873236761508E-2</v>
      </c>
      <c r="R11" s="56">
        <v>1.3585427734124999E-2</v>
      </c>
      <c r="S11" s="56">
        <v>1.41224714011597E-2</v>
      </c>
      <c r="T11" s="56"/>
      <c r="U11" s="56">
        <v>2.8989838931148999E-2</v>
      </c>
      <c r="V11" s="56">
        <v>1.5246846387414499E-2</v>
      </c>
      <c r="W11" s="56">
        <v>1.36327101620263E-2</v>
      </c>
      <c r="X11" s="56">
        <v>1.37951420660578E-2</v>
      </c>
      <c r="Y11" s="56">
        <v>1.430669658904E-2</v>
      </c>
    </row>
    <row r="12" spans="3:29">
      <c r="C12" s="56">
        <v>2.8910105235135999E-2</v>
      </c>
      <c r="D12" s="56">
        <v>1.5097017460013899E-2</v>
      </c>
      <c r="E12" s="56">
        <v>1.35188369446201E-2</v>
      </c>
      <c r="F12" s="56">
        <v>1.36082268618914E-2</v>
      </c>
      <c r="G12" s="56">
        <v>1.44904614955995E-2</v>
      </c>
      <c r="H12" s="56"/>
      <c r="I12" s="56"/>
      <c r="J12" s="56"/>
      <c r="K12" s="56"/>
      <c r="L12" s="56"/>
      <c r="M12" s="56"/>
      <c r="N12" s="58" t="s">
        <v>255</v>
      </c>
      <c r="O12" s="56">
        <v>2.9154208553392499E-2</v>
      </c>
      <c r="P12" s="56">
        <v>1.5409880255989101E-2</v>
      </c>
      <c r="Q12" s="56">
        <v>1.3979268968765101E-2</v>
      </c>
      <c r="R12" s="56">
        <v>1.40677011193657E-2</v>
      </c>
      <c r="S12" s="56">
        <v>1.5000149305819201E-2</v>
      </c>
      <c r="T12" s="56"/>
      <c r="U12" s="56">
        <v>2.92139765157827E-2</v>
      </c>
      <c r="V12" s="56">
        <v>1.53124070492497E-2</v>
      </c>
      <c r="W12" s="56">
        <v>1.3873207548871501E-2</v>
      </c>
      <c r="X12" s="56">
        <v>1.3962119988035E-2</v>
      </c>
      <c r="Y12" s="56">
        <v>1.46053066514373E-2</v>
      </c>
    </row>
    <row r="13" spans="3:29">
      <c r="C13" s="57"/>
      <c r="D13" s="57"/>
      <c r="E13" s="57"/>
      <c r="F13" s="57"/>
      <c r="G13" s="57"/>
      <c r="H13" s="57"/>
      <c r="I13" s="57"/>
      <c r="J13" s="57"/>
      <c r="K13" s="57"/>
      <c r="L13" s="57"/>
      <c r="M13" s="57"/>
      <c r="N13" s="57"/>
      <c r="O13" s="57"/>
      <c r="P13" s="57"/>
      <c r="Q13" s="57"/>
      <c r="R13" s="57"/>
      <c r="S13" s="57"/>
      <c r="T13" s="57"/>
      <c r="U13" s="57"/>
      <c r="V13" s="57"/>
      <c r="W13" s="57"/>
      <c r="X13" s="69" t="s">
        <v>243</v>
      </c>
      <c r="Y13" s="70" t="s">
        <v>244</v>
      </c>
      <c r="Z13" s="70" t="s">
        <v>245</v>
      </c>
      <c r="AA13" s="70" t="s">
        <v>246</v>
      </c>
      <c r="AB13" s="71" t="s">
        <v>247</v>
      </c>
    </row>
    <row r="14" spans="3:29">
      <c r="J14" s="61">
        <v>0.168666887623207</v>
      </c>
      <c r="K14" s="62">
        <v>1.30555953437599</v>
      </c>
      <c r="L14" s="62">
        <v>2.55821333938357</v>
      </c>
      <c r="M14" s="62">
        <v>5.7186978085749303</v>
      </c>
      <c r="N14" s="63">
        <v>8.2503097908502596</v>
      </c>
      <c r="Q14" s="72">
        <v>24.954686500000001</v>
      </c>
      <c r="R14" s="72">
        <v>154.52986000000001</v>
      </c>
      <c r="S14" s="72">
        <v>432.56353999999999</v>
      </c>
      <c r="T14" s="72">
        <v>846.09542999999996</v>
      </c>
      <c r="U14" s="72">
        <v>1395.02585</v>
      </c>
      <c r="V14" s="72">
        <v>1812.6576</v>
      </c>
      <c r="X14" s="144" t="s">
        <v>248</v>
      </c>
      <c r="Y14" s="145"/>
      <c r="Z14" s="145"/>
      <c r="AA14" s="145"/>
      <c r="AB14" s="146"/>
      <c r="AC14">
        <f t="shared" ref="AC14" si="0">O14/V14*100</f>
        <v>0</v>
      </c>
    </row>
    <row r="15" spans="3:29">
      <c r="J15" s="64">
        <v>0.229302001216736</v>
      </c>
      <c r="K15" s="59">
        <v>1.03328806828008</v>
      </c>
      <c r="L15" s="59">
        <v>2.8941527000574601</v>
      </c>
      <c r="M15" s="59">
        <v>4.9592439123771497</v>
      </c>
      <c r="N15" s="65">
        <v>8.1815790117189806</v>
      </c>
      <c r="Q15" s="72">
        <v>24.673279999999998</v>
      </c>
      <c r="R15" s="72">
        <v>152.876045</v>
      </c>
      <c r="S15" s="72">
        <v>428.19375500000001</v>
      </c>
      <c r="T15" s="72">
        <v>838.544985</v>
      </c>
      <c r="U15" s="72">
        <v>1383.4067500000001</v>
      </c>
      <c r="V15" s="72">
        <v>1984.52765</v>
      </c>
      <c r="X15" s="61">
        <f t="shared" ref="X15:X32" si="1">J14/Q14*100</f>
        <v>0.67589263292571111</v>
      </c>
      <c r="Y15" s="62">
        <f t="shared" ref="Y15:Y32" si="2">K14/R14*100</f>
        <v>0.8448590676106158</v>
      </c>
      <c r="Z15" s="62">
        <f t="shared" ref="Z15:Z32" si="3">L14/S14*100</f>
        <v>0.59140752810178365</v>
      </c>
      <c r="AA15" s="62">
        <f t="shared" ref="AA15:AA32" si="4">M14/T14*100</f>
        <v>0.67589276644301577</v>
      </c>
      <c r="AB15" s="63">
        <f t="shared" ref="AB15:AB32" si="5">N14/U14*100</f>
        <v>0.59140909760562921</v>
      </c>
    </row>
    <row r="16" spans="3:29">
      <c r="J16" s="64">
        <v>8.4941202090035098E-2</v>
      </c>
      <c r="K16" s="59">
        <v>0.65787093601251601</v>
      </c>
      <c r="L16" s="59">
        <v>1.10556852345298</v>
      </c>
      <c r="M16" s="59">
        <v>1.4433887881649099</v>
      </c>
      <c r="N16" s="65">
        <v>3.5655859441331801</v>
      </c>
      <c r="Q16" s="72">
        <v>25.134014499999999</v>
      </c>
      <c r="R16" s="72">
        <v>155.732595</v>
      </c>
      <c r="S16" s="72">
        <v>436.19349499999998</v>
      </c>
      <c r="T16" s="72">
        <v>854.21265000000005</v>
      </c>
      <c r="U16" s="72">
        <v>1406.7325499999999</v>
      </c>
      <c r="V16" s="72">
        <v>1789.7624499999999</v>
      </c>
      <c r="X16" s="64">
        <f t="shared" si="1"/>
        <v>0.92935354041593177</v>
      </c>
      <c r="Y16" s="59">
        <f t="shared" si="2"/>
        <v>0.67589926746213247</v>
      </c>
      <c r="Z16" s="59">
        <f t="shared" si="3"/>
        <v>0.67589792383998215</v>
      </c>
      <c r="AA16" s="59">
        <f t="shared" si="4"/>
        <v>0.59141059824919817</v>
      </c>
      <c r="AB16" s="65">
        <f t="shared" si="5"/>
        <v>0.59140805925075768</v>
      </c>
    </row>
    <row r="17" spans="10:28">
      <c r="J17" s="64">
        <v>0.169678050320306</v>
      </c>
      <c r="K17" s="59">
        <v>1.9783574945393501</v>
      </c>
      <c r="L17" s="59">
        <v>3.68309294903076</v>
      </c>
      <c r="M17" s="59">
        <v>7.9340633540324097</v>
      </c>
      <c r="N17" s="65">
        <v>13.0736972773581</v>
      </c>
      <c r="Q17" s="72">
        <v>25.1042165</v>
      </c>
      <c r="R17" s="72">
        <v>156.11076</v>
      </c>
      <c r="S17" s="72">
        <v>435.94006000000002</v>
      </c>
      <c r="T17" s="72">
        <v>853.72028</v>
      </c>
      <c r="U17" s="72">
        <v>1406.7606000000001</v>
      </c>
      <c r="V17" s="72">
        <v>1781.7001</v>
      </c>
      <c r="X17" s="64">
        <f t="shared" si="1"/>
        <v>0.3379531832848871</v>
      </c>
      <c r="Y17" s="59">
        <f t="shared" si="2"/>
        <v>0.42243625107031446</v>
      </c>
      <c r="Z17" s="59">
        <f t="shared" si="3"/>
        <v>0.25345827852223701</v>
      </c>
      <c r="AA17" s="59">
        <f t="shared" si="4"/>
        <v>0.16897300551155614</v>
      </c>
      <c r="AB17" s="65">
        <f t="shared" si="5"/>
        <v>0.25346580230429588</v>
      </c>
    </row>
    <row r="18" spans="10:28">
      <c r="J18" s="64">
        <v>0.29764952847266402</v>
      </c>
      <c r="K18" s="59">
        <v>1.59502076632251</v>
      </c>
      <c r="L18" s="59">
        <v>4.44622380049071</v>
      </c>
      <c r="M18" s="59">
        <v>8.7020237448078603</v>
      </c>
      <c r="N18" s="65">
        <v>10.7479523633573</v>
      </c>
      <c r="Q18" s="72">
        <v>25.164871000000002</v>
      </c>
      <c r="R18" s="72">
        <v>157.32562999999999</v>
      </c>
      <c r="S18" s="72">
        <v>438.55569500000001</v>
      </c>
      <c r="T18" s="72">
        <v>858.32641999999998</v>
      </c>
      <c r="U18" s="72">
        <v>1413.4900500000001</v>
      </c>
      <c r="V18" s="72">
        <v>1765.2692999999999</v>
      </c>
      <c r="X18" s="64">
        <f t="shared" si="1"/>
        <v>0.67589462638798548</v>
      </c>
      <c r="Y18" s="59">
        <f t="shared" si="2"/>
        <v>1.2672781136542735</v>
      </c>
      <c r="Z18" s="59">
        <f t="shared" si="3"/>
        <v>0.84486223840744523</v>
      </c>
      <c r="AA18" s="59">
        <f t="shared" si="4"/>
        <v>0.92935163189896453</v>
      </c>
      <c r="AB18" s="65">
        <f t="shared" si="5"/>
        <v>0.92934769976910769</v>
      </c>
    </row>
    <row r="19" spans="10:28">
      <c r="J19" s="64">
        <v>0.35949591598236502</v>
      </c>
      <c r="K19" s="59">
        <v>3.0262968153256198</v>
      </c>
      <c r="L19" s="59">
        <v>6.9938376092242898</v>
      </c>
      <c r="M19" s="59">
        <v>13.6881094305989</v>
      </c>
      <c r="N19" s="65">
        <v>26.070107783532499</v>
      </c>
      <c r="Q19" s="72">
        <v>25.030343999999999</v>
      </c>
      <c r="R19" s="72">
        <v>155.74660499999999</v>
      </c>
      <c r="S19" s="72">
        <v>435.7</v>
      </c>
      <c r="T19" s="72">
        <v>852.73736499999995</v>
      </c>
      <c r="U19" s="72">
        <v>1402.6556499999999</v>
      </c>
      <c r="V19" s="72">
        <v>1767.5997500000001</v>
      </c>
      <c r="X19" s="64">
        <f t="shared" si="1"/>
        <v>1.1827977519640931</v>
      </c>
      <c r="Y19" s="59">
        <f t="shared" si="2"/>
        <v>1.0138340245785191</v>
      </c>
      <c r="Z19" s="59">
        <f t="shared" si="3"/>
        <v>1.0138333286244772</v>
      </c>
      <c r="AA19" s="59">
        <f t="shared" si="4"/>
        <v>1.0138361749144178</v>
      </c>
      <c r="AB19" s="65">
        <f t="shared" si="5"/>
        <v>0.76038401284517698</v>
      </c>
    </row>
    <row r="20" spans="10:28">
      <c r="J20" s="64">
        <v>0.30934083199280499</v>
      </c>
      <c r="K20" s="59">
        <v>1.2808532234413099</v>
      </c>
      <c r="L20" s="59">
        <v>3.5875628228924401</v>
      </c>
      <c r="M20" s="59">
        <v>5.6306135168424802</v>
      </c>
      <c r="N20" s="65">
        <v>11.5976118716311</v>
      </c>
      <c r="Q20" s="72">
        <v>24.409829999999999</v>
      </c>
      <c r="R20" s="72">
        <v>151.60371000000001</v>
      </c>
      <c r="S20" s="72">
        <v>424.63008000000002</v>
      </c>
      <c r="T20" s="72">
        <v>833.05468499999995</v>
      </c>
      <c r="U20" s="72">
        <v>1372.71675</v>
      </c>
      <c r="V20" s="72">
        <v>1980.9793999999999</v>
      </c>
      <c r="X20" s="64">
        <f t="shared" si="1"/>
        <v>1.4362404127660611</v>
      </c>
      <c r="Y20" s="59">
        <f t="shared" si="2"/>
        <v>1.9430900694918005</v>
      </c>
      <c r="Z20" s="59">
        <f t="shared" si="3"/>
        <v>1.6051956872215494</v>
      </c>
      <c r="AA20" s="59">
        <f t="shared" si="4"/>
        <v>1.6051963936866893</v>
      </c>
      <c r="AB20" s="65">
        <f t="shared" si="5"/>
        <v>1.8586249435870097</v>
      </c>
    </row>
    <row r="21" spans="10:28">
      <c r="J21" s="64">
        <v>0.16846748351091401</v>
      </c>
      <c r="K21" s="59">
        <v>1.04569072122211</v>
      </c>
      <c r="L21" s="59">
        <v>2.9324354611909098</v>
      </c>
      <c r="M21" s="59">
        <v>4.3096249125010297</v>
      </c>
      <c r="N21" s="65">
        <v>2.36428223357529</v>
      </c>
      <c r="Q21" s="72">
        <v>24.924887500000001</v>
      </c>
      <c r="R21" s="72">
        <v>154.713615</v>
      </c>
      <c r="S21" s="72">
        <v>433.85873500000002</v>
      </c>
      <c r="T21" s="72">
        <v>850.14465499999994</v>
      </c>
      <c r="U21" s="72">
        <v>1399.1878999999999</v>
      </c>
      <c r="V21" s="72">
        <v>1930.2462499999999</v>
      </c>
      <c r="X21" s="64">
        <f t="shared" si="1"/>
        <v>1.2672797475148536</v>
      </c>
      <c r="Y21" s="59">
        <f t="shared" si="2"/>
        <v>0.84486931318587777</v>
      </c>
      <c r="Z21" s="59">
        <f t="shared" si="3"/>
        <v>0.84486780185059895</v>
      </c>
      <c r="AA21" s="59">
        <f t="shared" si="4"/>
        <v>0.67589962798690473</v>
      </c>
      <c r="AB21" s="65">
        <f t="shared" si="5"/>
        <v>0.84486561933706272</v>
      </c>
    </row>
    <row r="22" spans="10:28">
      <c r="J22" s="64">
        <v>0.44674865014009801</v>
      </c>
      <c r="K22" s="59">
        <v>3.1673292628332899</v>
      </c>
      <c r="L22" s="59">
        <v>8.1224083162692704</v>
      </c>
      <c r="M22" s="59">
        <v>15.1833715722316</v>
      </c>
      <c r="N22" s="65">
        <v>23.813447202053801</v>
      </c>
      <c r="Q22" s="72">
        <v>25.181011000000002</v>
      </c>
      <c r="R22" s="72">
        <v>156.21384</v>
      </c>
      <c r="S22" s="72">
        <v>437.01299999999998</v>
      </c>
      <c r="T22" s="72">
        <v>855.81170499999996</v>
      </c>
      <c r="U22" s="72">
        <v>1409.3543500000001</v>
      </c>
      <c r="V22" s="72">
        <v>1983.3435500000001</v>
      </c>
      <c r="X22" s="64">
        <f t="shared" si="1"/>
        <v>0.67590067762959416</v>
      </c>
      <c r="Y22" s="59">
        <f t="shared" si="2"/>
        <v>0.67588797613067864</v>
      </c>
      <c r="Z22" s="59">
        <f t="shared" si="3"/>
        <v>0.67589637470152797</v>
      </c>
      <c r="AA22" s="59">
        <f t="shared" si="4"/>
        <v>0.50692842531616344</v>
      </c>
      <c r="AB22" s="65">
        <f t="shared" si="5"/>
        <v>0.16897532015358982</v>
      </c>
    </row>
    <row r="23" spans="10:28">
      <c r="J23" s="64">
        <v>0.789864437536277</v>
      </c>
      <c r="K23" s="59">
        <v>6.7158739335398501</v>
      </c>
      <c r="L23" s="59">
        <v>14.265978305388</v>
      </c>
      <c r="M23" s="59">
        <v>30.864362470655401</v>
      </c>
      <c r="N23" s="65">
        <v>47.9516685487065</v>
      </c>
      <c r="Q23" s="72">
        <v>20.780276499999999</v>
      </c>
      <c r="R23" s="72">
        <v>132.53914</v>
      </c>
      <c r="S23" s="72">
        <v>367.16383000000002</v>
      </c>
      <c r="T23" s="72">
        <v>716.51935000000003</v>
      </c>
      <c r="U23" s="72">
        <v>1182.73615</v>
      </c>
      <c r="V23" s="72">
        <v>1767.9339500000001</v>
      </c>
      <c r="X23" s="64">
        <f t="shared" si="1"/>
        <v>1.7741489813101547</v>
      </c>
      <c r="Y23" s="59">
        <f t="shared" si="2"/>
        <v>2.0275599542481575</v>
      </c>
      <c r="Z23" s="59">
        <f t="shared" si="3"/>
        <v>1.8586193811784253</v>
      </c>
      <c r="AA23" s="59">
        <f t="shared" si="4"/>
        <v>1.7741486221237883</v>
      </c>
      <c r="AB23" s="65">
        <f t="shared" si="5"/>
        <v>1.6896706780699828</v>
      </c>
    </row>
    <row r="24" spans="10:28">
      <c r="J24" s="64">
        <v>0.18201847786557501</v>
      </c>
      <c r="K24" s="59">
        <v>1.6876871099969999</v>
      </c>
      <c r="L24" s="59">
        <v>5.98766001493488</v>
      </c>
      <c r="M24" s="59">
        <v>11.121955282062601</v>
      </c>
      <c r="N24" s="65">
        <v>18.370634175226499</v>
      </c>
      <c r="Q24" s="72">
        <v>21.544127499999998</v>
      </c>
      <c r="R24" s="72">
        <v>133.173475</v>
      </c>
      <c r="S24" s="72">
        <v>373.01748500000002</v>
      </c>
      <c r="T24" s="72">
        <v>731.36203</v>
      </c>
      <c r="U24" s="72">
        <v>1208.0219999999999</v>
      </c>
      <c r="V24" s="72">
        <v>1804.7988499999999</v>
      </c>
      <c r="X24" s="64">
        <f t="shared" si="1"/>
        <v>3.8010294884010665</v>
      </c>
      <c r="Y24" s="59">
        <f t="shared" si="2"/>
        <v>5.0670873023167724</v>
      </c>
      <c r="Z24" s="59">
        <f t="shared" si="3"/>
        <v>3.8854530701970287</v>
      </c>
      <c r="AA24" s="59">
        <f t="shared" si="4"/>
        <v>4.3075406785113897</v>
      </c>
      <c r="AB24" s="65">
        <f t="shared" si="5"/>
        <v>4.0542997310690554</v>
      </c>
    </row>
    <row r="25" spans="10:28">
      <c r="J25" s="64">
        <v>5.42478180390693E-2</v>
      </c>
      <c r="K25" s="59">
        <v>0.67628399659463001</v>
      </c>
      <c r="L25" s="59">
        <v>0.94652606622850799</v>
      </c>
      <c r="M25" s="59">
        <v>3.09859848370193</v>
      </c>
      <c r="N25" s="65">
        <v>5.1181803035844702</v>
      </c>
      <c r="Q25" s="72">
        <v>21.402664000000001</v>
      </c>
      <c r="R25" s="72">
        <v>133.40787499999999</v>
      </c>
      <c r="S25" s="72">
        <v>373.43998499999998</v>
      </c>
      <c r="T25" s="72">
        <v>733.51080000000002</v>
      </c>
      <c r="U25" s="72">
        <v>1211.5712000000001</v>
      </c>
      <c r="V25" s="72">
        <v>1810.1014</v>
      </c>
      <c r="X25" s="64">
        <f t="shared" si="1"/>
        <v>0.8448635381756584</v>
      </c>
      <c r="Y25" s="59">
        <f t="shared" si="2"/>
        <v>1.267284727680944</v>
      </c>
      <c r="Z25" s="59">
        <f t="shared" si="3"/>
        <v>1.6051955352534963</v>
      </c>
      <c r="AA25" s="59">
        <f t="shared" si="4"/>
        <v>1.5207181704610233</v>
      </c>
      <c r="AB25" s="65">
        <f t="shared" si="5"/>
        <v>1.5207201669527957</v>
      </c>
    </row>
    <row r="26" spans="10:28">
      <c r="J26" s="64">
        <v>0.81187101478036505</v>
      </c>
      <c r="K26" s="59">
        <v>1.8120671928076999</v>
      </c>
      <c r="L26" s="59">
        <v>10.0428042679548</v>
      </c>
      <c r="M26" s="59">
        <v>16.007914647637602</v>
      </c>
      <c r="N26" s="65">
        <v>31.432239926626298</v>
      </c>
      <c r="Q26" s="72">
        <v>21.3592625</v>
      </c>
      <c r="R26" s="72">
        <v>134.05226500000001</v>
      </c>
      <c r="S26" s="72">
        <v>371.50474500000001</v>
      </c>
      <c r="T26" s="72">
        <v>728.79092500000002</v>
      </c>
      <c r="U26" s="72">
        <v>1200.24585</v>
      </c>
      <c r="V26" s="72">
        <v>1794.23325</v>
      </c>
      <c r="X26" s="64">
        <f t="shared" si="1"/>
        <v>0.25346292423723182</v>
      </c>
      <c r="Y26" s="59">
        <f t="shared" si="2"/>
        <v>0.50692959212087751</v>
      </c>
      <c r="Z26" s="59">
        <f t="shared" si="3"/>
        <v>0.25346136039195377</v>
      </c>
      <c r="AA26" s="59">
        <f t="shared" si="4"/>
        <v>0.42243392785790335</v>
      </c>
      <c r="AB26" s="65">
        <f t="shared" si="5"/>
        <v>0.4224415621289504</v>
      </c>
    </row>
    <row r="27" spans="10:28">
      <c r="J27" s="64">
        <v>0.24336352666741201</v>
      </c>
      <c r="K27" s="59">
        <v>0.93238393060476998</v>
      </c>
      <c r="L27" s="59">
        <v>3.58440912664835</v>
      </c>
      <c r="M27" s="59">
        <v>5.7398049459933604</v>
      </c>
      <c r="N27" s="65">
        <v>11.5598523695159</v>
      </c>
      <c r="Q27" s="72">
        <v>22.157903000000001</v>
      </c>
      <c r="R27" s="72">
        <v>137.94727499999999</v>
      </c>
      <c r="S27" s="72">
        <v>385.69150999999999</v>
      </c>
      <c r="T27" s="72">
        <v>754.85705499999995</v>
      </c>
      <c r="U27" s="72">
        <v>1243.86265</v>
      </c>
      <c r="V27" s="72">
        <v>1858.3318999999999</v>
      </c>
      <c r="X27" s="64">
        <f t="shared" si="1"/>
        <v>3.8010255025442246</v>
      </c>
      <c r="Y27" s="59">
        <f t="shared" si="2"/>
        <v>1.3517617123498062</v>
      </c>
      <c r="Z27" s="59">
        <f t="shared" si="3"/>
        <v>2.7032775228630794</v>
      </c>
      <c r="AA27" s="59">
        <f t="shared" si="4"/>
        <v>2.1965030159558587</v>
      </c>
      <c r="AB27" s="65">
        <f t="shared" si="5"/>
        <v>2.6188167971275469</v>
      </c>
    </row>
    <row r="28" spans="10:28">
      <c r="J28" s="64">
        <v>7.4657041064457502E-2</v>
      </c>
      <c r="K28" s="59">
        <v>0.34651767812046502</v>
      </c>
      <c r="L28" s="59">
        <v>3.2449483742041201</v>
      </c>
      <c r="M28" s="59">
        <v>1.90185561188283</v>
      </c>
      <c r="N28" s="65">
        <v>4.1860014339463101</v>
      </c>
      <c r="Q28" s="72">
        <v>22.091210499999999</v>
      </c>
      <c r="R28" s="72">
        <v>136.71527499999999</v>
      </c>
      <c r="S28" s="72">
        <v>384.08050500000002</v>
      </c>
      <c r="T28" s="72">
        <v>750.351225</v>
      </c>
      <c r="U28" s="72">
        <v>1238.6485499999999</v>
      </c>
      <c r="V28" s="72">
        <v>1851.6587999999999</v>
      </c>
      <c r="X28" s="64">
        <f t="shared" si="1"/>
        <v>1.0983147939018056</v>
      </c>
      <c r="Y28" s="59">
        <f t="shared" si="2"/>
        <v>0.67589876683303096</v>
      </c>
      <c r="Z28" s="59">
        <f t="shared" si="3"/>
        <v>0.92934613122501708</v>
      </c>
      <c r="AA28" s="59">
        <f t="shared" si="4"/>
        <v>0.7603830298695905</v>
      </c>
      <c r="AB28" s="65">
        <f t="shared" si="5"/>
        <v>0.92935119239378228</v>
      </c>
    </row>
    <row r="29" spans="10:28">
      <c r="J29" s="64">
        <v>0.96073325567610002</v>
      </c>
      <c r="K29" s="59">
        <v>7.7301761847450896</v>
      </c>
      <c r="L29" s="59">
        <v>23.460501923292298</v>
      </c>
      <c r="M29" s="59">
        <v>44.752809394499998</v>
      </c>
      <c r="N29" s="65">
        <v>80.790202441756506</v>
      </c>
      <c r="Q29" s="72">
        <v>19.957363999999998</v>
      </c>
      <c r="R29" s="72">
        <v>125.41477999999999</v>
      </c>
      <c r="S29" s="72">
        <v>351.75412</v>
      </c>
      <c r="T29" s="72">
        <v>688.40301499999998</v>
      </c>
      <c r="U29" s="72">
        <v>1139.3334</v>
      </c>
      <c r="V29" s="72">
        <v>1697.8202000000001</v>
      </c>
      <c r="X29" s="64">
        <f t="shared" si="1"/>
        <v>0.33794907284260184</v>
      </c>
      <c r="Y29" s="59">
        <f t="shared" si="2"/>
        <v>0.25345937249547651</v>
      </c>
      <c r="Z29" s="59">
        <f t="shared" si="3"/>
        <v>0.8448615152190867</v>
      </c>
      <c r="AA29" s="59">
        <f t="shared" si="4"/>
        <v>0.25346205197210547</v>
      </c>
      <c r="AB29" s="65">
        <f t="shared" si="5"/>
        <v>0.33794908442320548</v>
      </c>
    </row>
    <row r="30" spans="10:28">
      <c r="J30" s="64">
        <v>0.54738974409281704</v>
      </c>
      <c r="K30" s="59">
        <v>1.5704700188797001</v>
      </c>
      <c r="L30" s="59">
        <v>10.7601570264007</v>
      </c>
      <c r="M30" s="59">
        <v>21.7437951509954</v>
      </c>
      <c r="N30" s="65">
        <v>30.728668679345599</v>
      </c>
      <c r="Q30" s="72">
        <v>21.598756000000002</v>
      </c>
      <c r="R30" s="72">
        <v>132.77558999999999</v>
      </c>
      <c r="S30" s="72">
        <v>374.63382000000001</v>
      </c>
      <c r="T30" s="72">
        <v>735.42321500000003</v>
      </c>
      <c r="U30" s="72">
        <v>1212.4845499999999</v>
      </c>
      <c r="V30" s="72">
        <v>1812.5681999999999</v>
      </c>
      <c r="X30" s="64">
        <f t="shared" si="1"/>
        <v>4.813928611394271</v>
      </c>
      <c r="Y30" s="59">
        <f t="shared" si="2"/>
        <v>6.1636883505636977</v>
      </c>
      <c r="Z30" s="59">
        <f t="shared" si="3"/>
        <v>6.6695741682548864</v>
      </c>
      <c r="AA30" s="59">
        <f t="shared" si="4"/>
        <v>6.5009606900835557</v>
      </c>
      <c r="AB30" s="65">
        <f t="shared" si="5"/>
        <v>7.0910062359057076</v>
      </c>
    </row>
    <row r="31" spans="10:28">
      <c r="J31" s="66">
        <v>0.64533534699565198</v>
      </c>
      <c r="K31" s="60">
        <v>3.42270794792661</v>
      </c>
      <c r="L31" s="60">
        <v>11.908194383131701</v>
      </c>
      <c r="M31" s="60">
        <v>19.421479704883399</v>
      </c>
      <c r="N31" s="67">
        <v>30.954377163900499</v>
      </c>
      <c r="Q31" s="72">
        <v>22.468425</v>
      </c>
      <c r="R31" s="72">
        <v>139.70820000000001</v>
      </c>
      <c r="S31" s="72">
        <v>391.577315</v>
      </c>
      <c r="T31" s="72">
        <v>766.32779000000005</v>
      </c>
      <c r="U31" s="72">
        <v>1263.4965500000001</v>
      </c>
      <c r="V31" s="72">
        <v>1889.9757</v>
      </c>
      <c r="X31" s="64">
        <f t="shared" si="1"/>
        <v>2.5343577384402001</v>
      </c>
      <c r="Y31" s="59">
        <f t="shared" si="2"/>
        <v>1.1828002563420732</v>
      </c>
      <c r="Z31" s="59">
        <f t="shared" si="3"/>
        <v>2.8721798332037132</v>
      </c>
      <c r="AA31" s="59">
        <f t="shared" si="4"/>
        <v>2.9566370366749162</v>
      </c>
      <c r="AB31" s="65">
        <f t="shared" si="5"/>
        <v>2.5343554834860043</v>
      </c>
    </row>
    <row r="32" spans="10:28">
      <c r="J32" s="68">
        <v>23.0900455833333</v>
      </c>
      <c r="K32" s="68">
        <v>143.40495583333299</v>
      </c>
      <c r="L32" s="68">
        <v>402.24451166666699</v>
      </c>
      <c r="M32" s="68">
        <v>788.19417750000002</v>
      </c>
      <c r="N32" s="68">
        <v>1299.4289166666699</v>
      </c>
      <c r="X32" s="66">
        <f t="shared" si="1"/>
        <v>2.8721877345459328</v>
      </c>
      <c r="Y32" s="60">
        <f t="shared" si="2"/>
        <v>2.4498976781080923</v>
      </c>
      <c r="Z32" s="60">
        <f t="shared" si="3"/>
        <v>3.0410838235436852</v>
      </c>
      <c r="AA32" s="60">
        <f t="shared" si="4"/>
        <v>2.5343567019647555</v>
      </c>
      <c r="AB32" s="67">
        <f t="shared" si="5"/>
        <v>2.4498980360413722</v>
      </c>
    </row>
    <row r="34" spans="22:26">
      <c r="V34">
        <v>25.073951999999998</v>
      </c>
      <c r="W34">
        <v>155.45303000000001</v>
      </c>
      <c r="X34">
        <v>434.37247000000002</v>
      </c>
      <c r="Y34">
        <v>850.13915999999995</v>
      </c>
      <c r="Z34">
        <v>1400.8597</v>
      </c>
    </row>
    <row r="35" spans="22:26">
      <c r="V35">
        <v>24.835421</v>
      </c>
      <c r="W35">
        <v>153.60668999999999</v>
      </c>
      <c r="X35">
        <v>430.24023</v>
      </c>
      <c r="Y35">
        <v>842.05169999999998</v>
      </c>
      <c r="Z35">
        <v>1389.192</v>
      </c>
    </row>
    <row r="36" spans="22:26">
      <c r="V36">
        <v>25.194077</v>
      </c>
      <c r="W36">
        <v>156.19777999999999</v>
      </c>
      <c r="X36">
        <v>436.97525000000002</v>
      </c>
      <c r="Y36">
        <v>855.23328000000004</v>
      </c>
      <c r="Z36">
        <v>1409.2538</v>
      </c>
    </row>
    <row r="37" spans="22:26">
      <c r="V37">
        <v>24.984235999999999</v>
      </c>
      <c r="W37">
        <v>154.71185</v>
      </c>
      <c r="X37">
        <v>433.33571999999998</v>
      </c>
      <c r="Y37">
        <v>848.11005</v>
      </c>
      <c r="Z37">
        <v>1397.5161000000001</v>
      </c>
    </row>
    <row r="38" spans="22:26">
      <c r="V38">
        <v>25.375340999999999</v>
      </c>
      <c r="W38">
        <v>158.45348000000001</v>
      </c>
      <c r="X38">
        <v>441.69965000000002</v>
      </c>
      <c r="Y38">
        <v>864.47968000000003</v>
      </c>
      <c r="Z38">
        <v>1421.09</v>
      </c>
    </row>
    <row r="39" spans="22:26">
      <c r="V39">
        <v>24.776142</v>
      </c>
      <c r="W39">
        <v>153.60668999999999</v>
      </c>
      <c r="X39">
        <v>430.75461000000001</v>
      </c>
      <c r="Y39">
        <v>843.05840999999998</v>
      </c>
      <c r="Z39">
        <v>1384.2212999999999</v>
      </c>
    </row>
    <row r="40" spans="22:26">
      <c r="V40">
        <v>24.191092999999999</v>
      </c>
      <c r="W40">
        <v>150.69801000000001</v>
      </c>
      <c r="X40">
        <v>422.09329000000002</v>
      </c>
      <c r="Y40">
        <v>829.07324000000006</v>
      </c>
      <c r="Z40">
        <v>1364.5160000000001</v>
      </c>
    </row>
    <row r="41" spans="22:26">
      <c r="V41">
        <v>24.805762999999999</v>
      </c>
      <c r="W41">
        <v>153.9742</v>
      </c>
      <c r="X41">
        <v>431.78519</v>
      </c>
      <c r="Y41">
        <v>847.09729000000004</v>
      </c>
      <c r="Z41">
        <v>1397.5161000000001</v>
      </c>
    </row>
    <row r="42" spans="22:26">
      <c r="V42">
        <v>25.49691</v>
      </c>
      <c r="W42">
        <v>158.45348000000001</v>
      </c>
      <c r="X42">
        <v>442.75641000000002</v>
      </c>
      <c r="Y42">
        <v>866.54796999999996</v>
      </c>
      <c r="Z42">
        <v>1426.193</v>
      </c>
    </row>
    <row r="43" spans="22:26">
      <c r="V43">
        <v>20.221758000000001</v>
      </c>
      <c r="W43">
        <v>127.7903</v>
      </c>
      <c r="X43">
        <v>357.07625999999999</v>
      </c>
      <c r="Y43">
        <v>694.69494999999995</v>
      </c>
      <c r="Z43">
        <v>1148.8291999999999</v>
      </c>
    </row>
    <row r="44" spans="22:26">
      <c r="V44">
        <v>21.415420999999998</v>
      </c>
      <c r="W44">
        <v>131.98009999999999</v>
      </c>
      <c r="X44">
        <v>368.78357</v>
      </c>
      <c r="Y44">
        <v>723.49761999999998</v>
      </c>
      <c r="Z44">
        <v>1195.0319999999999</v>
      </c>
    </row>
    <row r="45" spans="22:26">
      <c r="V45">
        <v>21.441023000000001</v>
      </c>
      <c r="W45">
        <v>132.92966999999999</v>
      </c>
      <c r="X45">
        <v>372.77069</v>
      </c>
      <c r="Y45">
        <v>731.31975999999997</v>
      </c>
      <c r="Z45">
        <v>1207.9521</v>
      </c>
    </row>
    <row r="46" spans="22:26">
      <c r="V46">
        <v>20.785183</v>
      </c>
      <c r="W46">
        <v>132.77094</v>
      </c>
      <c r="X46">
        <v>364.40341000000001</v>
      </c>
      <c r="Y46">
        <v>717.47162000000003</v>
      </c>
      <c r="Z46">
        <v>1178.0199</v>
      </c>
    </row>
    <row r="47" spans="22:26">
      <c r="V47">
        <v>21.985818999999999</v>
      </c>
      <c r="W47">
        <v>137.28798</v>
      </c>
      <c r="X47">
        <v>383.15694999999999</v>
      </c>
      <c r="Y47">
        <v>750.79840000000002</v>
      </c>
      <c r="Z47">
        <v>1235.6886</v>
      </c>
    </row>
    <row r="48" spans="22:26">
      <c r="V48">
        <v>22.144000999999999</v>
      </c>
      <c r="W48">
        <v>136.96029999999999</v>
      </c>
      <c r="X48">
        <v>386.37502999999998</v>
      </c>
      <c r="Y48">
        <v>751.69604000000004</v>
      </c>
      <c r="Z48">
        <v>1241.6085</v>
      </c>
    </row>
    <row r="49" spans="22:26">
      <c r="V49">
        <v>20.636704999999999</v>
      </c>
      <c r="W49">
        <v>130.88084000000001</v>
      </c>
      <c r="X49">
        <v>368.34320000000002</v>
      </c>
      <c r="Y49">
        <v>720.04803000000004</v>
      </c>
      <c r="Z49">
        <v>1196.4607000000001</v>
      </c>
    </row>
    <row r="50" spans="22:26">
      <c r="V50">
        <v>21.211693</v>
      </c>
      <c r="W50">
        <v>131.6651</v>
      </c>
      <c r="X50">
        <v>367.02524</v>
      </c>
      <c r="Y50">
        <v>720.04803000000004</v>
      </c>
      <c r="Z50">
        <v>1190.7561000000001</v>
      </c>
    </row>
    <row r="51" spans="22:26">
      <c r="V51">
        <v>22.012104000000001</v>
      </c>
      <c r="W51">
        <v>137.28798</v>
      </c>
      <c r="X51">
        <v>383.15694999999999</v>
      </c>
      <c r="Y51">
        <v>752.59473000000003</v>
      </c>
      <c r="Z51">
        <v>1241.6085</v>
      </c>
    </row>
    <row r="52" spans="22:26">
      <c r="V52">
        <v>24.835421</v>
      </c>
      <c r="W52">
        <v>153.60668999999999</v>
      </c>
      <c r="X52">
        <v>430.75461000000001</v>
      </c>
      <c r="Y52">
        <v>842.05169999999998</v>
      </c>
      <c r="Z52">
        <v>1389.192</v>
      </c>
    </row>
    <row r="53" spans="22:26">
      <c r="V53">
        <v>24.511139</v>
      </c>
      <c r="W53">
        <v>152.1454</v>
      </c>
      <c r="X53">
        <v>426.14728000000002</v>
      </c>
      <c r="Y53">
        <v>835.03827000000001</v>
      </c>
      <c r="Z53">
        <v>1377.6215</v>
      </c>
    </row>
    <row r="54" spans="22:26">
      <c r="V54">
        <v>25.073951999999998</v>
      </c>
      <c r="W54">
        <v>155.26741000000001</v>
      </c>
      <c r="X54">
        <v>435.41174000000001</v>
      </c>
      <c r="Y54">
        <v>853.19201999999996</v>
      </c>
      <c r="Z54">
        <v>1404.2112999999999</v>
      </c>
    </row>
    <row r="55" spans="22:26">
      <c r="V55">
        <v>25.224197</v>
      </c>
      <c r="W55">
        <v>157.50967</v>
      </c>
      <c r="X55">
        <v>438.5444</v>
      </c>
      <c r="Y55">
        <v>859.33051</v>
      </c>
      <c r="Z55">
        <v>1416.0051000000001</v>
      </c>
    </row>
    <row r="56" spans="22:26">
      <c r="V56">
        <v>24.954401000000001</v>
      </c>
      <c r="W56">
        <v>156.19777999999999</v>
      </c>
      <c r="X56">
        <v>435.41174000000001</v>
      </c>
      <c r="Y56">
        <v>852.17316000000005</v>
      </c>
      <c r="Z56">
        <v>1405.8901000000001</v>
      </c>
    </row>
    <row r="57" spans="22:26">
      <c r="V57">
        <v>25.284545999999999</v>
      </c>
      <c r="W57">
        <v>157.88651999999999</v>
      </c>
      <c r="X57">
        <v>440.64539000000002</v>
      </c>
      <c r="Y57">
        <v>862.41632000000004</v>
      </c>
      <c r="Z57">
        <v>1421.09</v>
      </c>
    </row>
    <row r="58" spans="22:26">
      <c r="V58">
        <v>24.628567</v>
      </c>
      <c r="W58">
        <v>152.50941</v>
      </c>
      <c r="X58">
        <v>427.16687000000002</v>
      </c>
      <c r="Y58">
        <v>837.03612999999996</v>
      </c>
      <c r="Z58">
        <v>1380.9175</v>
      </c>
    </row>
    <row r="59" spans="22:26">
      <c r="V59">
        <v>25.044011999999999</v>
      </c>
      <c r="W59">
        <v>155.45303000000001</v>
      </c>
      <c r="X59">
        <v>435.93227999999999</v>
      </c>
      <c r="Y59">
        <v>853.19201999999996</v>
      </c>
      <c r="Z59">
        <v>1400.8597</v>
      </c>
    </row>
    <row r="60" spans="22:26">
      <c r="V60">
        <v>24.865112</v>
      </c>
      <c r="W60">
        <v>153.9742</v>
      </c>
      <c r="X60">
        <v>431.26958999999999</v>
      </c>
      <c r="Y60">
        <v>845.07543999999996</v>
      </c>
      <c r="Z60">
        <v>1392.5156999999999</v>
      </c>
    </row>
    <row r="61" spans="22:26">
      <c r="V61">
        <v>21.338795000000001</v>
      </c>
      <c r="W61">
        <v>137.28798</v>
      </c>
      <c r="X61">
        <v>377.25139999999999</v>
      </c>
      <c r="Y61">
        <v>738.34375</v>
      </c>
      <c r="Z61">
        <v>1216.6431</v>
      </c>
    </row>
    <row r="62" spans="22:26">
      <c r="V62">
        <v>21.672834000000002</v>
      </c>
      <c r="W62">
        <v>134.36685</v>
      </c>
      <c r="X62">
        <v>377.25139999999999</v>
      </c>
      <c r="Y62">
        <v>739.22644000000003</v>
      </c>
      <c r="Z62">
        <v>1221.0119999999999</v>
      </c>
    </row>
    <row r="63" spans="22:26">
      <c r="V63">
        <v>21.364305000000002</v>
      </c>
      <c r="W63">
        <v>133.88607999999999</v>
      </c>
      <c r="X63">
        <v>374.10928000000001</v>
      </c>
      <c r="Y63">
        <v>735.70183999999995</v>
      </c>
      <c r="Z63">
        <v>1215.1903</v>
      </c>
    </row>
    <row r="64" spans="22:26">
      <c r="V64">
        <v>21.933342</v>
      </c>
      <c r="W64">
        <v>135.33358999999999</v>
      </c>
      <c r="X64">
        <v>378.60608000000002</v>
      </c>
      <c r="Y64">
        <v>740.11023</v>
      </c>
      <c r="Z64">
        <v>1222.4718</v>
      </c>
    </row>
    <row r="65" spans="22:26">
      <c r="V65">
        <v>22.329986999999999</v>
      </c>
      <c r="W65">
        <v>138.60657</v>
      </c>
      <c r="X65">
        <v>388.22606999999999</v>
      </c>
      <c r="Y65">
        <v>758.91570999999999</v>
      </c>
      <c r="Z65">
        <v>1252.0367000000001</v>
      </c>
    </row>
    <row r="66" spans="22:26">
      <c r="V66">
        <v>22.038419999999999</v>
      </c>
      <c r="W66">
        <v>136.47024999999999</v>
      </c>
      <c r="X66">
        <v>381.78598</v>
      </c>
      <c r="Y66">
        <v>749.00640999999996</v>
      </c>
      <c r="Z66">
        <v>1235.6886</v>
      </c>
    </row>
    <row r="67" spans="22:26">
      <c r="V67">
        <v>19.278023000000001</v>
      </c>
      <c r="W67">
        <v>119.94871999999999</v>
      </c>
      <c r="X67">
        <v>335.16503999999998</v>
      </c>
      <c r="Y67">
        <v>656.75800000000004</v>
      </c>
      <c r="Z67">
        <v>1082.2061000000001</v>
      </c>
    </row>
    <row r="68" spans="22:26">
      <c r="V68">
        <v>21.985818999999999</v>
      </c>
      <c r="W68">
        <v>133.88607999999999</v>
      </c>
      <c r="X68">
        <v>382.24239999999998</v>
      </c>
      <c r="Y68">
        <v>750.79840000000002</v>
      </c>
      <c r="Z68">
        <v>1234.213</v>
      </c>
    </row>
  </sheetData>
  <mergeCells count="1">
    <mergeCell ref="X14:AB14"/>
  </mergeCells>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233A5-F231-4DBF-8139-47631592039E}">
  <dimension ref="B5:AG28"/>
  <sheetViews>
    <sheetView workbookViewId="0">
      <selection activeCell="K21" sqref="K21"/>
    </sheetView>
  </sheetViews>
  <sheetFormatPr defaultRowHeight="14.4"/>
  <cols>
    <col min="3" max="3" width="10.21875" bestFit="1" customWidth="1"/>
    <col min="4" max="7" width="9" bestFit="1" customWidth="1"/>
    <col min="8" max="8" width="9.5546875" bestFit="1" customWidth="1"/>
    <col min="9" max="9" width="9.109375" customWidth="1"/>
    <col min="10" max="11" width="8.88671875" customWidth="1"/>
    <col min="12" max="13" width="12" customWidth="1"/>
    <col min="14" max="16" width="8.88671875" customWidth="1"/>
    <col min="17" max="17" width="12.109375" customWidth="1"/>
    <col min="18" max="18" width="12" customWidth="1"/>
    <col min="19" max="19" width="8.88671875" customWidth="1"/>
    <col min="20" max="20" width="12" customWidth="1"/>
    <col min="21" max="27" width="11" customWidth="1"/>
    <col min="28" max="28" width="12.109375" customWidth="1"/>
  </cols>
  <sheetData>
    <row r="5" spans="3:33">
      <c r="C5" s="10"/>
      <c r="D5" s="128" t="s">
        <v>131</v>
      </c>
      <c r="E5" s="128"/>
      <c r="F5" s="128"/>
      <c r="G5" s="128"/>
      <c r="H5" s="128"/>
      <c r="AB5" s="10"/>
      <c r="AC5" s="128" t="s">
        <v>131</v>
      </c>
      <c r="AD5" s="128"/>
      <c r="AE5" s="128"/>
      <c r="AF5" s="128"/>
      <c r="AG5" s="128"/>
    </row>
    <row r="6" spans="3:33">
      <c r="C6" s="10" t="s">
        <v>74</v>
      </c>
      <c r="D6" s="10" t="s">
        <v>113</v>
      </c>
      <c r="E6" s="10" t="s">
        <v>114</v>
      </c>
      <c r="F6" s="10" t="s">
        <v>115</v>
      </c>
      <c r="G6" s="10" t="s">
        <v>116</v>
      </c>
      <c r="H6" s="10" t="s">
        <v>117</v>
      </c>
      <c r="I6" s="32" t="s">
        <v>173</v>
      </c>
      <c r="J6" s="32" t="s">
        <v>174</v>
      </c>
      <c r="K6" s="32" t="s">
        <v>75</v>
      </c>
      <c r="L6" s="32" t="s">
        <v>175</v>
      </c>
      <c r="M6" s="32" t="s">
        <v>176</v>
      </c>
      <c r="N6" s="32" t="s">
        <v>177</v>
      </c>
      <c r="O6" s="32" t="s">
        <v>178</v>
      </c>
      <c r="P6" s="32" t="s">
        <v>179</v>
      </c>
      <c r="Q6" s="32" t="s">
        <v>180</v>
      </c>
      <c r="R6" s="32" t="s">
        <v>183</v>
      </c>
      <c r="S6" s="32" t="s">
        <v>181</v>
      </c>
      <c r="T6" s="32" t="s">
        <v>182</v>
      </c>
      <c r="U6" s="32" t="s">
        <v>184</v>
      </c>
      <c r="V6" s="10" t="s">
        <v>113</v>
      </c>
      <c r="W6" s="10" t="s">
        <v>114</v>
      </c>
      <c r="X6" s="10" t="s">
        <v>115</v>
      </c>
      <c r="Y6" s="10" t="s">
        <v>116</v>
      </c>
      <c r="Z6" s="10" t="s">
        <v>117</v>
      </c>
      <c r="AA6" s="32"/>
      <c r="AB6" s="10" t="s">
        <v>74</v>
      </c>
      <c r="AC6" s="10" t="s">
        <v>113</v>
      </c>
      <c r="AD6" s="10" t="s">
        <v>114</v>
      </c>
      <c r="AE6" s="10" t="s">
        <v>115</v>
      </c>
      <c r="AF6" s="10" t="s">
        <v>116</v>
      </c>
      <c r="AG6" s="10" t="s">
        <v>117</v>
      </c>
    </row>
    <row r="7" spans="3:33">
      <c r="C7" s="35" t="s">
        <v>118</v>
      </c>
      <c r="D7" s="33">
        <v>25.073951999999998</v>
      </c>
      <c r="E7" s="33">
        <v>155.45303000000001</v>
      </c>
      <c r="F7" s="33">
        <v>434.37247000000002</v>
      </c>
      <c r="G7" s="33">
        <v>850.13915999999995</v>
      </c>
      <c r="H7" s="33">
        <v>1400.8597</v>
      </c>
      <c r="I7" s="34">
        <v>3.1475</v>
      </c>
      <c r="J7">
        <v>19.967500000000001</v>
      </c>
      <c r="K7">
        <v>14.52</v>
      </c>
      <c r="L7">
        <f>I7*J7/10^6</f>
        <v>6.284770625E-5</v>
      </c>
      <c r="M7">
        <f>J7*I7^3/12/10^12</f>
        <v>5.1884742224195954E-11</v>
      </c>
      <c r="N7">
        <v>0.185</v>
      </c>
      <c r="O7">
        <f>K7/10^3/(I7*J7*N7/10^9)</f>
        <v>1248836.1337210534</v>
      </c>
      <c r="P7">
        <f>SQRT(K7)</f>
        <v>3.8105117766515302</v>
      </c>
      <c r="Q7">
        <f>P7/$P$7</f>
        <v>1</v>
      </c>
      <c r="R7">
        <f>SQRT(O7)</f>
        <v>1117.5133707124285</v>
      </c>
      <c r="S7">
        <f>R7/$R$7</f>
        <v>1</v>
      </c>
      <c r="T7">
        <f>SQRT(M7/(L7*O7))</f>
        <v>8.1305961069434606E-7</v>
      </c>
      <c r="U7">
        <f>T7/$T$7</f>
        <v>1</v>
      </c>
      <c r="V7">
        <f>D7/$U7</f>
        <v>25.073951999999998</v>
      </c>
      <c r="W7">
        <f t="shared" ref="W7:Z15" si="0">E7/$U7</f>
        <v>155.45303000000001</v>
      </c>
      <c r="X7">
        <f t="shared" si="0"/>
        <v>434.37247000000002</v>
      </c>
      <c r="Y7">
        <f t="shared" si="0"/>
        <v>850.13915999999995</v>
      </c>
      <c r="Z7">
        <f t="shared" si="0"/>
        <v>1400.8597</v>
      </c>
      <c r="AB7" s="36" t="s">
        <v>118</v>
      </c>
      <c r="AC7" s="37">
        <v>2.72051067179199E-2</v>
      </c>
      <c r="AD7" s="37">
        <v>1.41148641489979E-2</v>
      </c>
      <c r="AE7" s="37">
        <v>1.2758628556731599E-2</v>
      </c>
      <c r="AF7" s="37">
        <v>1.25535659361935E-2</v>
      </c>
      <c r="AG7" s="37">
        <v>1.32349071073998E-2</v>
      </c>
    </row>
    <row r="8" spans="3:33">
      <c r="C8" s="35" t="s">
        <v>119</v>
      </c>
      <c r="D8" s="33">
        <v>21.415420999999998</v>
      </c>
      <c r="E8" s="33">
        <v>131.98009999999999</v>
      </c>
      <c r="F8" s="33">
        <v>368.78357</v>
      </c>
      <c r="G8" s="33">
        <v>723.49761999999998</v>
      </c>
      <c r="H8" s="33">
        <v>1195.0319999999999</v>
      </c>
      <c r="I8" s="34">
        <v>3.16</v>
      </c>
      <c r="J8">
        <v>20.009999999999998</v>
      </c>
      <c r="K8">
        <v>14.44</v>
      </c>
      <c r="L8">
        <f t="shared" ref="L8:L15" si="1">I8*J8/10^6</f>
        <v>6.3231599999999993E-5</v>
      </c>
      <c r="M8">
        <f t="shared" ref="M8:M15" si="2">J8*I8^3/12/10^12</f>
        <v>5.2617122080000011E-11</v>
      </c>
      <c r="N8">
        <v>0.185</v>
      </c>
      <c r="O8">
        <f t="shared" ref="O8:O15" si="3">K8/10^3/(I8*J8*N8/10^9)</f>
        <v>1234415.2932086815</v>
      </c>
      <c r="P8">
        <f t="shared" ref="P8:P15" si="4">SQRT(K8)</f>
        <v>3.8</v>
      </c>
      <c r="Q8">
        <f t="shared" ref="Q8:Q15" si="5">P8/$P$7</f>
        <v>0.99724137405480806</v>
      </c>
      <c r="R8">
        <f t="shared" ref="R8:R15" si="6">SQRT(O8)</f>
        <v>1111.0424353771018</v>
      </c>
      <c r="S8">
        <f t="shared" ref="S8:S15" si="7">R8/$R$7</f>
        <v>0.99420952312078259</v>
      </c>
      <c r="T8">
        <f t="shared" ref="T8:T15" si="8">SQRT(M8/(L8*O8))</f>
        <v>8.2104282993474691E-7</v>
      </c>
      <c r="U8">
        <f t="shared" ref="U8:U15" si="9">T8/$T$7</f>
        <v>1.0098187379318759</v>
      </c>
      <c r="V8">
        <f t="shared" ref="V8:V15" si="10">D8/$U8</f>
        <v>21.207193128401542</v>
      </c>
      <c r="W8">
        <f t="shared" si="0"/>
        <v>130.69682215473367</v>
      </c>
      <c r="X8">
        <f t="shared" si="0"/>
        <v>365.19778862023725</v>
      </c>
      <c r="Y8">
        <f t="shared" si="0"/>
        <v>716.46285895004689</v>
      </c>
      <c r="Z8">
        <f t="shared" si="0"/>
        <v>1183.412383936788</v>
      </c>
      <c r="AB8" s="36" t="s">
        <v>119</v>
      </c>
      <c r="AC8" s="37">
        <v>2.91576728750749E-2</v>
      </c>
      <c r="AD8" s="37">
        <v>1.6048686127681101E-2</v>
      </c>
      <c r="AE8" s="37">
        <v>1.3785684378509799E-2</v>
      </c>
      <c r="AF8" s="37">
        <v>1.37736187715445E-2</v>
      </c>
      <c r="AG8" s="37">
        <v>1.47761231498406E-2</v>
      </c>
    </row>
    <row r="9" spans="3:33">
      <c r="C9" s="35" t="s">
        <v>120</v>
      </c>
      <c r="D9" s="33">
        <v>21.441023000000001</v>
      </c>
      <c r="E9" s="33">
        <v>132.92966999999999</v>
      </c>
      <c r="F9" s="33">
        <v>372.77069</v>
      </c>
      <c r="G9" s="33">
        <v>731.31975999999997</v>
      </c>
      <c r="H9" s="33">
        <v>1207.9521</v>
      </c>
      <c r="I9" s="34">
        <v>3.165</v>
      </c>
      <c r="J9">
        <v>20.055</v>
      </c>
      <c r="K9">
        <v>14.1</v>
      </c>
      <c r="L9">
        <f t="shared" si="1"/>
        <v>6.3474074999999994E-5</v>
      </c>
      <c r="M9">
        <f t="shared" si="2"/>
        <v>5.298617424515624E-11</v>
      </c>
      <c r="N9">
        <v>0.185</v>
      </c>
      <c r="O9">
        <f t="shared" si="3"/>
        <v>1200745.5991476239</v>
      </c>
      <c r="P9">
        <f t="shared" si="4"/>
        <v>3.7549966711037173</v>
      </c>
      <c r="Q9">
        <f t="shared" si="5"/>
        <v>0.98543106312176354</v>
      </c>
      <c r="R9">
        <f t="shared" si="6"/>
        <v>1095.785380057438</v>
      </c>
      <c r="S9">
        <f t="shared" si="7"/>
        <v>0.98055684054935421</v>
      </c>
      <c r="T9">
        <f t="shared" si="8"/>
        <v>8.3379174208793639E-7</v>
      </c>
      <c r="U9">
        <f t="shared" si="9"/>
        <v>1.0254989069938985</v>
      </c>
      <c r="V9">
        <f t="shared" si="10"/>
        <v>20.907894541644374</v>
      </c>
      <c r="W9">
        <f t="shared" si="0"/>
        <v>129.62438974183218</v>
      </c>
      <c r="X9">
        <f t="shared" si="0"/>
        <v>363.50179162328249</v>
      </c>
      <c r="Y9">
        <f t="shared" si="0"/>
        <v>713.13558211754503</v>
      </c>
      <c r="Z9">
        <f t="shared" si="0"/>
        <v>1177.9165163041828</v>
      </c>
      <c r="AB9" s="36" t="s">
        <v>120</v>
      </c>
      <c r="AC9" s="37">
        <v>3.0953909242109501E-2</v>
      </c>
      <c r="AD9" s="37">
        <v>1.5930132076608199E-2</v>
      </c>
      <c r="AE9" s="37">
        <v>1.38315101973278E-2</v>
      </c>
      <c r="AF9" s="37">
        <v>1.37558473737947E-2</v>
      </c>
      <c r="AG9" s="37">
        <v>1.47753805800742E-2</v>
      </c>
    </row>
    <row r="10" spans="3:33">
      <c r="C10" s="11" t="s">
        <v>121</v>
      </c>
      <c r="D10" s="31">
        <v>20.785183</v>
      </c>
      <c r="E10" s="31">
        <v>132.77094</v>
      </c>
      <c r="F10" s="31">
        <v>364.40341000000001</v>
      </c>
      <c r="G10" s="31">
        <v>717.47162000000003</v>
      </c>
      <c r="H10" s="31">
        <v>1178.0199</v>
      </c>
      <c r="I10" s="28">
        <v>3.2149999999999999</v>
      </c>
      <c r="J10">
        <v>19.965</v>
      </c>
      <c r="K10">
        <v>14.97</v>
      </c>
      <c r="L10">
        <f t="shared" si="1"/>
        <v>6.4187474999999986E-5</v>
      </c>
      <c r="M10">
        <f t="shared" si="2"/>
        <v>5.5288015315156235E-11</v>
      </c>
      <c r="N10">
        <v>0.185</v>
      </c>
      <c r="O10">
        <f t="shared" si="3"/>
        <v>1260665.2453444996</v>
      </c>
      <c r="P10">
        <f t="shared" si="4"/>
        <v>3.8691084244306206</v>
      </c>
      <c r="Q10">
        <f t="shared" si="5"/>
        <v>1.015377631985849</v>
      </c>
      <c r="R10">
        <f t="shared" si="6"/>
        <v>1122.7935007580422</v>
      </c>
      <c r="S10">
        <f t="shared" si="7"/>
        <v>1.0047248920540857</v>
      </c>
      <c r="T10">
        <f t="shared" si="8"/>
        <v>8.2659060378932804E-7</v>
      </c>
      <c r="U10">
        <f t="shared" si="9"/>
        <v>1.0166420677118946</v>
      </c>
      <c r="V10">
        <f t="shared" si="10"/>
        <v>20.444936974504873</v>
      </c>
      <c r="W10">
        <f t="shared" si="0"/>
        <v>130.5975271108158</v>
      </c>
      <c r="X10">
        <f t="shared" si="0"/>
        <v>358.43825626864384</v>
      </c>
      <c r="Y10">
        <f t="shared" si="0"/>
        <v>705.72686571467329</v>
      </c>
      <c r="Z10">
        <f t="shared" si="0"/>
        <v>1158.7361347846941</v>
      </c>
      <c r="AB10" s="36" t="s">
        <v>121</v>
      </c>
      <c r="AC10" s="37">
        <v>2.9763009543865002E-2</v>
      </c>
      <c r="AD10" s="37">
        <v>1.54576325210915E-2</v>
      </c>
      <c r="AE10" s="37">
        <v>1.4174412912327201E-2</v>
      </c>
      <c r="AF10" s="37">
        <v>1.37807059183752E-2</v>
      </c>
      <c r="AG10" s="37">
        <v>1.40355939657721E-2</v>
      </c>
    </row>
    <row r="11" spans="3:33">
      <c r="C11" s="11" t="s">
        <v>122</v>
      </c>
      <c r="D11" s="31">
        <v>21.985818999999999</v>
      </c>
      <c r="E11" s="31">
        <v>137.28798</v>
      </c>
      <c r="F11" s="31">
        <v>383.15694999999999</v>
      </c>
      <c r="G11" s="31">
        <v>750.79840000000002</v>
      </c>
      <c r="H11" s="31">
        <v>1235.6886</v>
      </c>
      <c r="I11" s="28">
        <v>3.2075</v>
      </c>
      <c r="J11">
        <v>19.997499999999999</v>
      </c>
      <c r="K11">
        <v>14.69</v>
      </c>
      <c r="L11">
        <f t="shared" si="1"/>
        <v>6.4141981250000004E-5</v>
      </c>
      <c r="M11">
        <f t="shared" si="2"/>
        <v>5.4991359257203777E-11</v>
      </c>
      <c r="N11">
        <v>0.185</v>
      </c>
      <c r="O11">
        <f t="shared" si="3"/>
        <v>1237963.0915346167</v>
      </c>
      <c r="P11">
        <f t="shared" si="4"/>
        <v>3.8327535793473602</v>
      </c>
      <c r="Q11">
        <f t="shared" si="5"/>
        <v>1.0058369594425909</v>
      </c>
      <c r="R11">
        <f t="shared" si="6"/>
        <v>1112.6378977612692</v>
      </c>
      <c r="S11">
        <f t="shared" si="7"/>
        <v>0.99563721287016804</v>
      </c>
      <c r="T11">
        <f t="shared" si="8"/>
        <v>8.3218942665525804E-7</v>
      </c>
      <c r="U11">
        <f t="shared" si="9"/>
        <v>1.0235281838001709</v>
      </c>
      <c r="V11">
        <f t="shared" si="10"/>
        <v>21.480423644389273</v>
      </c>
      <c r="W11">
        <f t="shared" si="0"/>
        <v>134.13209540579052</v>
      </c>
      <c r="X11">
        <f t="shared" si="0"/>
        <v>374.34919337287727</v>
      </c>
      <c r="Y11">
        <f t="shared" si="0"/>
        <v>733.53954672007603</v>
      </c>
      <c r="Z11">
        <f t="shared" si="0"/>
        <v>1207.2834139379697</v>
      </c>
      <c r="AB11" s="36" t="s">
        <v>122</v>
      </c>
      <c r="AC11" s="37">
        <v>2.8348507735828601E-2</v>
      </c>
      <c r="AD11" s="37">
        <v>1.56059008224911E-2</v>
      </c>
      <c r="AE11" s="37">
        <v>1.3774247080733E-2</v>
      </c>
      <c r="AF11" s="37">
        <v>1.4052369584165499E-2</v>
      </c>
      <c r="AG11" s="37">
        <v>1.45408802832679E-2</v>
      </c>
    </row>
    <row r="12" spans="3:33">
      <c r="C12" s="11" t="s">
        <v>123</v>
      </c>
      <c r="D12" s="31">
        <v>24.835421</v>
      </c>
      <c r="E12" s="31">
        <v>153.60668999999999</v>
      </c>
      <c r="F12" s="31">
        <v>430.24023</v>
      </c>
      <c r="G12" s="31">
        <v>842.05169999999998</v>
      </c>
      <c r="H12" s="31">
        <v>1389.192</v>
      </c>
      <c r="I12" s="28">
        <v>3.1900000000000004</v>
      </c>
      <c r="J12">
        <v>20.032500000000002</v>
      </c>
      <c r="K12">
        <v>14.53</v>
      </c>
      <c r="L12">
        <f t="shared" si="1"/>
        <v>6.3903675000000015E-5</v>
      </c>
      <c r="M12">
        <f t="shared" si="2"/>
        <v>5.4190848930625016E-11</v>
      </c>
      <c r="N12">
        <v>0.185</v>
      </c>
      <c r="O12">
        <f t="shared" si="3"/>
        <v>1229045.7558276658</v>
      </c>
      <c r="P12">
        <f t="shared" si="4"/>
        <v>3.8118237105091834</v>
      </c>
      <c r="Q12">
        <f t="shared" si="5"/>
        <v>1.000344293348125</v>
      </c>
      <c r="R12">
        <f t="shared" si="6"/>
        <v>1108.6233606719939</v>
      </c>
      <c r="S12">
        <f t="shared" si="7"/>
        <v>0.99204482892695312</v>
      </c>
      <c r="T12">
        <f t="shared" si="8"/>
        <v>8.3064610761878944E-7</v>
      </c>
      <c r="U12">
        <f t="shared" si="9"/>
        <v>1.021630021579137</v>
      </c>
      <c r="V12">
        <f t="shared" si="10"/>
        <v>24.309603746385417</v>
      </c>
      <c r="W12">
        <f t="shared" si="0"/>
        <v>150.35451851989393</v>
      </c>
      <c r="X12">
        <f t="shared" si="0"/>
        <v>421.13115405024632</v>
      </c>
      <c r="Y12">
        <f t="shared" si="0"/>
        <v>824.22372308366369</v>
      </c>
      <c r="Z12">
        <f t="shared" si="0"/>
        <v>1359.7799307548944</v>
      </c>
      <c r="AB12" s="36" t="s">
        <v>123</v>
      </c>
      <c r="AC12" s="37">
        <v>2.7955229750283399E-2</v>
      </c>
      <c r="AD12" s="37">
        <v>1.47552779113986E-2</v>
      </c>
      <c r="AE12" s="37">
        <v>1.3020969703367601E-2</v>
      </c>
      <c r="AF12" s="37">
        <v>1.28873382715103E-2</v>
      </c>
      <c r="AG12" s="37">
        <v>1.3658011275618699E-2</v>
      </c>
    </row>
    <row r="13" spans="3:33">
      <c r="C13" s="35" t="s">
        <v>124</v>
      </c>
      <c r="D13" s="33">
        <v>25.194077</v>
      </c>
      <c r="E13" s="33">
        <v>156.19777999999999</v>
      </c>
      <c r="F13" s="33">
        <v>436.97525000000002</v>
      </c>
      <c r="G13" s="33">
        <v>855.23328000000004</v>
      </c>
      <c r="H13" s="33">
        <v>1409.2538</v>
      </c>
      <c r="I13" s="34">
        <v>3.2549999999999999</v>
      </c>
      <c r="J13">
        <v>19.52</v>
      </c>
      <c r="K13">
        <v>14.44</v>
      </c>
      <c r="L13">
        <f t="shared" si="1"/>
        <v>6.35376E-5</v>
      </c>
      <c r="M13">
        <f t="shared" si="2"/>
        <v>5.6098538370000003E-11</v>
      </c>
      <c r="N13">
        <v>0.185</v>
      </c>
      <c r="O13">
        <f t="shared" si="3"/>
        <v>1228470.2924576008</v>
      </c>
      <c r="P13">
        <f t="shared" si="4"/>
        <v>3.8</v>
      </c>
      <c r="Q13">
        <f t="shared" si="5"/>
        <v>0.99724137405480806</v>
      </c>
      <c r="R13">
        <f t="shared" si="6"/>
        <v>1108.3637906651411</v>
      </c>
      <c r="S13">
        <f t="shared" si="7"/>
        <v>0.99181255429502879</v>
      </c>
      <c r="T13">
        <f t="shared" si="8"/>
        <v>8.4776999304734528E-7</v>
      </c>
      <c r="U13">
        <f t="shared" si="9"/>
        <v>1.0426910670465561</v>
      </c>
      <c r="V13">
        <f t="shared" si="10"/>
        <v>24.16255187777022</v>
      </c>
      <c r="W13">
        <f t="shared" si="0"/>
        <v>149.8025493231024</v>
      </c>
      <c r="X13">
        <f t="shared" si="0"/>
        <v>419.0841024827626</v>
      </c>
      <c r="Y13">
        <f t="shared" si="0"/>
        <v>820.21732709618959</v>
      </c>
      <c r="Z13">
        <f t="shared" si="0"/>
        <v>1351.5544963780503</v>
      </c>
      <c r="AB13" s="36" t="s">
        <v>124</v>
      </c>
      <c r="AC13" s="37">
        <v>2.7193380809306299E-2</v>
      </c>
      <c r="AD13" s="37">
        <v>1.46405435467768E-2</v>
      </c>
      <c r="AE13" s="37">
        <v>1.31395336463562E-2</v>
      </c>
      <c r="AF13" s="37">
        <v>1.32235950874136E-2</v>
      </c>
      <c r="AG13" s="37">
        <v>1.3196786838538199E-2</v>
      </c>
    </row>
    <row r="14" spans="3:33">
      <c r="C14" s="35" t="s">
        <v>125</v>
      </c>
      <c r="D14" s="33">
        <v>24.984235999999999</v>
      </c>
      <c r="E14" s="33">
        <v>154.71185</v>
      </c>
      <c r="F14" s="33">
        <v>433.33571999999998</v>
      </c>
      <c r="G14" s="33">
        <v>848.11005</v>
      </c>
      <c r="H14" s="33">
        <v>1397.5161000000001</v>
      </c>
      <c r="I14" s="34">
        <v>3.2750000000000004</v>
      </c>
      <c r="J14">
        <v>19.9725</v>
      </c>
      <c r="K14">
        <v>14.7</v>
      </c>
      <c r="L14">
        <f t="shared" si="1"/>
        <v>6.5409937500000018E-5</v>
      </c>
      <c r="M14">
        <f t="shared" si="2"/>
        <v>5.8463538408203148E-11</v>
      </c>
      <c r="N14">
        <v>0.185</v>
      </c>
      <c r="O14">
        <f t="shared" si="3"/>
        <v>1214791.8572687742</v>
      </c>
      <c r="P14">
        <f t="shared" si="4"/>
        <v>3.8340579025361627</v>
      </c>
      <c r="Q14">
        <f t="shared" si="5"/>
        <v>1.0061792555081206</v>
      </c>
      <c r="R14">
        <f t="shared" si="6"/>
        <v>1102.1759647482675</v>
      </c>
      <c r="S14">
        <f t="shared" si="7"/>
        <v>0.98627541614613234</v>
      </c>
      <c r="T14">
        <f t="shared" si="8"/>
        <v>8.5776781206977263E-7</v>
      </c>
      <c r="U14">
        <f t="shared" si="9"/>
        <v>1.0549876058131165</v>
      </c>
      <c r="V14">
        <f t="shared" si="10"/>
        <v>23.682018501765963</v>
      </c>
      <c r="W14">
        <f t="shared" si="0"/>
        <v>146.64802614506365</v>
      </c>
      <c r="X14">
        <f t="shared" si="0"/>
        <v>410.74958379820276</v>
      </c>
      <c r="Y14">
        <f t="shared" si="0"/>
        <v>803.90522630484497</v>
      </c>
      <c r="Z14">
        <f t="shared" si="0"/>
        <v>1324.6753727716873</v>
      </c>
      <c r="AB14" s="36" t="s">
        <v>125</v>
      </c>
      <c r="AC14" s="37">
        <v>2.8041067975822599E-2</v>
      </c>
      <c r="AD14" s="37">
        <v>1.4557182917792E-2</v>
      </c>
      <c r="AE14" s="37">
        <v>1.29505142110138E-2</v>
      </c>
      <c r="AF14" s="37">
        <v>1.28855574816031E-2</v>
      </c>
      <c r="AG14" s="37">
        <v>1.34771399055791E-2</v>
      </c>
    </row>
    <row r="15" spans="3:33">
      <c r="C15" s="35" t="s">
        <v>126</v>
      </c>
      <c r="D15" s="33">
        <v>25.375340999999999</v>
      </c>
      <c r="E15" s="33">
        <v>158.45348000000001</v>
      </c>
      <c r="F15" s="33">
        <v>441.69965000000002</v>
      </c>
      <c r="G15" s="33">
        <v>864.47968000000003</v>
      </c>
      <c r="H15" s="33">
        <v>1421.09</v>
      </c>
      <c r="I15" s="34">
        <v>3.2524999999999999</v>
      </c>
      <c r="J15">
        <v>20.114999999999998</v>
      </c>
      <c r="K15">
        <v>14.83</v>
      </c>
      <c r="L15">
        <f t="shared" si="1"/>
        <v>6.5424037500000002E-5</v>
      </c>
      <c r="M15">
        <f t="shared" si="2"/>
        <v>5.7675412133613272E-11</v>
      </c>
      <c r="N15">
        <v>0.185</v>
      </c>
      <c r="O15">
        <f t="shared" si="3"/>
        <v>1225270.7907573292</v>
      </c>
      <c r="P15">
        <f t="shared" si="4"/>
        <v>3.8509739027939411</v>
      </c>
      <c r="Q15">
        <f t="shared" si="5"/>
        <v>1.010618554281957</v>
      </c>
      <c r="R15">
        <f t="shared" si="6"/>
        <v>1106.9195050939022</v>
      </c>
      <c r="S15" s="58">
        <f t="shared" si="7"/>
        <v>0.9905201441914091</v>
      </c>
      <c r="T15">
        <f t="shared" si="8"/>
        <v>8.4822416711319831E-7</v>
      </c>
      <c r="U15">
        <f t="shared" si="9"/>
        <v>1.0432496657764392</v>
      </c>
      <c r="V15">
        <f t="shared" si="10"/>
        <v>24.323363651513262</v>
      </c>
      <c r="W15">
        <f t="shared" si="0"/>
        <v>151.88452505476809</v>
      </c>
      <c r="X15">
        <f t="shared" si="0"/>
        <v>423.38824970652138</v>
      </c>
      <c r="Y15">
        <f t="shared" si="0"/>
        <v>828.6412240128642</v>
      </c>
      <c r="Z15">
        <f t="shared" si="0"/>
        <v>1362.1763290404247</v>
      </c>
      <c r="AB15" s="36" t="s">
        <v>126</v>
      </c>
      <c r="AC15" s="37">
        <v>2.7632831416925401E-2</v>
      </c>
      <c r="AD15" s="37">
        <v>1.4537712898447901E-2</v>
      </c>
      <c r="AE15" s="37">
        <v>1.2797729633700501E-2</v>
      </c>
      <c r="AF15" s="37">
        <v>1.3225714686550099E-2</v>
      </c>
      <c r="AG15" s="37">
        <v>1.36563511107666E-2</v>
      </c>
    </row>
    <row r="16" spans="3:33">
      <c r="C16" s="11" t="s">
        <v>127</v>
      </c>
      <c r="D16" s="31">
        <v>24.776142</v>
      </c>
      <c r="E16" s="31">
        <v>153.60668999999999</v>
      </c>
      <c r="F16" s="31">
        <v>430.75461000000001</v>
      </c>
      <c r="G16" s="31">
        <v>843.05840999999998</v>
      </c>
      <c r="H16" s="31">
        <v>1451.9845</v>
      </c>
      <c r="I16" s="28">
        <v>14.61</v>
      </c>
      <c r="AB16" s="11" t="s">
        <v>127</v>
      </c>
      <c r="AC16" s="30">
        <v>2.9079681977928599E-2</v>
      </c>
      <c r="AD16" s="30">
        <v>1.47702271300816E-2</v>
      </c>
      <c r="AE16" s="30">
        <v>1.3751251785790701E-2</v>
      </c>
      <c r="AF16" s="30">
        <v>1.38196113837472E-2</v>
      </c>
      <c r="AG16" s="30">
        <v>1.3385718649200301E-2</v>
      </c>
    </row>
    <row r="17" spans="2:33">
      <c r="C17" s="11" t="s">
        <v>128</v>
      </c>
      <c r="D17" s="31">
        <v>24.191092999999999</v>
      </c>
      <c r="E17" s="31">
        <v>150.69801000000001</v>
      </c>
      <c r="F17" s="31">
        <v>422.09329000000002</v>
      </c>
      <c r="G17" s="31">
        <v>829.07324000000006</v>
      </c>
      <c r="H17" s="31">
        <v>1364.5160000000001</v>
      </c>
      <c r="I17" s="28">
        <v>14.16</v>
      </c>
      <c r="AB17" s="11" t="s">
        <v>128</v>
      </c>
      <c r="AC17" s="30">
        <v>2.99142300019258E-2</v>
      </c>
      <c r="AD17" s="30">
        <v>1.8452280159505001E-2</v>
      </c>
      <c r="AE17" s="30">
        <v>1.8755089662761602E-2</v>
      </c>
      <c r="AF17" s="30">
        <v>2.5738098482107799E-2</v>
      </c>
      <c r="AG17" s="30">
        <v>2.1408988974845101E-2</v>
      </c>
    </row>
    <row r="18" spans="2:33">
      <c r="C18" s="11" t="s">
        <v>129</v>
      </c>
      <c r="D18" s="31">
        <v>24.805762999999999</v>
      </c>
      <c r="E18" s="31">
        <v>153.9742</v>
      </c>
      <c r="F18" s="31">
        <v>431.78519</v>
      </c>
      <c r="G18" s="31">
        <v>847.09729000000004</v>
      </c>
      <c r="H18" s="31">
        <v>1397.5161000000001</v>
      </c>
      <c r="I18" s="28">
        <v>14.74</v>
      </c>
      <c r="AB18" s="11" t="s">
        <v>129</v>
      </c>
      <c r="AC18" s="30">
        <v>2.8768458361873299E-2</v>
      </c>
      <c r="AD18" s="30">
        <v>1.5243479102343201E-2</v>
      </c>
      <c r="AE18" s="30">
        <v>1.34685221602894E-2</v>
      </c>
      <c r="AF18" s="30">
        <v>1.39907593140811E-2</v>
      </c>
      <c r="AG18" s="30">
        <v>1.4157268027180101E-2</v>
      </c>
    </row>
    <row r="19" spans="2:33">
      <c r="C19" s="11" t="s">
        <v>130</v>
      </c>
      <c r="D19" s="31">
        <v>25.49691</v>
      </c>
      <c r="E19" s="31">
        <v>158.45348000000001</v>
      </c>
      <c r="F19" s="31">
        <v>442.75641000000002</v>
      </c>
      <c r="G19" s="31">
        <v>866.54796999999996</v>
      </c>
      <c r="H19" s="31">
        <v>1426.193</v>
      </c>
      <c r="I19" s="28">
        <v>14.35</v>
      </c>
      <c r="AB19" s="11" t="s">
        <v>130</v>
      </c>
      <c r="AC19" s="30">
        <v>2.7665248455597199E-2</v>
      </c>
      <c r="AD19" s="30">
        <v>1.43452601987659E-2</v>
      </c>
      <c r="AE19" s="30">
        <v>1.26826721718155E-2</v>
      </c>
      <c r="AF19" s="30">
        <v>1.3032157469597501E-2</v>
      </c>
      <c r="AG19" s="30">
        <v>1.7441694076468801E-2</v>
      </c>
    </row>
    <row r="21" spans="2:33">
      <c r="J21" t="s">
        <v>292</v>
      </c>
      <c r="K21" t="str">
        <f>ROUND(K15,2) &amp; "±" &amp; ROUND(P15,2)</f>
        <v>14.83±3.85</v>
      </c>
    </row>
    <row r="22" spans="2:33">
      <c r="C22" s="11"/>
      <c r="D22" s="128" t="s">
        <v>131</v>
      </c>
      <c r="E22" s="128"/>
      <c r="F22" s="128"/>
      <c r="G22" s="128"/>
      <c r="H22" s="128"/>
      <c r="AB22" s="11"/>
      <c r="AC22" s="128" t="s">
        <v>131</v>
      </c>
      <c r="AD22" s="128"/>
      <c r="AE22" s="128"/>
      <c r="AF22" s="128"/>
      <c r="AG22" s="128"/>
    </row>
    <row r="23" spans="2:33">
      <c r="C23" s="11"/>
      <c r="D23" s="10" t="s">
        <v>113</v>
      </c>
      <c r="E23" s="10" t="s">
        <v>114</v>
      </c>
      <c r="F23" s="10" t="s">
        <v>115</v>
      </c>
      <c r="G23" s="10" t="s">
        <v>116</v>
      </c>
      <c r="H23" s="10" t="s">
        <v>117</v>
      </c>
      <c r="AB23" s="11"/>
      <c r="AC23" s="10" t="s">
        <v>113</v>
      </c>
      <c r="AD23" s="10" t="s">
        <v>114</v>
      </c>
      <c r="AE23" s="10" t="s">
        <v>115</v>
      </c>
      <c r="AF23" s="10" t="s">
        <v>116</v>
      </c>
      <c r="AG23" s="10" t="s">
        <v>117</v>
      </c>
    </row>
    <row r="24" spans="2:33" ht="15.6">
      <c r="B24" s="25">
        <v>190</v>
      </c>
      <c r="C24" s="11" t="s">
        <v>132</v>
      </c>
      <c r="D24" s="31">
        <v>22.6434653333333</v>
      </c>
      <c r="E24" s="31">
        <v>140.120933333333</v>
      </c>
      <c r="F24" s="31">
        <v>391.975576666667</v>
      </c>
      <c r="G24" s="31">
        <v>768.31884666666701</v>
      </c>
      <c r="H24" s="31">
        <v>1267.94793333333</v>
      </c>
      <c r="AB24" s="11" t="s">
        <v>132</v>
      </c>
      <c r="AC24" s="30">
        <v>2.9105562945034798E-2</v>
      </c>
      <c r="AD24" s="30">
        <v>1.5364560784429101E-2</v>
      </c>
      <c r="AE24" s="30">
        <v>1.3458607710856401E-2</v>
      </c>
      <c r="AF24" s="30">
        <v>1.33610106938442E-2</v>
      </c>
      <c r="AG24" s="30">
        <v>1.4262136945771499E-2</v>
      </c>
    </row>
    <row r="25" spans="2:33" ht="15.6">
      <c r="B25" s="25">
        <v>220</v>
      </c>
      <c r="C25" s="11" t="s">
        <v>133</v>
      </c>
      <c r="D25" s="31">
        <v>22.535474333333301</v>
      </c>
      <c r="E25" s="31">
        <v>141.22187</v>
      </c>
      <c r="F25" s="31">
        <v>392.60019666666699</v>
      </c>
      <c r="G25" s="31">
        <v>770.10724000000005</v>
      </c>
      <c r="H25" s="31">
        <v>1267.6334999999999</v>
      </c>
      <c r="AB25" s="11" t="s">
        <v>133</v>
      </c>
      <c r="AC25" s="30">
        <v>2.8688915676658999E-2</v>
      </c>
      <c r="AD25" s="30">
        <v>1.52729370849937E-2</v>
      </c>
      <c r="AE25" s="30">
        <v>1.36565432321426E-2</v>
      </c>
      <c r="AF25" s="30">
        <v>1.3573471258017E-2</v>
      </c>
      <c r="AG25" s="30">
        <v>1.4078161841552901E-2</v>
      </c>
    </row>
    <row r="26" spans="2:33" ht="15.6">
      <c r="B26" s="25">
        <v>250</v>
      </c>
      <c r="C26" s="11" t="s">
        <v>134</v>
      </c>
      <c r="D26" s="31">
        <v>25.1845513333333</v>
      </c>
      <c r="E26" s="31">
        <v>156.45437000000001</v>
      </c>
      <c r="F26" s="31">
        <v>437.33687333333302</v>
      </c>
      <c r="G26" s="31">
        <v>855.94100333333301</v>
      </c>
      <c r="H26" s="31">
        <v>1409.28663333333</v>
      </c>
      <c r="AB26" s="11" t="s">
        <v>134</v>
      </c>
      <c r="AC26" s="30">
        <v>2.7622426734018098E-2</v>
      </c>
      <c r="AD26" s="30">
        <v>1.4578479787672301E-2</v>
      </c>
      <c r="AE26" s="30">
        <v>1.2962592497023501E-2</v>
      </c>
      <c r="AF26" s="30">
        <v>1.3111622418522199E-2</v>
      </c>
      <c r="AG26" s="30">
        <v>1.3443425951628001E-2</v>
      </c>
    </row>
    <row r="28" spans="2:33">
      <c r="AC28" s="122" t="s">
        <v>135</v>
      </c>
      <c r="AD28" s="122"/>
      <c r="AE28" s="122"/>
      <c r="AF28" s="122"/>
      <c r="AG28" s="122"/>
    </row>
  </sheetData>
  <mergeCells count="5">
    <mergeCell ref="D5:H5"/>
    <mergeCell ref="AC5:AG5"/>
    <mergeCell ref="D22:H22"/>
    <mergeCell ref="AC22:AG22"/>
    <mergeCell ref="AC28:AG28"/>
  </mergeCells>
  <phoneticPr fontId="3"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DF5DD-B411-4EEC-B812-B3D7C4F60832}">
  <dimension ref="C5:M23"/>
  <sheetViews>
    <sheetView topLeftCell="A4" workbookViewId="0">
      <selection activeCell="C6" sqref="C6:M14"/>
    </sheetView>
  </sheetViews>
  <sheetFormatPr defaultRowHeight="14.4"/>
  <sheetData>
    <row r="5" spans="3:13">
      <c r="C5" s="147" t="s">
        <v>228</v>
      </c>
      <c r="D5" s="147"/>
      <c r="E5" s="147"/>
      <c r="F5" s="147"/>
      <c r="G5" s="147"/>
      <c r="H5" s="147"/>
      <c r="I5" s="147"/>
      <c r="J5" s="147"/>
      <c r="K5" s="147"/>
      <c r="L5" s="147"/>
      <c r="M5" s="147"/>
    </row>
    <row r="6" spans="3:13">
      <c r="C6" s="147" t="s">
        <v>229</v>
      </c>
      <c r="D6" s="147"/>
      <c r="E6" s="147"/>
      <c r="F6" s="147"/>
      <c r="G6" s="147"/>
      <c r="H6" s="147"/>
      <c r="I6" s="147"/>
      <c r="J6" s="147"/>
      <c r="K6" s="147"/>
      <c r="L6" s="147"/>
      <c r="M6" s="147"/>
    </row>
    <row r="7" spans="3:13">
      <c r="C7" s="147" t="s">
        <v>230</v>
      </c>
      <c r="D7" s="147"/>
      <c r="E7" s="147"/>
      <c r="F7" s="147"/>
      <c r="G7" s="147"/>
      <c r="H7" s="147"/>
      <c r="I7" s="147"/>
      <c r="J7" s="147"/>
      <c r="K7" s="147"/>
      <c r="L7" s="147"/>
      <c r="M7" s="147"/>
    </row>
    <row r="8" spans="3:13">
      <c r="C8" s="147" t="s">
        <v>231</v>
      </c>
      <c r="D8" s="147"/>
      <c r="E8" s="147"/>
      <c r="F8" s="147"/>
      <c r="G8" s="147"/>
      <c r="H8" s="147"/>
      <c r="I8" s="147"/>
      <c r="J8" s="147"/>
      <c r="K8" s="147"/>
      <c r="L8" s="147"/>
      <c r="M8" s="147"/>
    </row>
    <row r="9" spans="3:13">
      <c r="C9" s="147" t="s">
        <v>232</v>
      </c>
      <c r="D9" s="147"/>
      <c r="E9" s="147"/>
      <c r="F9" s="147"/>
      <c r="G9" s="147"/>
      <c r="H9" s="147"/>
      <c r="I9" s="147"/>
      <c r="J9" s="147"/>
      <c r="K9" s="147"/>
      <c r="L9" s="147"/>
      <c r="M9" s="147"/>
    </row>
    <row r="10" spans="3:13">
      <c r="C10" s="147" t="s">
        <v>233</v>
      </c>
      <c r="D10" s="147"/>
      <c r="E10" s="147"/>
      <c r="F10" s="147"/>
      <c r="G10" s="147"/>
      <c r="H10" s="147"/>
      <c r="I10" s="147"/>
      <c r="J10" s="147"/>
      <c r="K10" s="147"/>
      <c r="L10" s="147"/>
      <c r="M10" s="147"/>
    </row>
    <row r="11" spans="3:13">
      <c r="C11" s="147" t="s">
        <v>234</v>
      </c>
      <c r="D11" s="147"/>
      <c r="E11" s="147"/>
      <c r="F11" s="147"/>
      <c r="G11" s="147"/>
      <c r="H11" s="147"/>
      <c r="I11" s="147"/>
      <c r="J11" s="147"/>
      <c r="K11" s="147"/>
      <c r="L11" s="147"/>
      <c r="M11" s="147"/>
    </row>
    <row r="12" spans="3:13">
      <c r="C12" s="147" t="s">
        <v>235</v>
      </c>
      <c r="D12" s="147"/>
      <c r="E12" s="147"/>
      <c r="F12" s="147"/>
      <c r="G12" s="147"/>
      <c r="H12" s="147"/>
      <c r="I12" s="147"/>
      <c r="J12" s="147"/>
      <c r="K12" s="147"/>
      <c r="L12" s="147"/>
      <c r="M12" s="147"/>
    </row>
    <row r="13" spans="3:13">
      <c r="C13" s="147" t="s">
        <v>236</v>
      </c>
      <c r="D13" s="147"/>
      <c r="E13" s="147"/>
      <c r="F13" s="147"/>
      <c r="G13" s="147"/>
      <c r="H13" s="147"/>
      <c r="I13" s="147"/>
      <c r="J13" s="147"/>
      <c r="K13" s="147"/>
      <c r="L13" s="147"/>
      <c r="M13" s="147"/>
    </row>
    <row r="14" spans="3:13">
      <c r="C14" s="147" t="s">
        <v>237</v>
      </c>
      <c r="D14" s="147"/>
      <c r="E14" s="147"/>
      <c r="F14" s="147"/>
      <c r="G14" s="147"/>
      <c r="H14" s="147"/>
      <c r="I14" s="147"/>
      <c r="J14" s="147"/>
      <c r="K14" s="147"/>
      <c r="L14" s="147"/>
      <c r="M14" s="147"/>
    </row>
    <row r="15" spans="3:13">
      <c r="C15" s="147" t="s">
        <v>238</v>
      </c>
      <c r="D15" s="147"/>
      <c r="E15" s="147"/>
      <c r="F15" s="147"/>
      <c r="G15" s="147"/>
      <c r="H15" s="147"/>
      <c r="I15" s="147"/>
      <c r="J15" s="147"/>
      <c r="K15" s="147"/>
      <c r="L15" s="147"/>
      <c r="M15" s="147"/>
    </row>
    <row r="16" spans="3:13">
      <c r="C16" s="147" t="s">
        <v>239</v>
      </c>
      <c r="D16" s="147"/>
      <c r="E16" s="147"/>
      <c r="F16" s="147"/>
      <c r="G16" s="147"/>
      <c r="H16" s="147"/>
      <c r="I16" s="147"/>
      <c r="J16" s="147"/>
      <c r="K16" s="147"/>
      <c r="L16" s="147"/>
      <c r="M16" s="147"/>
    </row>
    <row r="17" spans="3:13">
      <c r="C17" s="147" t="s">
        <v>240</v>
      </c>
      <c r="D17" s="147"/>
      <c r="E17" s="147"/>
      <c r="F17" s="147"/>
      <c r="G17" s="147"/>
      <c r="H17" s="147"/>
      <c r="I17" s="147"/>
      <c r="J17" s="147"/>
      <c r="K17" s="147"/>
      <c r="L17" s="147"/>
      <c r="M17" s="147"/>
    </row>
    <row r="18" spans="3:13">
      <c r="C18" s="147"/>
      <c r="D18" s="147"/>
      <c r="E18" s="147"/>
      <c r="F18" s="147"/>
      <c r="G18" s="147"/>
      <c r="H18" s="147"/>
      <c r="I18" s="147"/>
      <c r="J18" s="147"/>
      <c r="K18" s="147"/>
      <c r="L18" s="147"/>
      <c r="M18" s="147"/>
    </row>
    <row r="19" spans="3:13">
      <c r="C19" s="147"/>
      <c r="D19" s="147"/>
      <c r="E19" s="147"/>
      <c r="F19" s="147"/>
      <c r="G19" s="147"/>
      <c r="H19" s="147"/>
      <c r="I19" s="147"/>
      <c r="J19" s="147"/>
      <c r="K19" s="147"/>
      <c r="L19" s="147"/>
      <c r="M19" s="147"/>
    </row>
    <row r="20" spans="3:13">
      <c r="C20" s="147"/>
      <c r="D20" s="147"/>
      <c r="E20" s="147"/>
      <c r="F20" s="147"/>
      <c r="G20" s="147"/>
      <c r="H20" s="147"/>
      <c r="I20" s="147"/>
      <c r="J20" s="147"/>
      <c r="K20" s="147"/>
      <c r="L20" s="147"/>
      <c r="M20" s="147"/>
    </row>
    <row r="21" spans="3:13">
      <c r="C21" s="147"/>
      <c r="D21" s="147"/>
      <c r="E21" s="147"/>
      <c r="F21" s="147"/>
      <c r="G21" s="147"/>
      <c r="H21" s="147"/>
      <c r="I21" s="147"/>
      <c r="J21" s="147"/>
      <c r="K21" s="147"/>
      <c r="L21" s="147"/>
      <c r="M21" s="147"/>
    </row>
    <row r="22" spans="3:13">
      <c r="C22" s="147"/>
      <c r="D22" s="147"/>
      <c r="E22" s="147"/>
      <c r="F22" s="147"/>
      <c r="G22" s="147"/>
      <c r="H22" s="147"/>
      <c r="I22" s="147"/>
      <c r="J22" s="147"/>
      <c r="K22" s="147"/>
      <c r="L22" s="147"/>
      <c r="M22" s="147"/>
    </row>
    <row r="23" spans="3:13">
      <c r="C23" s="147"/>
      <c r="D23" s="147"/>
      <c r="E23" s="147"/>
      <c r="F23" s="147"/>
      <c r="G23" s="147"/>
      <c r="H23" s="147"/>
      <c r="I23" s="147"/>
      <c r="J23" s="147"/>
      <c r="K23" s="147"/>
      <c r="L23" s="147"/>
      <c r="M23" s="147"/>
    </row>
  </sheetData>
  <mergeCells count="19">
    <mergeCell ref="C20:M20"/>
    <mergeCell ref="C21:M21"/>
    <mergeCell ref="C22:M22"/>
    <mergeCell ref="C23:M23"/>
    <mergeCell ref="C14:M14"/>
    <mergeCell ref="C15:M15"/>
    <mergeCell ref="C16:M16"/>
    <mergeCell ref="C17:M17"/>
    <mergeCell ref="C18:M18"/>
    <mergeCell ref="C19:M19"/>
    <mergeCell ref="C10:M10"/>
    <mergeCell ref="C11:M11"/>
    <mergeCell ref="C12:M12"/>
    <mergeCell ref="C13:M13"/>
    <mergeCell ref="C5:M5"/>
    <mergeCell ref="C6:M6"/>
    <mergeCell ref="C7:M7"/>
    <mergeCell ref="C8:M8"/>
    <mergeCell ref="C9:M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6E764-6361-46B5-8585-75203E90229D}">
  <dimension ref="A1:W69"/>
  <sheetViews>
    <sheetView topLeftCell="A37" workbookViewId="0">
      <selection activeCell="C52" sqref="C52"/>
    </sheetView>
  </sheetViews>
  <sheetFormatPr defaultRowHeight="14.4"/>
  <cols>
    <col min="2" max="2" width="11.77734375" bestFit="1" customWidth="1"/>
    <col min="3" max="3" width="13.77734375" bestFit="1" customWidth="1"/>
    <col min="4" max="4" width="9.44140625" bestFit="1" customWidth="1"/>
    <col min="5" max="14" width="8.88671875" customWidth="1"/>
    <col min="16" max="16" width="11" bestFit="1" customWidth="1"/>
    <col min="23" max="23" width="27.77734375" customWidth="1"/>
  </cols>
  <sheetData>
    <row r="1" spans="1:23">
      <c r="D1" s="122" t="s">
        <v>363</v>
      </c>
      <c r="E1" s="122"/>
      <c r="F1" s="122"/>
      <c r="G1" s="122"/>
      <c r="H1" s="122"/>
      <c r="I1" s="122"/>
      <c r="J1" s="122"/>
      <c r="K1" s="122"/>
      <c r="L1" s="122"/>
      <c r="M1" s="122"/>
      <c r="N1" s="122"/>
      <c r="O1" s="122"/>
      <c r="P1" s="122"/>
      <c r="Q1" s="122"/>
    </row>
    <row r="2" spans="1:23">
      <c r="D2" s="148"/>
      <c r="E2" s="148"/>
      <c r="F2" s="148"/>
      <c r="G2" s="148"/>
      <c r="H2" s="148"/>
      <c r="I2" s="148"/>
      <c r="J2" s="148"/>
      <c r="K2" s="148"/>
      <c r="L2" s="148"/>
      <c r="M2" s="148"/>
      <c r="N2" s="148"/>
      <c r="O2" s="148"/>
      <c r="P2" s="148"/>
      <c r="Q2" s="148"/>
    </row>
    <row r="3" spans="1:23">
      <c r="D3" s="10"/>
      <c r="E3" s="128" t="s">
        <v>76</v>
      </c>
      <c r="F3" s="128"/>
      <c r="G3" s="128"/>
      <c r="H3" s="128"/>
      <c r="I3" s="128"/>
      <c r="J3" s="128" t="s">
        <v>77</v>
      </c>
      <c r="K3" s="128"/>
      <c r="L3" s="128"/>
      <c r="M3" s="128"/>
      <c r="N3" s="128"/>
      <c r="O3" s="10" t="s">
        <v>75</v>
      </c>
      <c r="P3" s="10" t="s">
        <v>85</v>
      </c>
      <c r="Q3" s="10" t="s">
        <v>88</v>
      </c>
      <c r="R3" s="10"/>
      <c r="S3" s="10"/>
      <c r="T3" s="10"/>
      <c r="U3" s="10"/>
      <c r="V3" s="10"/>
    </row>
    <row r="4" spans="1:23">
      <c r="D4" s="27" t="s">
        <v>74</v>
      </c>
      <c r="E4" s="27" t="s">
        <v>78</v>
      </c>
      <c r="F4" s="27" t="s">
        <v>79</v>
      </c>
      <c r="G4" s="27" t="s">
        <v>80</v>
      </c>
      <c r="H4" s="38"/>
      <c r="I4" s="27" t="s">
        <v>84</v>
      </c>
      <c r="J4" s="27" t="s">
        <v>81</v>
      </c>
      <c r="K4" s="27" t="s">
        <v>82</v>
      </c>
      <c r="L4" s="27" t="s">
        <v>83</v>
      </c>
      <c r="M4" s="38"/>
      <c r="N4" s="27"/>
      <c r="O4" s="27"/>
      <c r="P4" s="27"/>
      <c r="Q4" s="27"/>
      <c r="R4" s="27"/>
      <c r="S4" s="27"/>
      <c r="T4" s="27"/>
      <c r="U4" s="27"/>
      <c r="V4" s="27"/>
    </row>
    <row r="5" spans="1:23">
      <c r="B5" t="s">
        <v>96</v>
      </c>
      <c r="C5" t="s">
        <v>137</v>
      </c>
      <c r="D5" s="26">
        <v>1</v>
      </c>
      <c r="E5" s="26">
        <v>3.16</v>
      </c>
      <c r="F5" s="26">
        <v>3.13</v>
      </c>
      <c r="G5" s="26">
        <v>3.14</v>
      </c>
      <c r="H5" s="39">
        <v>3.16</v>
      </c>
      <c r="I5" s="39">
        <f t="shared" ref="I5:I14" si="0">(F5+G5+E5+H5)/4</f>
        <v>3.1475</v>
      </c>
      <c r="J5" s="26">
        <v>19.96</v>
      </c>
      <c r="K5" s="26">
        <v>19.98</v>
      </c>
      <c r="L5" s="26">
        <v>20.010000000000002</v>
      </c>
      <c r="M5" s="39">
        <v>19.920000000000002</v>
      </c>
      <c r="N5" s="39">
        <f t="shared" ref="N5:N40" si="1">(K5+L5+J5+M5)/4</f>
        <v>19.967500000000001</v>
      </c>
      <c r="O5" s="26">
        <v>14.52</v>
      </c>
      <c r="P5" s="26" t="s">
        <v>86</v>
      </c>
      <c r="Q5" s="125"/>
      <c r="R5" s="126"/>
      <c r="S5" s="126"/>
      <c r="T5" s="126"/>
      <c r="U5" s="126"/>
      <c r="V5" s="127"/>
      <c r="W5" t="s">
        <v>207</v>
      </c>
    </row>
    <row r="6" spans="1:23">
      <c r="B6" t="s">
        <v>97</v>
      </c>
      <c r="C6" t="s">
        <v>138</v>
      </c>
      <c r="D6" s="26">
        <v>2</v>
      </c>
      <c r="E6" s="26">
        <v>3.18</v>
      </c>
      <c r="F6" s="26">
        <v>3.19</v>
      </c>
      <c r="G6" s="26">
        <v>3.14</v>
      </c>
      <c r="H6" s="39">
        <v>3.13</v>
      </c>
      <c r="I6" s="39">
        <f t="shared" si="0"/>
        <v>3.16</v>
      </c>
      <c r="J6" s="26">
        <v>20.05</v>
      </c>
      <c r="K6" s="26">
        <v>19.989999999999998</v>
      </c>
      <c r="L6" s="26">
        <v>20.04</v>
      </c>
      <c r="M6" s="39">
        <v>19.96</v>
      </c>
      <c r="N6" s="43">
        <f t="shared" si="1"/>
        <v>20.009999999999998</v>
      </c>
      <c r="O6" s="26">
        <v>14.44</v>
      </c>
      <c r="P6" s="26" t="s">
        <v>86</v>
      </c>
      <c r="Q6" s="125"/>
      <c r="R6" s="126"/>
      <c r="S6" s="126"/>
      <c r="T6" s="126"/>
      <c r="U6" s="126"/>
      <c r="V6" s="127"/>
      <c r="W6" t="s">
        <v>207</v>
      </c>
    </row>
    <row r="7" spans="1:23">
      <c r="B7" t="s">
        <v>99</v>
      </c>
      <c r="C7" t="s">
        <v>139</v>
      </c>
      <c r="D7" s="26">
        <v>3</v>
      </c>
      <c r="E7" s="26">
        <v>3.17</v>
      </c>
      <c r="F7" s="26">
        <v>3.15</v>
      </c>
      <c r="G7" s="26">
        <v>3.16</v>
      </c>
      <c r="H7" s="39">
        <v>3.18</v>
      </c>
      <c r="I7" s="39">
        <f t="shared" si="0"/>
        <v>3.165</v>
      </c>
      <c r="J7" s="26">
        <v>20.09</v>
      </c>
      <c r="K7" s="26">
        <v>20.170000000000002</v>
      </c>
      <c r="L7" s="26">
        <v>20.02</v>
      </c>
      <c r="M7" s="39">
        <v>19.940000000000001</v>
      </c>
      <c r="N7" s="43">
        <f t="shared" si="1"/>
        <v>20.055</v>
      </c>
      <c r="O7" s="26">
        <v>14.1</v>
      </c>
      <c r="P7" s="26" t="s">
        <v>86</v>
      </c>
      <c r="Q7" s="125"/>
      <c r="R7" s="126"/>
      <c r="S7" s="126"/>
      <c r="T7" s="126"/>
      <c r="U7" s="126"/>
      <c r="V7" s="127"/>
      <c r="W7" t="s">
        <v>207</v>
      </c>
    </row>
    <row r="8" spans="1:23">
      <c r="B8" s="29" t="s">
        <v>95</v>
      </c>
      <c r="C8" t="s">
        <v>140</v>
      </c>
      <c r="D8" s="26">
        <v>4</v>
      </c>
      <c r="E8" s="26">
        <v>3.23</v>
      </c>
      <c r="F8" s="26">
        <v>3.24</v>
      </c>
      <c r="G8" s="26">
        <v>3.2</v>
      </c>
      <c r="H8" s="39">
        <v>3.19</v>
      </c>
      <c r="I8" s="39">
        <f t="shared" si="0"/>
        <v>3.2149999999999999</v>
      </c>
      <c r="J8" s="26">
        <v>19.96</v>
      </c>
      <c r="K8" s="26">
        <v>19.97</v>
      </c>
      <c r="L8" s="26">
        <v>20.03</v>
      </c>
      <c r="M8" s="39">
        <v>19.899999999999999</v>
      </c>
      <c r="N8" s="43">
        <f t="shared" si="1"/>
        <v>19.965</v>
      </c>
      <c r="O8" s="26">
        <v>14.97</v>
      </c>
      <c r="P8" s="26" t="s">
        <v>86</v>
      </c>
      <c r="Q8" s="125"/>
      <c r="R8" s="126"/>
      <c r="S8" s="126"/>
      <c r="T8" s="126"/>
      <c r="U8" s="126"/>
      <c r="V8" s="127"/>
      <c r="W8" t="s">
        <v>207</v>
      </c>
    </row>
    <row r="9" spans="1:23">
      <c r="B9" s="29" t="s">
        <v>94</v>
      </c>
      <c r="C9" t="s">
        <v>141</v>
      </c>
      <c r="D9" s="26">
        <v>5</v>
      </c>
      <c r="E9" s="26">
        <v>3.17</v>
      </c>
      <c r="F9" s="26">
        <v>3.15</v>
      </c>
      <c r="G9" s="26">
        <v>3.26</v>
      </c>
      <c r="H9" s="39">
        <v>3.25</v>
      </c>
      <c r="I9" s="39">
        <f t="shared" si="0"/>
        <v>3.2075</v>
      </c>
      <c r="J9" s="26">
        <v>20.02</v>
      </c>
      <c r="K9" s="26">
        <v>20.010000000000002</v>
      </c>
      <c r="L9" s="26">
        <v>20.05</v>
      </c>
      <c r="M9" s="39">
        <v>19.91</v>
      </c>
      <c r="N9" s="43">
        <f t="shared" si="1"/>
        <v>19.997499999999999</v>
      </c>
      <c r="O9" s="26">
        <v>14.69</v>
      </c>
      <c r="P9" s="26" t="s">
        <v>86</v>
      </c>
      <c r="Q9" s="125"/>
      <c r="R9" s="126"/>
      <c r="S9" s="126"/>
      <c r="T9" s="126"/>
      <c r="U9" s="126"/>
      <c r="V9" s="127"/>
      <c r="W9" t="s">
        <v>207</v>
      </c>
    </row>
    <row r="10" spans="1:23">
      <c r="B10" t="s">
        <v>90</v>
      </c>
      <c r="C10" t="s">
        <v>143</v>
      </c>
      <c r="D10" s="26">
        <v>6</v>
      </c>
      <c r="E10" s="26">
        <v>3.2</v>
      </c>
      <c r="F10" s="26">
        <v>3.18</v>
      </c>
      <c r="G10" s="26">
        <v>3.18</v>
      </c>
      <c r="H10" s="39">
        <v>3.2</v>
      </c>
      <c r="I10" s="39">
        <f t="shared" si="0"/>
        <v>3.1900000000000004</v>
      </c>
      <c r="J10" s="26">
        <v>20.03</v>
      </c>
      <c r="K10" s="26">
        <v>20.010000000000002</v>
      </c>
      <c r="L10" s="26">
        <v>20.079999999999998</v>
      </c>
      <c r="M10" s="39">
        <v>20.010000000000002</v>
      </c>
      <c r="N10" s="43">
        <f t="shared" si="1"/>
        <v>20.032500000000002</v>
      </c>
      <c r="O10" s="26">
        <v>14.53</v>
      </c>
      <c r="P10" s="26" t="s">
        <v>86</v>
      </c>
      <c r="Q10" s="125"/>
      <c r="R10" s="126"/>
      <c r="S10" s="126"/>
      <c r="T10" s="126"/>
      <c r="U10" s="126"/>
      <c r="V10" s="127"/>
      <c r="W10" t="s">
        <v>207</v>
      </c>
    </row>
    <row r="11" spans="1:23">
      <c r="B11" t="s">
        <v>98</v>
      </c>
      <c r="C11" t="s">
        <v>144</v>
      </c>
      <c r="D11" s="26">
        <v>7</v>
      </c>
      <c r="E11" s="26">
        <v>3.25</v>
      </c>
      <c r="F11" s="26">
        <v>3.24</v>
      </c>
      <c r="G11" s="26">
        <v>3.28</v>
      </c>
      <c r="H11" s="39">
        <v>3.25</v>
      </c>
      <c r="I11" s="39">
        <f t="shared" si="0"/>
        <v>3.2549999999999999</v>
      </c>
      <c r="J11" s="41">
        <v>19.53</v>
      </c>
      <c r="K11" s="41">
        <v>19.55</v>
      </c>
      <c r="L11" s="41">
        <v>19.55</v>
      </c>
      <c r="M11" s="41">
        <v>19.45</v>
      </c>
      <c r="N11" s="43">
        <f t="shared" si="1"/>
        <v>19.52</v>
      </c>
      <c r="O11" s="26">
        <v>14.44</v>
      </c>
      <c r="P11" s="26" t="s">
        <v>87</v>
      </c>
      <c r="Q11" s="125" t="s">
        <v>89</v>
      </c>
      <c r="R11" s="126"/>
      <c r="S11" s="126"/>
      <c r="T11" s="126"/>
      <c r="U11" s="126"/>
      <c r="V11" s="127"/>
      <c r="W11" s="47" t="s">
        <v>207</v>
      </c>
    </row>
    <row r="12" spans="1:23">
      <c r="B12" t="s">
        <v>100</v>
      </c>
      <c r="C12" t="s">
        <v>145</v>
      </c>
      <c r="D12" s="26">
        <v>8</v>
      </c>
      <c r="E12" s="26">
        <v>3.25</v>
      </c>
      <c r="F12" s="26">
        <v>3.28</v>
      </c>
      <c r="G12" s="26">
        <v>3.27</v>
      </c>
      <c r="H12" s="39">
        <v>3.3</v>
      </c>
      <c r="I12" s="39">
        <f t="shared" si="0"/>
        <v>3.2750000000000004</v>
      </c>
      <c r="J12" s="26">
        <v>19.97</v>
      </c>
      <c r="K12" s="26">
        <v>20.03</v>
      </c>
      <c r="L12" s="26">
        <v>19.95</v>
      </c>
      <c r="M12" s="39">
        <v>19.940000000000001</v>
      </c>
      <c r="N12" s="43">
        <f t="shared" si="1"/>
        <v>19.9725</v>
      </c>
      <c r="O12" s="26">
        <v>14.7</v>
      </c>
      <c r="P12" s="26" t="s">
        <v>86</v>
      </c>
      <c r="Q12" s="125"/>
      <c r="R12" s="126"/>
      <c r="S12" s="126"/>
      <c r="T12" s="126"/>
      <c r="U12" s="126"/>
      <c r="V12" s="127"/>
      <c r="W12" t="s">
        <v>207</v>
      </c>
    </row>
    <row r="13" spans="1:23">
      <c r="B13" t="s">
        <v>101</v>
      </c>
      <c r="C13" t="s">
        <v>146</v>
      </c>
      <c r="D13" s="26">
        <v>9</v>
      </c>
      <c r="E13" s="26">
        <v>3.24</v>
      </c>
      <c r="F13" s="26">
        <v>3.24</v>
      </c>
      <c r="G13" s="26">
        <v>3.25</v>
      </c>
      <c r="H13" s="39">
        <v>3.28</v>
      </c>
      <c r="I13" s="39">
        <f t="shared" si="0"/>
        <v>3.2524999999999999</v>
      </c>
      <c r="J13" s="26">
        <v>20.25</v>
      </c>
      <c r="K13" s="26">
        <v>20.14</v>
      </c>
      <c r="L13" s="26">
        <v>20.05</v>
      </c>
      <c r="M13" s="39">
        <v>20.02</v>
      </c>
      <c r="N13" s="43">
        <f t="shared" si="1"/>
        <v>20.114999999999998</v>
      </c>
      <c r="O13" s="26">
        <v>14.83</v>
      </c>
      <c r="P13" s="26" t="s">
        <v>86</v>
      </c>
      <c r="Q13" s="125"/>
      <c r="R13" s="126"/>
      <c r="S13" s="126"/>
      <c r="T13" s="126"/>
      <c r="U13" s="126"/>
      <c r="V13" s="127"/>
      <c r="W13" t="s">
        <v>207</v>
      </c>
    </row>
    <row r="14" spans="1:23">
      <c r="A14" t="s">
        <v>188</v>
      </c>
      <c r="B14" t="s">
        <v>186</v>
      </c>
      <c r="C14" t="s">
        <v>155</v>
      </c>
      <c r="D14" s="26">
        <v>10</v>
      </c>
      <c r="E14" s="26">
        <v>3.18</v>
      </c>
      <c r="F14" s="26">
        <v>3.2</v>
      </c>
      <c r="G14" s="26">
        <v>3.25</v>
      </c>
      <c r="H14" s="39">
        <v>3.31</v>
      </c>
      <c r="I14" s="39">
        <f t="shared" si="0"/>
        <v>3.2350000000000003</v>
      </c>
      <c r="J14" s="26">
        <v>19.89</v>
      </c>
      <c r="K14" s="26">
        <v>19.899999999999999</v>
      </c>
      <c r="L14" s="26">
        <v>20.59</v>
      </c>
      <c r="M14" s="39">
        <v>19.920000000000002</v>
      </c>
      <c r="N14" s="43">
        <f t="shared" si="1"/>
        <v>20.074999999999999</v>
      </c>
      <c r="O14" s="26">
        <v>14.45</v>
      </c>
      <c r="P14" s="26"/>
      <c r="Q14" s="125"/>
      <c r="R14" s="126"/>
      <c r="S14" s="126"/>
      <c r="T14" s="126"/>
      <c r="U14" s="126"/>
      <c r="V14" s="127"/>
      <c r="W14" t="s">
        <v>208</v>
      </c>
    </row>
    <row r="15" spans="1:23">
      <c r="B15" s="29" t="s">
        <v>102</v>
      </c>
      <c r="C15" t="s">
        <v>156</v>
      </c>
      <c r="D15" s="26">
        <v>11</v>
      </c>
      <c r="E15" s="40">
        <v>3.19</v>
      </c>
      <c r="F15" s="40">
        <v>3.22</v>
      </c>
      <c r="G15" s="40">
        <v>3.25</v>
      </c>
      <c r="H15" s="13">
        <v>3.23</v>
      </c>
      <c r="I15" s="39">
        <f t="shared" ref="I15:I40" si="2">(F15+G15+E15+H15)/4</f>
        <v>3.2225000000000001</v>
      </c>
      <c r="J15" s="26">
        <v>19.940000000000001</v>
      </c>
      <c r="K15" s="26">
        <v>20.05</v>
      </c>
      <c r="L15" s="26">
        <v>20.03</v>
      </c>
      <c r="M15" s="39">
        <v>20.09</v>
      </c>
      <c r="N15" s="43">
        <f t="shared" si="1"/>
        <v>20.0275</v>
      </c>
      <c r="O15" s="26">
        <v>14.61</v>
      </c>
      <c r="P15" s="26"/>
      <c r="Q15" s="125"/>
      <c r="R15" s="126"/>
      <c r="S15" s="126"/>
      <c r="T15" s="126"/>
      <c r="U15" s="126"/>
      <c r="V15" s="127"/>
      <c r="W15" t="s">
        <v>208</v>
      </c>
    </row>
    <row r="16" spans="1:23">
      <c r="B16" t="s">
        <v>103</v>
      </c>
      <c r="C16" t="s">
        <v>157</v>
      </c>
      <c r="D16" s="26">
        <v>12</v>
      </c>
      <c r="E16" s="26">
        <v>3.18</v>
      </c>
      <c r="F16" s="26">
        <v>3.15</v>
      </c>
      <c r="G16" s="26">
        <v>3.19</v>
      </c>
      <c r="H16" s="39">
        <v>3.18</v>
      </c>
      <c r="I16" s="39">
        <f t="shared" si="2"/>
        <v>3.1749999999999998</v>
      </c>
      <c r="J16" s="42">
        <v>19.53</v>
      </c>
      <c r="K16" s="42">
        <v>19.5</v>
      </c>
      <c r="L16" s="42">
        <v>19.45</v>
      </c>
      <c r="M16" s="42">
        <v>19.84</v>
      </c>
      <c r="N16" s="43">
        <f t="shared" si="1"/>
        <v>19.580000000000002</v>
      </c>
      <c r="O16" s="26">
        <v>14.16</v>
      </c>
      <c r="P16" s="26"/>
      <c r="Q16" s="125"/>
      <c r="R16" s="126"/>
      <c r="S16" s="126"/>
      <c r="T16" s="126"/>
      <c r="U16" s="126"/>
      <c r="V16" s="127"/>
      <c r="W16" t="s">
        <v>208</v>
      </c>
    </row>
    <row r="17" spans="1:23">
      <c r="B17" t="s">
        <v>104</v>
      </c>
      <c r="C17" t="s">
        <v>158</v>
      </c>
      <c r="D17" s="26">
        <v>13</v>
      </c>
      <c r="E17" s="26">
        <v>3.2</v>
      </c>
      <c r="F17" s="26">
        <v>3.23</v>
      </c>
      <c r="G17" s="26">
        <v>3.29</v>
      </c>
      <c r="H17" s="39">
        <v>3.3</v>
      </c>
      <c r="I17" s="39">
        <f t="shared" si="2"/>
        <v>3.2549999999999999</v>
      </c>
      <c r="J17" s="26">
        <v>19.91</v>
      </c>
      <c r="K17" s="26">
        <v>19.86</v>
      </c>
      <c r="L17" s="26">
        <v>20.010000000000002</v>
      </c>
      <c r="M17" s="39">
        <v>19.93</v>
      </c>
      <c r="N17" s="43">
        <f t="shared" si="1"/>
        <v>19.927500000000002</v>
      </c>
      <c r="O17" s="26">
        <v>14.74</v>
      </c>
      <c r="P17" s="26"/>
      <c r="Q17" s="125"/>
      <c r="R17" s="126"/>
      <c r="S17" s="126"/>
      <c r="T17" s="126"/>
      <c r="U17" s="126"/>
      <c r="V17" s="127"/>
      <c r="W17" t="s">
        <v>208</v>
      </c>
    </row>
    <row r="18" spans="1:23">
      <c r="B18" t="s">
        <v>105</v>
      </c>
      <c r="C18" t="s">
        <v>159</v>
      </c>
      <c r="D18" s="26">
        <v>14</v>
      </c>
      <c r="E18" s="26">
        <v>3.16</v>
      </c>
      <c r="F18" s="26">
        <v>3.19</v>
      </c>
      <c r="G18" s="26">
        <v>3.25</v>
      </c>
      <c r="H18" s="39">
        <v>3.25</v>
      </c>
      <c r="I18" s="39">
        <f t="shared" si="2"/>
        <v>3.2124999999999999</v>
      </c>
      <c r="J18" s="42">
        <v>19.22</v>
      </c>
      <c r="K18" s="42">
        <v>19.28</v>
      </c>
      <c r="L18" s="42">
        <v>19.12</v>
      </c>
      <c r="M18" s="42">
        <v>20.079999999999998</v>
      </c>
      <c r="N18" s="43">
        <f t="shared" si="1"/>
        <v>19.425000000000001</v>
      </c>
      <c r="O18" s="26">
        <v>14.37</v>
      </c>
      <c r="P18" s="26"/>
      <c r="Q18" s="125"/>
      <c r="R18" s="126"/>
      <c r="S18" s="126"/>
      <c r="T18" s="126"/>
      <c r="U18" s="126"/>
      <c r="V18" s="127"/>
      <c r="W18" t="s">
        <v>208</v>
      </c>
    </row>
    <row r="19" spans="1:23">
      <c r="A19">
        <v>1030</v>
      </c>
      <c r="B19" t="s">
        <v>187</v>
      </c>
      <c r="C19" t="s">
        <v>160</v>
      </c>
      <c r="D19" s="26">
        <v>15</v>
      </c>
      <c r="E19" s="26">
        <v>3.15</v>
      </c>
      <c r="F19" s="26">
        <v>3.12</v>
      </c>
      <c r="G19" s="26">
        <v>3.18</v>
      </c>
      <c r="H19" s="39">
        <v>3.18</v>
      </c>
      <c r="I19" s="39">
        <f t="shared" si="2"/>
        <v>3.1575000000000002</v>
      </c>
      <c r="J19" s="26">
        <v>20.079999999999998</v>
      </c>
      <c r="K19" s="26">
        <v>20</v>
      </c>
      <c r="L19" s="26">
        <v>19.95</v>
      </c>
      <c r="M19" s="39">
        <v>20.12</v>
      </c>
      <c r="N19" s="43">
        <f t="shared" si="1"/>
        <v>20.037500000000001</v>
      </c>
      <c r="O19" s="26">
        <v>14.77</v>
      </c>
      <c r="P19" s="26"/>
      <c r="Q19" s="125"/>
      <c r="R19" s="126"/>
      <c r="S19" s="126"/>
      <c r="T19" s="126"/>
      <c r="U19" s="126"/>
      <c r="V19" s="127"/>
      <c r="W19" s="47" t="s">
        <v>208</v>
      </c>
    </row>
    <row r="20" spans="1:23">
      <c r="A20">
        <v>1030</v>
      </c>
      <c r="B20" t="s">
        <v>189</v>
      </c>
      <c r="C20" t="s">
        <v>161</v>
      </c>
      <c r="D20" s="26">
        <v>16</v>
      </c>
      <c r="E20" s="26">
        <v>3.2</v>
      </c>
      <c r="F20" s="26">
        <v>3.2</v>
      </c>
      <c r="G20" s="26">
        <v>3.23</v>
      </c>
      <c r="H20" s="39">
        <v>3.18</v>
      </c>
      <c r="I20" s="39">
        <f t="shared" si="2"/>
        <v>3.2024999999999997</v>
      </c>
      <c r="J20" s="42">
        <v>19.72</v>
      </c>
      <c r="K20" s="42">
        <v>19.690000000000001</v>
      </c>
      <c r="L20" s="42">
        <v>19.39</v>
      </c>
      <c r="M20" s="42">
        <v>19.86</v>
      </c>
      <c r="N20" s="43">
        <f t="shared" si="1"/>
        <v>19.664999999999999</v>
      </c>
      <c r="O20" s="26">
        <v>14.71</v>
      </c>
      <c r="P20" s="26"/>
      <c r="Q20" s="125"/>
      <c r="R20" s="126"/>
      <c r="S20" s="126"/>
      <c r="T20" s="126"/>
      <c r="U20" s="126"/>
      <c r="V20" s="127"/>
      <c r="W20" s="47" t="s">
        <v>208</v>
      </c>
    </row>
    <row r="21" spans="1:23">
      <c r="A21">
        <v>1030</v>
      </c>
      <c r="B21" t="s">
        <v>190</v>
      </c>
      <c r="C21" t="s">
        <v>162</v>
      </c>
      <c r="D21" s="26">
        <v>17</v>
      </c>
      <c r="E21" s="26">
        <v>3.2</v>
      </c>
      <c r="F21" s="26">
        <v>3.19</v>
      </c>
      <c r="G21" s="26">
        <v>3.11</v>
      </c>
      <c r="H21" s="39">
        <v>3.08</v>
      </c>
      <c r="I21" s="39">
        <f t="shared" si="2"/>
        <v>3.145</v>
      </c>
      <c r="J21" s="26">
        <v>19.72</v>
      </c>
      <c r="K21" s="26">
        <v>19.649999999999999</v>
      </c>
      <c r="L21" s="26">
        <v>19.66</v>
      </c>
      <c r="M21" s="39">
        <v>19.88</v>
      </c>
      <c r="N21" s="43">
        <f t="shared" si="1"/>
        <v>19.727499999999999</v>
      </c>
      <c r="O21" s="26">
        <v>14.79</v>
      </c>
      <c r="P21" s="26"/>
      <c r="Q21" s="125"/>
      <c r="R21" s="126"/>
      <c r="S21" s="126"/>
      <c r="T21" s="126"/>
      <c r="U21" s="126"/>
      <c r="V21" s="127"/>
      <c r="W21" t="s">
        <v>208</v>
      </c>
    </row>
    <row r="22" spans="1:23">
      <c r="A22">
        <v>1030</v>
      </c>
      <c r="B22" t="s">
        <v>191</v>
      </c>
      <c r="C22" t="s">
        <v>163</v>
      </c>
      <c r="D22" s="26">
        <v>18</v>
      </c>
      <c r="E22" s="26">
        <v>3.23</v>
      </c>
      <c r="F22" s="26">
        <v>3.25</v>
      </c>
      <c r="G22" s="26">
        <v>3.23</v>
      </c>
      <c r="H22" s="39">
        <v>3.25</v>
      </c>
      <c r="I22" s="39">
        <f t="shared" si="2"/>
        <v>3.24</v>
      </c>
      <c r="J22" s="26">
        <v>19.059999999999999</v>
      </c>
      <c r="K22" s="26">
        <v>19.100000000000001</v>
      </c>
      <c r="L22" s="26">
        <v>19.53</v>
      </c>
      <c r="M22" s="39">
        <v>19.309999999999999</v>
      </c>
      <c r="N22" s="43">
        <f t="shared" si="1"/>
        <v>19.25</v>
      </c>
      <c r="O22" s="26">
        <v>14.66</v>
      </c>
      <c r="P22" s="26"/>
      <c r="Q22" s="125"/>
      <c r="R22" s="126"/>
      <c r="S22" s="126"/>
      <c r="T22" s="126"/>
      <c r="U22" s="126"/>
      <c r="V22" s="127"/>
      <c r="W22" t="s">
        <v>208</v>
      </c>
    </row>
    <row r="23" spans="1:23">
      <c r="A23">
        <v>1030</v>
      </c>
      <c r="B23" t="s">
        <v>192</v>
      </c>
      <c r="C23" t="s">
        <v>147</v>
      </c>
      <c r="D23" s="26">
        <v>19</v>
      </c>
      <c r="E23" s="26">
        <v>3.21</v>
      </c>
      <c r="F23" s="26">
        <v>3.22</v>
      </c>
      <c r="G23" s="26">
        <v>3.17</v>
      </c>
      <c r="H23" s="39">
        <v>3.15</v>
      </c>
      <c r="I23" s="39">
        <f t="shared" si="2"/>
        <v>3.1875000000000004</v>
      </c>
      <c r="J23" s="26">
        <v>19.82</v>
      </c>
      <c r="K23" s="26">
        <v>19.88</v>
      </c>
      <c r="L23" s="26">
        <v>20.05</v>
      </c>
      <c r="M23" s="39">
        <v>19.89</v>
      </c>
      <c r="N23" s="43">
        <f t="shared" si="1"/>
        <v>19.91</v>
      </c>
      <c r="O23" s="26">
        <v>14.51</v>
      </c>
      <c r="P23" s="26"/>
      <c r="Q23" s="125"/>
      <c r="R23" s="126"/>
      <c r="S23" s="126"/>
      <c r="T23" s="126"/>
      <c r="U23" s="126"/>
      <c r="V23" s="127"/>
      <c r="W23" t="s">
        <v>207</v>
      </c>
    </row>
    <row r="24" spans="1:23">
      <c r="A24">
        <v>1030</v>
      </c>
      <c r="B24" t="s">
        <v>103</v>
      </c>
      <c r="C24" t="s">
        <v>148</v>
      </c>
      <c r="D24" s="26">
        <v>20</v>
      </c>
      <c r="E24" s="26">
        <v>3.17</v>
      </c>
      <c r="F24" s="26">
        <v>3.19</v>
      </c>
      <c r="G24" s="26">
        <v>3.13</v>
      </c>
      <c r="H24" s="39">
        <v>3.16</v>
      </c>
      <c r="I24" s="39">
        <f t="shared" si="2"/>
        <v>3.1625000000000001</v>
      </c>
      <c r="J24" s="26">
        <v>20.010000000000002</v>
      </c>
      <c r="K24" s="26">
        <v>19.98</v>
      </c>
      <c r="L24" s="26">
        <v>20.079999999999998</v>
      </c>
      <c r="M24" s="39">
        <v>19.87</v>
      </c>
      <c r="N24" s="43">
        <f t="shared" si="1"/>
        <v>19.985000000000003</v>
      </c>
      <c r="O24" s="26">
        <v>14.39</v>
      </c>
      <c r="P24" s="26"/>
      <c r="Q24" s="125"/>
      <c r="R24" s="126"/>
      <c r="S24" s="126"/>
      <c r="T24" s="126"/>
      <c r="U24" s="126"/>
      <c r="V24" s="127"/>
      <c r="W24" t="s">
        <v>207</v>
      </c>
    </row>
    <row r="25" spans="1:23">
      <c r="A25">
        <v>1030</v>
      </c>
      <c r="B25" s="29" t="s">
        <v>194</v>
      </c>
      <c r="C25" t="s">
        <v>149</v>
      </c>
      <c r="D25" s="26">
        <v>21</v>
      </c>
      <c r="E25" s="26">
        <v>3.23</v>
      </c>
      <c r="F25" s="26">
        <v>3.24</v>
      </c>
      <c r="G25" s="26">
        <v>3.18</v>
      </c>
      <c r="H25" s="39">
        <v>3.19</v>
      </c>
      <c r="I25" s="39">
        <f t="shared" si="2"/>
        <v>3.21</v>
      </c>
      <c r="J25" s="26">
        <v>20.09</v>
      </c>
      <c r="K25" s="26">
        <v>20.05</v>
      </c>
      <c r="L25" s="26">
        <v>20.100000000000001</v>
      </c>
      <c r="M25" s="39">
        <v>20.03</v>
      </c>
      <c r="N25" s="43">
        <f t="shared" si="1"/>
        <v>20.067500000000003</v>
      </c>
      <c r="O25" s="26">
        <v>14.43</v>
      </c>
      <c r="P25" s="26"/>
      <c r="Q25" s="125" t="s">
        <v>193</v>
      </c>
      <c r="R25" s="126"/>
      <c r="S25" s="126"/>
      <c r="T25" s="126"/>
      <c r="U25" s="126"/>
      <c r="V25" s="127"/>
      <c r="W25" t="s">
        <v>207</v>
      </c>
    </row>
    <row r="26" spans="1:23">
      <c r="A26">
        <v>1030</v>
      </c>
      <c r="B26" t="s">
        <v>195</v>
      </c>
      <c r="C26" t="s">
        <v>150</v>
      </c>
      <c r="D26" s="26">
        <v>22</v>
      </c>
      <c r="E26" s="26">
        <v>3.12</v>
      </c>
      <c r="F26" s="26">
        <v>3.14</v>
      </c>
      <c r="G26" s="26">
        <v>3.23</v>
      </c>
      <c r="H26" s="39">
        <v>3.24</v>
      </c>
      <c r="I26" s="39">
        <f t="shared" si="2"/>
        <v>3.1825000000000001</v>
      </c>
      <c r="J26" s="26">
        <v>19.96</v>
      </c>
      <c r="K26" s="26">
        <v>19.97</v>
      </c>
      <c r="L26" s="26">
        <v>20.05</v>
      </c>
      <c r="M26" s="39">
        <v>19.93</v>
      </c>
      <c r="N26" s="43">
        <f t="shared" si="1"/>
        <v>19.977499999999999</v>
      </c>
      <c r="O26" s="26">
        <v>14.69</v>
      </c>
      <c r="P26" s="26"/>
      <c r="Q26" s="125"/>
      <c r="R26" s="126"/>
      <c r="S26" s="126"/>
      <c r="T26" s="126"/>
      <c r="U26" s="126"/>
      <c r="V26" s="127"/>
      <c r="W26" t="s">
        <v>207</v>
      </c>
    </row>
    <row r="27" spans="1:23">
      <c r="A27">
        <v>1030</v>
      </c>
      <c r="B27" t="s">
        <v>196</v>
      </c>
      <c r="C27" t="s">
        <v>142</v>
      </c>
      <c r="D27" s="26">
        <v>23</v>
      </c>
      <c r="E27" s="26">
        <v>3.15</v>
      </c>
      <c r="F27" s="26">
        <v>3.14</v>
      </c>
      <c r="G27" s="26">
        <v>3.27</v>
      </c>
      <c r="H27" s="39">
        <v>3.26</v>
      </c>
      <c r="I27" s="39">
        <f t="shared" si="2"/>
        <v>3.2050000000000001</v>
      </c>
      <c r="J27" s="40">
        <v>20.07</v>
      </c>
      <c r="K27" s="40">
        <v>20.02</v>
      </c>
      <c r="L27" s="26">
        <v>20.03</v>
      </c>
      <c r="M27" s="39">
        <v>19.88</v>
      </c>
      <c r="N27" s="43">
        <f t="shared" si="1"/>
        <v>20</v>
      </c>
      <c r="O27" s="26">
        <v>14.68</v>
      </c>
      <c r="P27" s="26"/>
      <c r="Q27" s="125"/>
      <c r="R27" s="126"/>
      <c r="S27" s="126"/>
      <c r="T27" s="126"/>
      <c r="U27" s="126"/>
      <c r="V27" s="127"/>
      <c r="W27" t="s">
        <v>207</v>
      </c>
    </row>
    <row r="28" spans="1:23">
      <c r="A28">
        <v>1030</v>
      </c>
      <c r="B28" t="s">
        <v>197</v>
      </c>
      <c r="C28" t="s">
        <v>151</v>
      </c>
      <c r="D28" s="26">
        <v>24</v>
      </c>
      <c r="E28" s="26">
        <v>3.14</v>
      </c>
      <c r="F28" s="26">
        <v>3.14</v>
      </c>
      <c r="G28" s="26">
        <v>3.24</v>
      </c>
      <c r="H28" s="39">
        <v>3.27</v>
      </c>
      <c r="I28" s="39">
        <f t="shared" si="2"/>
        <v>3.1975000000000002</v>
      </c>
      <c r="J28" s="26">
        <v>20.059999999999999</v>
      </c>
      <c r="K28" s="26">
        <v>20.04</v>
      </c>
      <c r="L28" s="26">
        <v>20.03</v>
      </c>
      <c r="M28" s="39">
        <v>19.88</v>
      </c>
      <c r="N28" s="43">
        <f t="shared" si="1"/>
        <v>20.002499999999998</v>
      </c>
      <c r="O28" s="26">
        <v>14.92</v>
      </c>
      <c r="P28" s="26"/>
      <c r="Q28" s="125" t="s">
        <v>193</v>
      </c>
      <c r="R28" s="126"/>
      <c r="S28" s="126"/>
      <c r="T28" s="126"/>
      <c r="U28" s="126"/>
      <c r="V28" s="127"/>
      <c r="W28" t="s">
        <v>207</v>
      </c>
    </row>
    <row r="29" spans="1:23">
      <c r="A29">
        <v>1030</v>
      </c>
      <c r="B29" t="s">
        <v>107</v>
      </c>
      <c r="C29" t="s">
        <v>152</v>
      </c>
      <c r="D29" s="26">
        <v>25</v>
      </c>
      <c r="E29" s="26">
        <v>3.19</v>
      </c>
      <c r="F29" s="26">
        <v>3.19</v>
      </c>
      <c r="G29" s="26">
        <v>3.22</v>
      </c>
      <c r="H29" s="39">
        <v>3.21</v>
      </c>
      <c r="I29" s="39">
        <f t="shared" si="2"/>
        <v>3.2024999999999997</v>
      </c>
      <c r="J29" s="26">
        <v>19.91</v>
      </c>
      <c r="K29" s="26">
        <v>19.91</v>
      </c>
      <c r="L29" s="26">
        <v>20.03</v>
      </c>
      <c r="M29" s="39">
        <v>19.899999999999999</v>
      </c>
      <c r="N29" s="43">
        <f t="shared" si="1"/>
        <v>19.9375</v>
      </c>
      <c r="O29" s="26">
        <v>14.82</v>
      </c>
      <c r="P29" s="26"/>
      <c r="Q29" s="125"/>
      <c r="R29" s="126"/>
      <c r="S29" s="126"/>
      <c r="T29" s="126"/>
      <c r="U29" s="126"/>
      <c r="V29" s="127"/>
      <c r="W29" t="s">
        <v>207</v>
      </c>
    </row>
    <row r="30" spans="1:23">
      <c r="A30">
        <v>1030</v>
      </c>
      <c r="B30" t="s">
        <v>185</v>
      </c>
      <c r="C30" t="s">
        <v>153</v>
      </c>
      <c r="D30" s="26">
        <v>26</v>
      </c>
      <c r="E30" s="26">
        <v>3.24</v>
      </c>
      <c r="F30" s="26">
        <v>3.25</v>
      </c>
      <c r="G30" s="26">
        <v>3.22</v>
      </c>
      <c r="H30" s="39">
        <v>3.23</v>
      </c>
      <c r="I30" s="39">
        <f t="shared" si="2"/>
        <v>3.2350000000000003</v>
      </c>
      <c r="J30" s="26">
        <v>20.03</v>
      </c>
      <c r="K30" s="26">
        <v>20.12</v>
      </c>
      <c r="L30" s="26">
        <v>19.91</v>
      </c>
      <c r="M30" s="39">
        <v>19.87</v>
      </c>
      <c r="N30" s="43">
        <f t="shared" si="1"/>
        <v>19.982500000000002</v>
      </c>
      <c r="O30" s="26">
        <v>14.83</v>
      </c>
      <c r="P30" s="26"/>
      <c r="Q30" s="125"/>
      <c r="R30" s="126"/>
      <c r="S30" s="126"/>
      <c r="T30" s="126"/>
      <c r="U30" s="126"/>
      <c r="V30" s="127"/>
      <c r="W30" t="s">
        <v>207</v>
      </c>
    </row>
    <row r="31" spans="1:23">
      <c r="A31">
        <v>1030</v>
      </c>
      <c r="B31" t="s">
        <v>198</v>
      </c>
      <c r="C31" t="s">
        <v>154</v>
      </c>
      <c r="D31" s="26">
        <v>27</v>
      </c>
      <c r="E31" s="26">
        <v>3.25</v>
      </c>
      <c r="F31" s="26">
        <v>3.21</v>
      </c>
      <c r="G31" s="26">
        <v>3.24</v>
      </c>
      <c r="H31" s="39">
        <v>3.21</v>
      </c>
      <c r="I31" s="39">
        <f t="shared" si="2"/>
        <v>3.2275</v>
      </c>
      <c r="J31" s="26">
        <v>20.059999999999999</v>
      </c>
      <c r="K31" s="26">
        <v>19.989999999999998</v>
      </c>
      <c r="L31" s="26">
        <v>20.05</v>
      </c>
      <c r="M31" s="39">
        <v>19.989999999999998</v>
      </c>
      <c r="N31" s="43">
        <f t="shared" si="1"/>
        <v>20.022499999999997</v>
      </c>
      <c r="O31" s="26">
        <v>14.76</v>
      </c>
      <c r="P31" s="26"/>
      <c r="Q31" s="125"/>
      <c r="R31" s="126"/>
      <c r="S31" s="126"/>
      <c r="T31" s="126"/>
      <c r="U31" s="126"/>
      <c r="V31" s="127"/>
      <c r="W31" t="s">
        <v>207</v>
      </c>
    </row>
    <row r="32" spans="1:23">
      <c r="A32">
        <v>1030</v>
      </c>
      <c r="B32" t="s">
        <v>199</v>
      </c>
      <c r="C32" t="s">
        <v>164</v>
      </c>
      <c r="D32" s="26">
        <v>28</v>
      </c>
      <c r="E32" s="26">
        <v>3.17</v>
      </c>
      <c r="F32" s="26">
        <v>3.16</v>
      </c>
      <c r="G32" s="26">
        <v>3.34</v>
      </c>
      <c r="H32" s="39">
        <v>3.39</v>
      </c>
      <c r="I32" s="39">
        <f t="shared" si="2"/>
        <v>3.2650000000000001</v>
      </c>
      <c r="J32" s="26">
        <v>19.96</v>
      </c>
      <c r="K32" s="26">
        <v>19.95</v>
      </c>
      <c r="L32" s="40">
        <v>20.67</v>
      </c>
      <c r="M32" s="39">
        <v>19.93</v>
      </c>
      <c r="N32" s="43">
        <f t="shared" si="1"/>
        <v>20.127500000000001</v>
      </c>
      <c r="O32" s="26">
        <v>14.71</v>
      </c>
      <c r="P32" s="26"/>
      <c r="Q32" s="125"/>
      <c r="R32" s="126"/>
      <c r="S32" s="126"/>
      <c r="T32" s="126"/>
      <c r="U32" s="126"/>
      <c r="V32" s="127"/>
      <c r="W32" t="s">
        <v>208</v>
      </c>
    </row>
    <row r="33" spans="1:23">
      <c r="A33">
        <v>1030</v>
      </c>
      <c r="B33" t="s">
        <v>200</v>
      </c>
      <c r="C33" t="s">
        <v>165</v>
      </c>
      <c r="D33" s="26">
        <v>29</v>
      </c>
      <c r="E33" s="26">
        <v>3.13</v>
      </c>
      <c r="F33" s="26">
        <v>3.15</v>
      </c>
      <c r="G33" s="26">
        <v>3.18</v>
      </c>
      <c r="H33" s="39">
        <v>3.14</v>
      </c>
      <c r="I33" s="39">
        <f t="shared" si="2"/>
        <v>3.1500000000000004</v>
      </c>
      <c r="J33" s="26">
        <v>19.98</v>
      </c>
      <c r="K33" s="26">
        <v>19.97</v>
      </c>
      <c r="L33" s="26">
        <v>20.32</v>
      </c>
      <c r="M33" s="39">
        <v>20.02</v>
      </c>
      <c r="N33" s="43">
        <f t="shared" si="1"/>
        <v>20.072499999999998</v>
      </c>
      <c r="O33" s="26">
        <v>14.59</v>
      </c>
      <c r="P33" s="26"/>
      <c r="Q33" s="125"/>
      <c r="R33" s="126"/>
      <c r="S33" s="126"/>
      <c r="T33" s="126"/>
      <c r="U33" s="126"/>
      <c r="V33" s="127"/>
      <c r="W33" t="s">
        <v>208</v>
      </c>
    </row>
    <row r="34" spans="1:23">
      <c r="A34">
        <v>1030</v>
      </c>
      <c r="B34" t="s">
        <v>112</v>
      </c>
      <c r="C34" t="s">
        <v>166</v>
      </c>
      <c r="D34" s="26">
        <v>30</v>
      </c>
      <c r="E34" s="26">
        <v>3.17</v>
      </c>
      <c r="F34" s="26">
        <v>3.17</v>
      </c>
      <c r="G34" s="26">
        <v>3.23</v>
      </c>
      <c r="H34" s="39">
        <v>3.2</v>
      </c>
      <c r="I34" s="39">
        <f t="shared" si="2"/>
        <v>3.1924999999999999</v>
      </c>
      <c r="J34" s="26">
        <v>19.53</v>
      </c>
      <c r="K34" s="26">
        <v>19.59</v>
      </c>
      <c r="L34" s="26">
        <v>19.89</v>
      </c>
      <c r="M34" s="39">
        <v>19.62</v>
      </c>
      <c r="N34" s="43">
        <f t="shared" si="1"/>
        <v>19.657500000000002</v>
      </c>
      <c r="O34" s="26">
        <v>14.4</v>
      </c>
      <c r="P34" s="26"/>
      <c r="Q34" s="125"/>
      <c r="R34" s="126"/>
      <c r="S34" s="126"/>
      <c r="T34" s="126"/>
      <c r="U34" s="126"/>
      <c r="V34" s="127"/>
      <c r="W34" s="47" t="s">
        <v>208</v>
      </c>
    </row>
    <row r="35" spans="1:23">
      <c r="A35">
        <v>1030</v>
      </c>
      <c r="B35" t="s">
        <v>201</v>
      </c>
      <c r="C35" t="s">
        <v>167</v>
      </c>
      <c r="D35" s="26">
        <v>31</v>
      </c>
      <c r="E35" s="26">
        <v>3.25</v>
      </c>
      <c r="F35" s="26">
        <v>3.24</v>
      </c>
      <c r="G35" s="26">
        <v>3.18</v>
      </c>
      <c r="H35" s="39">
        <v>3.22</v>
      </c>
      <c r="I35" s="39">
        <f t="shared" si="2"/>
        <v>3.2225000000000001</v>
      </c>
      <c r="J35" s="26">
        <v>19.809999999999999</v>
      </c>
      <c r="K35" s="26">
        <v>19.829999999999998</v>
      </c>
      <c r="L35" s="26">
        <v>20.079999999999998</v>
      </c>
      <c r="M35" s="39">
        <v>19.809999999999999</v>
      </c>
      <c r="N35" s="43">
        <f t="shared" si="1"/>
        <v>19.8825</v>
      </c>
      <c r="O35" s="26">
        <v>14.72</v>
      </c>
      <c r="P35" s="26"/>
      <c r="Q35" s="125"/>
      <c r="R35" s="126"/>
      <c r="S35" s="126"/>
      <c r="T35" s="126"/>
      <c r="U35" s="126"/>
      <c r="V35" s="127"/>
      <c r="W35" t="s">
        <v>208</v>
      </c>
    </row>
    <row r="36" spans="1:23">
      <c r="A36">
        <v>1030</v>
      </c>
      <c r="B36" t="s">
        <v>202</v>
      </c>
      <c r="C36" t="s">
        <v>168</v>
      </c>
      <c r="D36" s="26">
        <v>32</v>
      </c>
      <c r="E36" s="26">
        <v>3.24</v>
      </c>
      <c r="F36" s="26">
        <v>3.22</v>
      </c>
      <c r="G36" s="26">
        <v>3.28</v>
      </c>
      <c r="H36" s="39">
        <v>3.3</v>
      </c>
      <c r="I36" s="39">
        <f t="shared" si="2"/>
        <v>3.26</v>
      </c>
      <c r="J36" s="26">
        <v>19.22</v>
      </c>
      <c r="K36" s="26">
        <v>19.2</v>
      </c>
      <c r="L36" s="26">
        <v>19.829999999999998</v>
      </c>
      <c r="M36" s="39">
        <v>19.25</v>
      </c>
      <c r="N36" s="43">
        <f t="shared" si="1"/>
        <v>19.375</v>
      </c>
      <c r="O36" s="26">
        <v>14.62</v>
      </c>
      <c r="P36" s="26"/>
      <c r="Q36" s="125"/>
      <c r="R36" s="126"/>
      <c r="S36" s="126"/>
      <c r="T36" s="126"/>
      <c r="U36" s="126"/>
      <c r="V36" s="127"/>
      <c r="W36" t="s">
        <v>208</v>
      </c>
    </row>
    <row r="37" spans="1:23">
      <c r="A37">
        <v>1030</v>
      </c>
      <c r="B37" t="s">
        <v>203</v>
      </c>
      <c r="C37" t="s">
        <v>169</v>
      </c>
      <c r="D37" s="26">
        <v>33</v>
      </c>
      <c r="E37" s="26">
        <v>3.21</v>
      </c>
      <c r="F37" s="26">
        <v>3.17</v>
      </c>
      <c r="G37" s="26">
        <v>3.21</v>
      </c>
      <c r="H37" s="39">
        <v>3.18</v>
      </c>
      <c r="I37" s="39">
        <f t="shared" si="2"/>
        <v>3.1924999999999999</v>
      </c>
      <c r="J37" s="26">
        <v>19.96</v>
      </c>
      <c r="K37" s="26">
        <v>19.95</v>
      </c>
      <c r="L37" s="26">
        <v>19.98</v>
      </c>
      <c r="M37" s="39">
        <v>19.89</v>
      </c>
      <c r="N37" s="43">
        <f t="shared" si="1"/>
        <v>19.945</v>
      </c>
      <c r="O37" s="26">
        <v>14.73</v>
      </c>
      <c r="P37" s="26"/>
      <c r="Q37" s="125"/>
      <c r="R37" s="126"/>
      <c r="S37" s="126"/>
      <c r="T37" s="126"/>
      <c r="U37" s="126"/>
      <c r="V37" s="127"/>
      <c r="W37" t="s">
        <v>208</v>
      </c>
    </row>
    <row r="38" spans="1:23">
      <c r="A38">
        <v>1030</v>
      </c>
      <c r="B38" t="s">
        <v>204</v>
      </c>
      <c r="C38" t="s">
        <v>170</v>
      </c>
      <c r="D38" s="26">
        <v>34</v>
      </c>
      <c r="E38" s="26">
        <v>3.27</v>
      </c>
      <c r="F38" s="26">
        <v>3.26</v>
      </c>
      <c r="G38" s="26">
        <v>3.2</v>
      </c>
      <c r="H38" s="39">
        <v>3.25</v>
      </c>
      <c r="I38" s="39">
        <f t="shared" si="2"/>
        <v>3.2450000000000001</v>
      </c>
      <c r="J38" s="26">
        <v>19.63</v>
      </c>
      <c r="K38" s="26">
        <v>19.7</v>
      </c>
      <c r="L38" s="26">
        <v>19.54</v>
      </c>
      <c r="M38" s="39">
        <v>19.37</v>
      </c>
      <c r="N38" s="43">
        <f t="shared" si="1"/>
        <v>19.559999999999999</v>
      </c>
      <c r="O38" s="26">
        <v>14.58</v>
      </c>
      <c r="P38" s="26"/>
      <c r="Q38" s="125"/>
      <c r="R38" s="126"/>
      <c r="S38" s="126"/>
      <c r="T38" s="126"/>
      <c r="U38" s="126"/>
      <c r="V38" s="127"/>
      <c r="W38" t="s">
        <v>208</v>
      </c>
    </row>
    <row r="39" spans="1:23">
      <c r="A39">
        <v>1030</v>
      </c>
      <c r="B39" t="s">
        <v>205</v>
      </c>
      <c r="C39" t="s">
        <v>171</v>
      </c>
      <c r="D39" s="26">
        <v>35</v>
      </c>
      <c r="E39" s="26">
        <v>3.19</v>
      </c>
      <c r="F39" s="26">
        <v>3.16</v>
      </c>
      <c r="G39" s="26">
        <v>3.13</v>
      </c>
      <c r="H39" s="39">
        <v>3.12</v>
      </c>
      <c r="I39" s="39">
        <f t="shared" si="2"/>
        <v>3.1500000000000004</v>
      </c>
      <c r="J39" s="26">
        <v>19.72</v>
      </c>
      <c r="K39" s="26">
        <v>19.63</v>
      </c>
      <c r="L39" s="26">
        <v>19.98</v>
      </c>
      <c r="M39" s="39">
        <v>19.59</v>
      </c>
      <c r="N39" s="43">
        <f t="shared" si="1"/>
        <v>19.73</v>
      </c>
      <c r="O39" s="26">
        <v>14.76</v>
      </c>
      <c r="P39" s="26"/>
      <c r="Q39" s="125"/>
      <c r="R39" s="126"/>
      <c r="S39" s="126"/>
      <c r="T39" s="126"/>
      <c r="U39" s="126"/>
      <c r="V39" s="127"/>
      <c r="W39" s="47" t="s">
        <v>208</v>
      </c>
    </row>
    <row r="40" spans="1:23">
      <c r="A40">
        <v>1030</v>
      </c>
      <c r="B40" t="s">
        <v>206</v>
      </c>
      <c r="C40" t="s">
        <v>172</v>
      </c>
      <c r="D40" s="43">
        <v>36</v>
      </c>
      <c r="E40" s="43">
        <v>3.2</v>
      </c>
      <c r="F40" s="43">
        <v>3.2</v>
      </c>
      <c r="G40" s="43">
        <v>3.08</v>
      </c>
      <c r="H40" s="43">
        <v>3.11</v>
      </c>
      <c r="I40" s="43">
        <f t="shared" si="2"/>
        <v>3.1475</v>
      </c>
      <c r="J40" s="43">
        <v>19.07</v>
      </c>
      <c r="K40" s="43">
        <v>19.11</v>
      </c>
      <c r="L40" s="43">
        <v>19.68</v>
      </c>
      <c r="M40" s="43">
        <v>19.28</v>
      </c>
      <c r="N40" s="43">
        <f t="shared" si="1"/>
        <v>19.285</v>
      </c>
      <c r="O40" s="42">
        <v>14.49</v>
      </c>
      <c r="P40" s="43"/>
      <c r="Q40" s="125"/>
      <c r="R40" s="126"/>
      <c r="S40" s="126"/>
      <c r="T40" s="126"/>
      <c r="U40" s="126"/>
      <c r="V40" s="127"/>
      <c r="W40" t="s">
        <v>208</v>
      </c>
    </row>
    <row r="41" spans="1:23" s="92" customFormat="1"/>
    <row r="42" spans="1:23">
      <c r="B42" t="s">
        <v>106</v>
      </c>
      <c r="C42" t="s">
        <v>93</v>
      </c>
      <c r="D42" s="44">
        <v>37</v>
      </c>
      <c r="W42" t="s">
        <v>207</v>
      </c>
    </row>
    <row r="43" spans="1:23">
      <c r="B43" t="s">
        <v>108</v>
      </c>
      <c r="C43" t="s">
        <v>92</v>
      </c>
      <c r="D43" s="44">
        <v>38</v>
      </c>
      <c r="W43" t="s">
        <v>207</v>
      </c>
    </row>
    <row r="44" spans="1:23">
      <c r="B44" t="s">
        <v>107</v>
      </c>
      <c r="C44" t="s">
        <v>91</v>
      </c>
      <c r="D44" s="44">
        <v>39</v>
      </c>
      <c r="O44">
        <v>12.22</v>
      </c>
      <c r="W44" t="s">
        <v>207</v>
      </c>
    </row>
    <row r="45" spans="1:23">
      <c r="B45" s="29" t="s">
        <v>110</v>
      </c>
      <c r="C45" t="s">
        <v>109</v>
      </c>
      <c r="D45" s="44">
        <v>40</v>
      </c>
      <c r="O45">
        <v>12.62</v>
      </c>
    </row>
    <row r="46" spans="1:23">
      <c r="B46" t="s">
        <v>112</v>
      </c>
      <c r="C46" t="s">
        <v>111</v>
      </c>
      <c r="D46" s="44">
        <v>41</v>
      </c>
      <c r="O46">
        <v>14.44</v>
      </c>
    </row>
    <row r="47" spans="1:23">
      <c r="A47" s="92">
        <v>1125</v>
      </c>
      <c r="B47" s="92" t="s">
        <v>337</v>
      </c>
      <c r="C47" s="92" t="s">
        <v>293</v>
      </c>
      <c r="D47" s="91"/>
      <c r="E47" s="99">
        <v>3.24</v>
      </c>
      <c r="F47" s="99">
        <v>3.21</v>
      </c>
      <c r="G47" s="99">
        <v>3.24</v>
      </c>
      <c r="H47" s="99">
        <v>3.21</v>
      </c>
      <c r="I47" s="99">
        <f>(F47+G47+E47+H47)/4</f>
        <v>3.2250000000000005</v>
      </c>
      <c r="J47" s="99">
        <v>19.97</v>
      </c>
      <c r="K47" s="99">
        <v>19.96</v>
      </c>
      <c r="L47" s="99">
        <v>19.86</v>
      </c>
      <c r="M47" s="99">
        <v>20.010000000000002</v>
      </c>
      <c r="N47" s="99">
        <f>(K47+L47+J47+M47)/4</f>
        <v>19.95</v>
      </c>
      <c r="O47" s="100">
        <v>15.05</v>
      </c>
      <c r="P47" s="99"/>
      <c r="Q47" s="125" t="s">
        <v>193</v>
      </c>
      <c r="R47" s="126"/>
      <c r="S47" s="126"/>
      <c r="T47" s="126"/>
      <c r="U47" s="126"/>
      <c r="V47" s="127"/>
      <c r="W47" s="92"/>
    </row>
    <row r="48" spans="1:23">
      <c r="A48" s="98">
        <v>1125</v>
      </c>
      <c r="B48" t="s">
        <v>338</v>
      </c>
      <c r="C48" t="s">
        <v>160</v>
      </c>
    </row>
    <row r="49" spans="1:22">
      <c r="A49" s="98">
        <v>1125</v>
      </c>
      <c r="B49" t="s">
        <v>339</v>
      </c>
      <c r="C49" t="s">
        <v>161</v>
      </c>
    </row>
    <row r="50" spans="1:22">
      <c r="A50" s="98">
        <v>1125</v>
      </c>
      <c r="B50" t="s">
        <v>345</v>
      </c>
      <c r="C50" t="s">
        <v>166</v>
      </c>
    </row>
    <row r="51" spans="1:22">
      <c r="A51" s="98">
        <v>1125</v>
      </c>
      <c r="B51" t="s">
        <v>341</v>
      </c>
      <c r="C51" s="98" t="s">
        <v>171</v>
      </c>
    </row>
    <row r="52" spans="1:22">
      <c r="A52" s="98">
        <v>1125</v>
      </c>
      <c r="B52" t="s">
        <v>344</v>
      </c>
      <c r="C52" s="108" t="s">
        <v>340</v>
      </c>
      <c r="Q52" s="125" t="s">
        <v>403</v>
      </c>
      <c r="R52" s="126"/>
      <c r="S52" s="126"/>
      <c r="T52" s="126"/>
      <c r="U52" s="126"/>
      <c r="V52" s="127"/>
    </row>
    <row r="53" spans="1:22">
      <c r="E53" t="s">
        <v>136</v>
      </c>
    </row>
    <row r="54" spans="1:22">
      <c r="A54">
        <v>1214</v>
      </c>
      <c r="B54" t="s">
        <v>371</v>
      </c>
      <c r="C54" t="s">
        <v>365</v>
      </c>
      <c r="E54">
        <v>3.22</v>
      </c>
      <c r="F54">
        <v>3.25</v>
      </c>
      <c r="G54">
        <v>3.26</v>
      </c>
      <c r="H54">
        <v>3.27</v>
      </c>
      <c r="J54">
        <v>20.079999999999998</v>
      </c>
      <c r="K54">
        <v>20.02</v>
      </c>
      <c r="L54">
        <v>20.010000000000002</v>
      </c>
      <c r="M54">
        <v>20.05</v>
      </c>
      <c r="O54">
        <v>14.89</v>
      </c>
    </row>
    <row r="55" spans="1:22">
      <c r="A55" s="119">
        <v>1214</v>
      </c>
      <c r="B55" t="s">
        <v>378</v>
      </c>
      <c r="C55" s="116" t="s">
        <v>366</v>
      </c>
      <c r="E55">
        <v>3.23</v>
      </c>
      <c r="F55">
        <v>3.22</v>
      </c>
      <c r="G55">
        <v>3.23</v>
      </c>
      <c r="H55">
        <v>3.23</v>
      </c>
      <c r="J55">
        <v>20.079999999999998</v>
      </c>
      <c r="K55">
        <v>20.02</v>
      </c>
      <c r="L55">
        <v>20.09</v>
      </c>
      <c r="M55">
        <v>20.05</v>
      </c>
      <c r="O55">
        <v>14.86</v>
      </c>
    </row>
    <row r="56" spans="1:22">
      <c r="A56" s="119">
        <v>1214</v>
      </c>
    </row>
    <row r="57" spans="1:22">
      <c r="A57" s="119">
        <v>1214</v>
      </c>
      <c r="B57" t="s">
        <v>379</v>
      </c>
      <c r="C57" t="s">
        <v>369</v>
      </c>
      <c r="E57">
        <v>3.61</v>
      </c>
      <c r="F57">
        <v>4.0199999999999996</v>
      </c>
      <c r="G57">
        <v>3.85</v>
      </c>
      <c r="H57">
        <v>3.89</v>
      </c>
      <c r="J57">
        <v>20</v>
      </c>
      <c r="K57">
        <v>20.22</v>
      </c>
      <c r="L57">
        <v>20.010000000000002</v>
      </c>
      <c r="M57">
        <v>20.04</v>
      </c>
      <c r="O57">
        <v>17.899999999999999</v>
      </c>
    </row>
    <row r="58" spans="1:22">
      <c r="A58" s="119">
        <v>1214</v>
      </c>
      <c r="B58" s="119" t="s">
        <v>380</v>
      </c>
      <c r="C58" s="118" t="s">
        <v>370</v>
      </c>
      <c r="E58">
        <v>3.75</v>
      </c>
      <c r="F58">
        <v>4</v>
      </c>
      <c r="G58">
        <v>3.79</v>
      </c>
      <c r="H58">
        <v>3.6</v>
      </c>
      <c r="J58">
        <v>20.010000000000002</v>
      </c>
      <c r="K58">
        <v>19.97</v>
      </c>
      <c r="L58">
        <v>19.989999999999998</v>
      </c>
      <c r="M58">
        <v>20.11</v>
      </c>
      <c r="O58">
        <v>17.420000000000002</v>
      </c>
    </row>
    <row r="59" spans="1:22">
      <c r="A59" s="119">
        <v>1214</v>
      </c>
    </row>
    <row r="60" spans="1:22">
      <c r="A60" s="119">
        <v>1214</v>
      </c>
      <c r="B60" t="s">
        <v>200</v>
      </c>
      <c r="C60" s="119" t="s">
        <v>372</v>
      </c>
      <c r="L60" t="s">
        <v>177</v>
      </c>
    </row>
    <row r="61" spans="1:22">
      <c r="A61" s="119">
        <v>1214</v>
      </c>
      <c r="C61" s="119" t="s">
        <v>373</v>
      </c>
    </row>
    <row r="62" spans="1:22">
      <c r="A62" s="119">
        <v>1214</v>
      </c>
      <c r="B62" t="s">
        <v>385</v>
      </c>
      <c r="C62" s="119" t="s">
        <v>374</v>
      </c>
    </row>
    <row r="63" spans="1:22">
      <c r="A63" s="119">
        <v>1214</v>
      </c>
      <c r="B63" t="s">
        <v>303</v>
      </c>
      <c r="C63" s="119" t="s">
        <v>375</v>
      </c>
    </row>
    <row r="64" spans="1:22">
      <c r="A64" s="119">
        <v>1214</v>
      </c>
    </row>
    <row r="65" spans="1:3">
      <c r="A65" s="119">
        <v>1214</v>
      </c>
      <c r="B65" t="s">
        <v>386</v>
      </c>
      <c r="C65" s="119" t="s">
        <v>376</v>
      </c>
    </row>
    <row r="66" spans="1:3">
      <c r="A66" s="119">
        <v>1214</v>
      </c>
      <c r="B66" t="s">
        <v>387</v>
      </c>
      <c r="C66" s="119" t="s">
        <v>377</v>
      </c>
    </row>
    <row r="68" spans="1:3">
      <c r="B68" t="s">
        <v>382</v>
      </c>
      <c r="C68" t="s">
        <v>381</v>
      </c>
    </row>
    <row r="69" spans="1:3">
      <c r="B69" t="s">
        <v>383</v>
      </c>
      <c r="C69" s="119" t="s">
        <v>384</v>
      </c>
    </row>
  </sheetData>
  <mergeCells count="41">
    <mergeCell ref="Q52:V52"/>
    <mergeCell ref="Q47:V47"/>
    <mergeCell ref="Q38:V38"/>
    <mergeCell ref="Q39:V39"/>
    <mergeCell ref="Q32:V32"/>
    <mergeCell ref="Q33:V33"/>
    <mergeCell ref="Q34:V34"/>
    <mergeCell ref="Q35:V35"/>
    <mergeCell ref="Q36:V36"/>
    <mergeCell ref="Q40:V40"/>
    <mergeCell ref="Q28:V28"/>
    <mergeCell ref="Q29:V29"/>
    <mergeCell ref="Q30:V30"/>
    <mergeCell ref="Q31:V31"/>
    <mergeCell ref="Q37:V37"/>
    <mergeCell ref="Q23:V23"/>
    <mergeCell ref="Q24:V24"/>
    <mergeCell ref="Q25:V25"/>
    <mergeCell ref="Q26:V26"/>
    <mergeCell ref="Q27:V27"/>
    <mergeCell ref="Q18:V18"/>
    <mergeCell ref="Q19:V19"/>
    <mergeCell ref="Q20:V20"/>
    <mergeCell ref="Q21:V21"/>
    <mergeCell ref="Q22:V22"/>
    <mergeCell ref="D1:Q2"/>
    <mergeCell ref="Q17:V17"/>
    <mergeCell ref="Q12:V12"/>
    <mergeCell ref="Q13:V13"/>
    <mergeCell ref="Q14:V14"/>
    <mergeCell ref="Q15:V15"/>
    <mergeCell ref="Q16:V16"/>
    <mergeCell ref="E3:I3"/>
    <mergeCell ref="J3:N3"/>
    <mergeCell ref="Q11:V11"/>
    <mergeCell ref="Q5:V5"/>
    <mergeCell ref="Q6:V6"/>
    <mergeCell ref="Q7:V7"/>
    <mergeCell ref="Q8:V8"/>
    <mergeCell ref="Q9:V9"/>
    <mergeCell ref="Q10:V10"/>
  </mergeCells>
  <phoneticPr fontId="3"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B89107037785748BCC9E9F2224A278D" ma:contentTypeVersion="9" ma:contentTypeDescription="Crée un document." ma:contentTypeScope="" ma:versionID="fa6ca09ac00c272c694b7231dee31bf4">
  <xsd:schema xmlns:xsd="http://www.w3.org/2001/XMLSchema" xmlns:xs="http://www.w3.org/2001/XMLSchema" xmlns:p="http://schemas.microsoft.com/office/2006/metadata/properties" xmlns:ns2="beac1d08-5346-4157-8f0a-d5a6a0fc2d7e" targetNamespace="http://schemas.microsoft.com/office/2006/metadata/properties" ma:root="true" ma:fieldsID="d66f8d17d1fe066230c25e528dda0725" ns2:_="">
    <xsd:import namespace="beac1d08-5346-4157-8f0a-d5a6a0fc2d7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ac1d08-5346-4157-8f0a-d5a6a0fc2d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42C43E-E273-4415-98E7-429EBA5F34BC}">
  <ds:schemaRefs>
    <ds:schemaRef ds:uri="http://schemas.microsoft.com/sharepoint/v3/contenttype/forms"/>
  </ds:schemaRefs>
</ds:datastoreItem>
</file>

<file path=customXml/itemProps2.xml><?xml version="1.0" encoding="utf-8"?>
<ds:datastoreItem xmlns:ds="http://schemas.openxmlformats.org/officeDocument/2006/customXml" ds:itemID="{6CF27907-126C-4703-A83E-1A9DCE95B92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3330B92-60D4-44F8-8693-ED06A79568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ac1d08-5346-4157-8f0a-d5a6a0fc2d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SpecimenTPU</vt:lpstr>
      <vt:lpstr>Calibration_TPU</vt:lpstr>
      <vt:lpstr>Taguchi TPU</vt:lpstr>
      <vt:lpstr>Calibration_PLA</vt:lpstr>
      <vt:lpstr>Taguchi PLA</vt:lpstr>
      <vt:lpstr>Result PLA</vt:lpstr>
      <vt:lpstr>result</vt:lpstr>
      <vt:lpstr>Cible Journal</vt:lpstr>
      <vt:lpstr>Specimen PLA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lorenzo X</dc:creator>
  <cp:lastModifiedBy>X lorenzo</cp:lastModifiedBy>
  <dcterms:created xsi:type="dcterms:W3CDTF">2020-10-15T11:54:33Z</dcterms:created>
  <dcterms:modified xsi:type="dcterms:W3CDTF">2021-03-01T22:27:26Z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0x0101004B89107037785748BCC9E9F2224A278D</vt:lpwstr>
  </property>
</Properties>
</file>