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esktop\EXCEL COM IA\"/>
    </mc:Choice>
  </mc:AlternateContent>
  <xr:revisionPtr revIDLastSave="0" documentId="13_ncr:1_{DC1EBBED-2B7B-4A50-A221-E15147CFC3C0}" xr6:coauthVersionLast="47" xr6:coauthVersionMax="47" xr10:uidLastSave="{00000000-0000-0000-0000-000000000000}"/>
  <bookViews>
    <workbookView xWindow="-120" yWindow="-120" windowWidth="29040" windowHeight="15840" xr2:uid="{805C1F1E-91C5-4CE0-98B5-8C6155A8E175}"/>
  </bookViews>
  <sheets>
    <sheet name="INVESTIMENTO" sheetId="7" r:id="rId1"/>
    <sheet name="AUXILIAR" sheetId="8" r:id="rId2"/>
  </sheets>
  <definedNames>
    <definedName name="aporte">INVESTIMENTO!$D$17</definedName>
    <definedName name="patrimonio">INVESTIMENTO!$D$20</definedName>
    <definedName name="qtde_anos">INVESTIMENTO!$D$18</definedName>
    <definedName name="rendimento_carteira">INVESTIMENTO!$D$13</definedName>
    <definedName name="salario">INVESTIMENTO!$D$12</definedName>
    <definedName name="sugestao_investimento">INVESTIMENTO!$D$14</definedName>
    <definedName name="taxa_mensal">INVESTIMENTO!$D$19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7" l="1"/>
  <c r="C38" i="7"/>
  <c r="C39" i="7"/>
  <c r="C40" i="7"/>
  <c r="C41" i="7"/>
  <c r="C36" i="7"/>
  <c r="A9" i="8"/>
  <c r="A10" i="8"/>
  <c r="A11" i="8"/>
  <c r="A12" i="8"/>
  <c r="A13" i="8"/>
  <c r="A14" i="8"/>
  <c r="A15" i="8"/>
  <c r="A16" i="8"/>
  <c r="A17" i="8"/>
  <c r="A18" i="8"/>
  <c r="A19" i="8"/>
  <c r="A20" i="8"/>
  <c r="A4" i="8"/>
  <c r="A5" i="8"/>
  <c r="A6" i="8"/>
  <c r="A7" i="8"/>
  <c r="A8" i="8"/>
  <c r="A3" i="8"/>
  <c r="C33" i="7"/>
  <c r="D20" i="7"/>
  <c r="D21" i="7" s="1"/>
  <c r="D14" i="7"/>
  <c r="C25" i="7"/>
  <c r="D25" i="7" s="1"/>
  <c r="C26" i="7"/>
  <c r="D26" i="7" s="1"/>
  <c r="C27" i="7"/>
  <c r="D27" i="7" s="1"/>
  <c r="C28" i="7"/>
  <c r="D28" i="7" s="1"/>
  <c r="C24" i="7"/>
  <c r="D24" i="7" s="1"/>
  <c r="D36" i="7" l="1"/>
  <c r="D41" i="7"/>
  <c r="D40" i="7"/>
  <c r="D39" i="7"/>
  <c r="D38" i="7"/>
  <c r="D37" i="7"/>
  <c r="D42" i="7" l="1"/>
</calcChain>
</file>

<file path=xl/sharedStrings.xml><?xml version="1.0" encoding="utf-8"?>
<sst xmlns="http://schemas.openxmlformats.org/spreadsheetml/2006/main" count="70" uniqueCount="36">
  <si>
    <t>Valores</t>
  </si>
  <si>
    <t>INVESTIMENTO MENSAL</t>
  </si>
  <si>
    <t>Quanto investir por mês?</t>
  </si>
  <si>
    <t>Por quantos anos?</t>
  </si>
  <si>
    <t>Taxa de rendimento mensal?</t>
  </si>
  <si>
    <t>Patrimonio acumulado</t>
  </si>
  <si>
    <t>Dividendo Mensais</t>
  </si>
  <si>
    <t xml:space="preserve">SIMULADOR DE ACUMULO DE PATRIMONIO </t>
  </si>
  <si>
    <t>Quanto em 2 anos?</t>
  </si>
  <si>
    <t>Quanto em 5 anos?</t>
  </si>
  <si>
    <t>Quanto em 10 anos?</t>
  </si>
  <si>
    <t>Quanto em 20 anos?</t>
  </si>
  <si>
    <t>CENÁRIOS</t>
  </si>
  <si>
    <t>Quanto em 30 anos?</t>
  </si>
  <si>
    <t>Rendimento Carteira</t>
  </si>
  <si>
    <t>Salário</t>
  </si>
  <si>
    <t>CONFIGURAÇÕES</t>
  </si>
  <si>
    <t>Dividendo</t>
  </si>
  <si>
    <t>Perfil</t>
  </si>
  <si>
    <t>Agressivo</t>
  </si>
  <si>
    <t>MODERADO</t>
  </si>
  <si>
    <t>VALOR A SER INVESTIDO POR MÊS</t>
  </si>
  <si>
    <t>TIPO DE FII</t>
  </si>
  <si>
    <t>PAPEL</t>
  </si>
  <si>
    <t>TIJOLO</t>
  </si>
  <si>
    <t>HIBRIDOS</t>
  </si>
  <si>
    <t>FOFs</t>
  </si>
  <si>
    <t>DESENVOLVIMENTO</t>
  </si>
  <si>
    <t>HOTELARIAS</t>
  </si>
  <si>
    <t>Percentual Sugerido</t>
  </si>
  <si>
    <t>PERFIL</t>
  </si>
  <si>
    <t>%</t>
  </si>
  <si>
    <t>CHAVE</t>
  </si>
  <si>
    <t>Conservador</t>
  </si>
  <si>
    <t>Moderado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</si>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</sst>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7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11"/>
      <color theme="0"/>
      <name val="Aptos Narrow"/>
      <family val="2"/>
    </font>
    <font>
      <b/>
      <sz val="14"/>
      <color theme="0"/>
      <name val="Segoe UI Semibold"/>
      <family val="2"/>
    </font>
    <font>
      <b/>
      <sz val="16"/>
      <color theme="0"/>
      <name val="Segoe UI Semibold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theme="1"/>
      </left>
      <right style="thin">
        <color theme="0" tint="-4.9989318521683403E-2"/>
      </right>
      <top style="medium">
        <color theme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1"/>
      </right>
      <top style="medium">
        <color theme="1"/>
      </top>
      <bottom style="thin">
        <color theme="0" tint="-4.9989318521683403E-2"/>
      </bottom>
      <diagonal/>
    </border>
    <border>
      <left style="medium">
        <color theme="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1"/>
      </left>
      <right style="thin">
        <color theme="0" tint="-4.9989318521683403E-2"/>
      </right>
      <top style="thin">
        <color theme="0" tint="-4.9989318521683403E-2"/>
      </top>
      <bottom style="medium">
        <color theme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1"/>
      </bottom>
      <diagonal/>
    </border>
    <border>
      <left style="thin">
        <color theme="0" tint="-4.9989318521683403E-2"/>
      </left>
      <right style="medium">
        <color theme="1"/>
      </right>
      <top style="thin">
        <color theme="0" tint="-4.9989318521683403E-2"/>
      </top>
      <bottom style="medium">
        <color theme="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67" fontId="5" fillId="0" borderId="6" xfId="1" applyNumberFormat="1" applyFont="1" applyBorder="1" applyAlignment="1">
      <alignment horizontal="center"/>
    </xf>
    <xf numFmtId="10" fontId="5" fillId="0" borderId="6" xfId="0" applyNumberFormat="1" applyFont="1" applyBorder="1" applyAlignment="1">
      <alignment horizontal="center"/>
    </xf>
    <xf numFmtId="167" fontId="6" fillId="0" borderId="6" xfId="1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0" fontId="6" fillId="0" borderId="6" xfId="0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left" indent="4"/>
    </xf>
    <xf numFmtId="0" fontId="3" fillId="6" borderId="5" xfId="0" applyFont="1" applyFill="1" applyBorder="1" applyAlignment="1">
      <alignment horizontal="left" indent="4"/>
    </xf>
    <xf numFmtId="0" fontId="3" fillId="6" borderId="7" xfId="0" applyFont="1" applyFill="1" applyBorder="1" applyAlignment="1">
      <alignment horizontal="left" indent="4"/>
    </xf>
    <xf numFmtId="0" fontId="3" fillId="6" borderId="8" xfId="0" applyFont="1" applyFill="1" applyBorder="1" applyAlignment="1">
      <alignment horizontal="left" indent="4"/>
    </xf>
    <xf numFmtId="167" fontId="5" fillId="6" borderId="9" xfId="1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left" indent="4"/>
    </xf>
    <xf numFmtId="0" fontId="4" fillId="7" borderId="5" xfId="0" applyFont="1" applyFill="1" applyBorder="1" applyAlignment="1">
      <alignment horizontal="left" indent="4"/>
    </xf>
    <xf numFmtId="8" fontId="6" fillId="7" borderId="6" xfId="1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left" indent="4"/>
    </xf>
    <xf numFmtId="0" fontId="4" fillId="7" borderId="8" xfId="0" applyFont="1" applyFill="1" applyBorder="1" applyAlignment="1">
      <alignment horizontal="left" indent="4"/>
    </xf>
    <xf numFmtId="167" fontId="6" fillId="7" borderId="9" xfId="1" applyNumberFormat="1" applyFont="1" applyFill="1" applyBorder="1" applyAlignment="1">
      <alignment horizontal="center"/>
    </xf>
    <xf numFmtId="0" fontId="3" fillId="7" borderId="4" xfId="0" applyFont="1" applyFill="1" applyBorder="1" applyAlignment="1">
      <alignment horizontal="left" indent="4"/>
    </xf>
    <xf numFmtId="167" fontId="5" fillId="7" borderId="5" xfId="1" applyNumberFormat="1" applyFont="1" applyFill="1" applyBorder="1" applyAlignment="1">
      <alignment horizontal="center"/>
    </xf>
    <xf numFmtId="167" fontId="5" fillId="7" borderId="6" xfId="1" applyNumberFormat="1" applyFont="1" applyFill="1" applyBorder="1" applyAlignment="1">
      <alignment horizontal="center"/>
    </xf>
    <xf numFmtId="0" fontId="3" fillId="7" borderId="7" xfId="0" applyFont="1" applyFill="1" applyBorder="1" applyAlignment="1">
      <alignment horizontal="left" indent="4"/>
    </xf>
    <xf numFmtId="167" fontId="5" fillId="7" borderId="8" xfId="1" applyNumberFormat="1" applyFont="1" applyFill="1" applyBorder="1" applyAlignment="1">
      <alignment horizontal="center"/>
    </xf>
    <xf numFmtId="167" fontId="5" fillId="7" borderId="9" xfId="1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 indent="1"/>
    </xf>
    <xf numFmtId="0" fontId="9" fillId="4" borderId="2" xfId="0" applyFont="1" applyFill="1" applyBorder="1" applyAlignment="1">
      <alignment horizontal="left" vertical="center" indent="1"/>
    </xf>
    <xf numFmtId="0" fontId="2" fillId="3" borderId="0" xfId="2"/>
    <xf numFmtId="0" fontId="2" fillId="3" borderId="0" xfId="2" applyAlignment="1">
      <alignment horizontal="center"/>
    </xf>
    <xf numFmtId="167" fontId="5" fillId="0" borderId="0" xfId="0" applyNumberFormat="1" applyFont="1" applyAlignment="1">
      <alignment horizontal="center"/>
    </xf>
    <xf numFmtId="0" fontId="6" fillId="6" borderId="0" xfId="0" applyFont="1" applyFill="1"/>
    <xf numFmtId="167" fontId="6" fillId="6" borderId="0" xfId="0" applyNumberFormat="1" applyFont="1" applyFill="1" applyAlignment="1">
      <alignment horizontal="center"/>
    </xf>
    <xf numFmtId="9" fontId="5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0" fillId="0" borderId="10" xfId="0" applyBorder="1"/>
    <xf numFmtId="0" fontId="5" fillId="0" borderId="10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10" xfId="0" applyNumberFormat="1" applyBorder="1" applyAlignment="1">
      <alignment horizont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INVESTIMENTO!$C$35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INVESTIMENTO!$B$36:$B$41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INVESTIMENTO!$C$36:$C$41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6DE-8F66-2359C5DAB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8809F2D-BA87-A4EA-0D03-9A660ECC40B7}"/>
            </a:ext>
          </a:extLst>
        </xdr:cNvPr>
        <xdr:cNvSpPr/>
      </xdr:nvSpPr>
      <xdr:spPr>
        <a:xfrm>
          <a:off x="1" y="0"/>
          <a:ext cx="6191249" cy="1333500"/>
        </a:xfrm>
        <a:prstGeom prst="rect">
          <a:avLst/>
        </a:prstGeom>
        <a:gradFill flip="none" rotWithShape="1">
          <a:gsLst>
            <a:gs pos="0">
              <a:schemeClr val="accent6">
                <a:lumMod val="75000"/>
                <a:shade val="30000"/>
                <a:satMod val="115000"/>
              </a:schemeClr>
            </a:gs>
            <a:gs pos="50000">
              <a:schemeClr val="accent6">
                <a:lumMod val="75000"/>
                <a:shade val="67500"/>
                <a:satMod val="115000"/>
              </a:schemeClr>
            </a:gs>
            <a:gs pos="100000">
              <a:schemeClr val="accent6">
                <a:lumMod val="75000"/>
                <a:shade val="100000"/>
                <a:satMod val="115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238125</xdr:colOff>
      <xdr:row>1</xdr:row>
      <xdr:rowOff>19050</xdr:rowOff>
    </xdr:from>
    <xdr:to>
      <xdr:col>1</xdr:col>
      <xdr:colOff>1152525</xdr:colOff>
      <xdr:row>5</xdr:row>
      <xdr:rowOff>171450</xdr:rowOff>
    </xdr:to>
    <xdr:pic>
      <xdr:nvPicPr>
        <xdr:cNvPr id="5" name="Gráfico 4" descr="Cofrinho">
          <a:extLst>
            <a:ext uri="{FF2B5EF4-FFF2-40B4-BE49-F238E27FC236}">
              <a16:creationId xmlns:a16="http://schemas.microsoft.com/office/drawing/2014/main" id="{2F39CDC5-1AD4-CC66-79F4-FA85758E8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00050" y="209550"/>
          <a:ext cx="914400" cy="914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oneCellAnchor>
    <xdr:from>
      <xdr:col>1</xdr:col>
      <xdr:colOff>1107209</xdr:colOff>
      <xdr:row>1</xdr:row>
      <xdr:rowOff>45536</xdr:rowOff>
    </xdr:from>
    <xdr:ext cx="4434035" cy="843757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A1AF58DB-FAF3-CF58-C1E9-64E6827D14F2}"/>
            </a:ext>
          </a:extLst>
        </xdr:cNvPr>
        <xdr:cNvSpPr/>
      </xdr:nvSpPr>
      <xdr:spPr>
        <a:xfrm>
          <a:off x="1269134" y="236036"/>
          <a:ext cx="4434035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8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INVESTIMENTOS</a:t>
          </a:r>
        </a:p>
      </xdr:txBody>
    </xdr:sp>
    <xdr:clientData/>
  </xdr:oneCellAnchor>
  <xdr:twoCellAnchor>
    <xdr:from>
      <xdr:col>0</xdr:col>
      <xdr:colOff>142875</xdr:colOff>
      <xdr:row>42</xdr:row>
      <xdr:rowOff>138112</xdr:rowOff>
    </xdr:from>
    <xdr:to>
      <xdr:col>4</xdr:col>
      <xdr:colOff>38100</xdr:colOff>
      <xdr:row>57</xdr:row>
      <xdr:rowOff>23812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B9FCE3-98DC-1C5A-EDFE-99E6ED0F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BDE0-E798-420B-B092-D91CB04F78B9}">
  <dimension ref="A1:G58"/>
  <sheetViews>
    <sheetView showGridLines="0" showRowColHeaders="0" tabSelected="1" workbookViewId="0">
      <selection activeCell="D21" sqref="D21"/>
    </sheetView>
  </sheetViews>
  <sheetFormatPr defaultColWidth="0" defaultRowHeight="15" zeroHeight="1" x14ac:dyDescent="0.25"/>
  <cols>
    <col min="1" max="1" width="2.42578125" style="2" customWidth="1"/>
    <col min="2" max="2" width="38.5703125" style="2" customWidth="1"/>
    <col min="3" max="3" width="33" style="3" bestFit="1" customWidth="1"/>
    <col min="4" max="4" width="15.28515625" style="2" customWidth="1"/>
    <col min="5" max="5" width="3.5703125" style="2" customWidth="1"/>
    <col min="6" max="7" width="7.7109375" style="2" hidden="1"/>
    <col min="8" max="16384" width="9.140625" style="2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x14ac:dyDescent="0.25">
      <c r="B9" s="2" t="s">
        <v>7</v>
      </c>
    </row>
    <row r="10" spans="2:4" ht="15.75" thickBot="1" x14ac:dyDescent="0.3"/>
    <row r="11" spans="2:4" ht="20.25" x14ac:dyDescent="0.25">
      <c r="B11" s="15" t="s">
        <v>16</v>
      </c>
      <c r="C11" s="16"/>
      <c r="D11" s="17"/>
    </row>
    <row r="12" spans="2:4" ht="15.75" x14ac:dyDescent="0.25">
      <c r="B12" s="10" t="s">
        <v>15</v>
      </c>
      <c r="C12" s="11"/>
      <c r="D12" s="5">
        <v>2000</v>
      </c>
    </row>
    <row r="13" spans="2:4" ht="15.75" x14ac:dyDescent="0.25">
      <c r="B13" s="10" t="s">
        <v>14</v>
      </c>
      <c r="C13" s="11"/>
      <c r="D13" s="6">
        <v>6.0000000000000001E-3</v>
      </c>
    </row>
    <row r="14" spans="2:4" ht="16.5" thickBot="1" x14ac:dyDescent="0.3">
      <c r="B14" s="12" t="s">
        <v>35</v>
      </c>
      <c r="C14" s="13"/>
      <c r="D14" s="14">
        <f>D12*30%</f>
        <v>600</v>
      </c>
    </row>
    <row r="15" spans="2:4" ht="15.75" thickBot="1" x14ac:dyDescent="0.3"/>
    <row r="16" spans="2:4" ht="33" customHeight="1" x14ac:dyDescent="0.25">
      <c r="B16" s="30" t="s">
        <v>1</v>
      </c>
      <c r="C16" s="31"/>
      <c r="D16" s="32"/>
    </row>
    <row r="17" spans="1:4" ht="15.75" x14ac:dyDescent="0.25">
      <c r="B17" s="10" t="s">
        <v>2</v>
      </c>
      <c r="C17" s="11"/>
      <c r="D17" s="7">
        <v>100</v>
      </c>
    </row>
    <row r="18" spans="1:4" ht="15.75" x14ac:dyDescent="0.25">
      <c r="B18" s="10" t="s">
        <v>3</v>
      </c>
      <c r="C18" s="11"/>
      <c r="D18" s="8">
        <v>5</v>
      </c>
    </row>
    <row r="19" spans="1:4" ht="15.75" x14ac:dyDescent="0.25">
      <c r="B19" s="10" t="s">
        <v>4</v>
      </c>
      <c r="C19" s="11"/>
      <c r="D19" s="9">
        <v>1.0789999999999999E-2</v>
      </c>
    </row>
    <row r="20" spans="1:4" ht="15.75" x14ac:dyDescent="0.25">
      <c r="B20" s="18" t="s">
        <v>5</v>
      </c>
      <c r="C20" s="19"/>
      <c r="D20" s="20">
        <f>FV(taxa_mensal,qtde_anos*12,aporte*-1)</f>
        <v>8377.6913998487635</v>
      </c>
    </row>
    <row r="21" spans="1:4" ht="16.5" thickBot="1" x14ac:dyDescent="0.3">
      <c r="B21" s="21" t="s">
        <v>6</v>
      </c>
      <c r="C21" s="22"/>
      <c r="D21" s="23">
        <f>patrimonio*rendimento_carteira</f>
        <v>50.266148399092579</v>
      </c>
    </row>
    <row r="22" spans="1:4" ht="15.75" thickBot="1" x14ac:dyDescent="0.3"/>
    <row r="23" spans="1:4" ht="25.5" x14ac:dyDescent="0.25">
      <c r="B23" s="34" t="s">
        <v>12</v>
      </c>
      <c r="C23" s="35"/>
      <c r="D23" s="33" t="s">
        <v>17</v>
      </c>
    </row>
    <row r="24" spans="1:4" ht="15.75" x14ac:dyDescent="0.25">
      <c r="A24" s="4">
        <v>2</v>
      </c>
      <c r="B24" s="24" t="s">
        <v>8</v>
      </c>
      <c r="C24" s="25">
        <f>FV($D$19,$A24*12,$D$17*-1)</f>
        <v>2722.7627297645217</v>
      </c>
      <c r="D24" s="26">
        <f>C24*rendimento_carteira</f>
        <v>16.336576378587132</v>
      </c>
    </row>
    <row r="25" spans="1:4" ht="15.75" x14ac:dyDescent="0.25">
      <c r="A25" s="4">
        <v>5</v>
      </c>
      <c r="B25" s="24" t="s">
        <v>9</v>
      </c>
      <c r="C25" s="25">
        <f>FV($D$19,$A25*12,$D$17*-1)</f>
        <v>8377.6913998487635</v>
      </c>
      <c r="D25" s="26">
        <f>C25*rendimento_carteira</f>
        <v>50.266148399092579</v>
      </c>
    </row>
    <row r="26" spans="1:4" ht="15.75" x14ac:dyDescent="0.25">
      <c r="A26" s="4">
        <v>10</v>
      </c>
      <c r="B26" s="24" t="s">
        <v>10</v>
      </c>
      <c r="C26" s="25">
        <f>FV($D$19,$A26*12,$D$17*-1)</f>
        <v>24328.421253017219</v>
      </c>
      <c r="D26" s="26">
        <f>C26*rendimento_carteira</f>
        <v>145.97052751810332</v>
      </c>
    </row>
    <row r="27" spans="1:4" ht="15.75" x14ac:dyDescent="0.25">
      <c r="A27" s="4">
        <v>20</v>
      </c>
      <c r="B27" s="24" t="s">
        <v>11</v>
      </c>
      <c r="C27" s="25">
        <f>FV($D$19,$A27*12,$D$17*-1)</f>
        <v>112519.84000970806</v>
      </c>
      <c r="D27" s="26">
        <f>C27*rendimento_carteira</f>
        <v>675.1190400582484</v>
      </c>
    </row>
    <row r="28" spans="1:4" ht="16.5" thickBot="1" x14ac:dyDescent="0.3">
      <c r="A28" s="4">
        <v>30</v>
      </c>
      <c r="B28" s="27" t="s">
        <v>13</v>
      </c>
      <c r="C28" s="28">
        <f>FV($D$19,$A28*12,$D$17*-1)</f>
        <v>432216.96550047147</v>
      </c>
      <c r="D28" s="29">
        <f>C28*rendimento_carteira</f>
        <v>2593.3017930028291</v>
      </c>
    </row>
    <row r="29" spans="1:4" x14ac:dyDescent="0.25"/>
    <row r="30" spans="1:4" x14ac:dyDescent="0.25"/>
    <row r="31" spans="1:4" x14ac:dyDescent="0.25"/>
    <row r="32" spans="1:4" x14ac:dyDescent="0.25">
      <c r="B32" s="36" t="s">
        <v>18</v>
      </c>
      <c r="C32" s="37" t="s">
        <v>20</v>
      </c>
      <c r="D32" s="36"/>
    </row>
    <row r="33" spans="2:4" x14ac:dyDescent="0.25">
      <c r="B33" s="39" t="s">
        <v>21</v>
      </c>
      <c r="C33" s="40">
        <f>aporte</f>
        <v>100</v>
      </c>
      <c r="D33" s="39"/>
    </row>
    <row r="34" spans="2:4" x14ac:dyDescent="0.25"/>
    <row r="35" spans="2:4" x14ac:dyDescent="0.25">
      <c r="B35" s="42" t="s">
        <v>22</v>
      </c>
      <c r="C35" s="42" t="s">
        <v>29</v>
      </c>
      <c r="D35" s="42" t="s">
        <v>0</v>
      </c>
    </row>
    <row r="36" spans="2:4" x14ac:dyDescent="0.25">
      <c r="B36" s="3" t="s">
        <v>23</v>
      </c>
      <c r="C36" s="41">
        <f>VLOOKUP($C$32&amp;"-"&amp;B36,AUXILIAR!$A:$D,4,FALSE)</f>
        <v>0.32</v>
      </c>
      <c r="D36" s="38">
        <f>C36*$C$33</f>
        <v>32</v>
      </c>
    </row>
    <row r="37" spans="2:4" x14ac:dyDescent="0.25">
      <c r="B37" s="3" t="s">
        <v>24</v>
      </c>
      <c r="C37" s="41">
        <f>VLOOKUP($C$32&amp;"-"&amp;B37,AUXILIAR!$A:$D,4,FALSE)</f>
        <v>0.35</v>
      </c>
      <c r="D37" s="38">
        <f t="shared" ref="D37:D41" si="0">C37*$C$33</f>
        <v>35</v>
      </c>
    </row>
    <row r="38" spans="2:4" x14ac:dyDescent="0.25">
      <c r="B38" s="3" t="s">
        <v>25</v>
      </c>
      <c r="C38" s="41">
        <f>VLOOKUP($C$32&amp;"-"&amp;B38,AUXILIAR!$A:$D,4,FALSE)</f>
        <v>0.08</v>
      </c>
      <c r="D38" s="38">
        <f t="shared" si="0"/>
        <v>8</v>
      </c>
    </row>
    <row r="39" spans="2:4" x14ac:dyDescent="0.25">
      <c r="B39" s="3" t="s">
        <v>26</v>
      </c>
      <c r="C39" s="41">
        <f>VLOOKUP($C$32&amp;"-"&amp;B39,AUXILIAR!$A:$D,4,FALSE)</f>
        <v>0.05</v>
      </c>
      <c r="D39" s="38">
        <f t="shared" si="0"/>
        <v>5</v>
      </c>
    </row>
    <row r="40" spans="2:4" x14ac:dyDescent="0.25">
      <c r="B40" s="3" t="s">
        <v>27</v>
      </c>
      <c r="C40" s="41">
        <f>VLOOKUP($C$32&amp;"-"&amp;B40,AUXILIAR!$A:$D,4,FALSE)</f>
        <v>0.1</v>
      </c>
      <c r="D40" s="38">
        <f t="shared" si="0"/>
        <v>10</v>
      </c>
    </row>
    <row r="41" spans="2:4" x14ac:dyDescent="0.25">
      <c r="B41" s="3" t="s">
        <v>28</v>
      </c>
      <c r="C41" s="41">
        <f>VLOOKUP($C$32&amp;"-"&amp;B41,AUXILIAR!$A:$D,4,FALSE)</f>
        <v>0.1</v>
      </c>
      <c r="D41" s="38">
        <f t="shared" si="0"/>
        <v>10</v>
      </c>
    </row>
    <row r="42" spans="2:4" x14ac:dyDescent="0.25">
      <c r="B42" s="42"/>
      <c r="C42" s="42"/>
      <c r="D42" s="43">
        <f>SUM(D36:D41)</f>
        <v>100</v>
      </c>
    </row>
    <row r="43" spans="2:4" x14ac:dyDescent="0.25"/>
    <row r="44" spans="2:4" x14ac:dyDescent="0.25"/>
    <row r="45" spans="2:4" x14ac:dyDescent="0.25"/>
    <row r="46" spans="2:4" x14ac:dyDescent="0.25"/>
    <row r="47" spans="2:4" x14ac:dyDescent="0.25"/>
    <row r="48" spans="2: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</sheetData>
  <mergeCells count="11">
    <mergeCell ref="B16:D16"/>
    <mergeCell ref="B11:D11"/>
    <mergeCell ref="B12:C12"/>
    <mergeCell ref="B13:C13"/>
    <mergeCell ref="B14:C14"/>
    <mergeCell ref="B23:C23"/>
    <mergeCell ref="B17:C17"/>
    <mergeCell ref="B18:C18"/>
    <mergeCell ref="B19:C19"/>
    <mergeCell ref="B20:C20"/>
    <mergeCell ref="B21:C21"/>
  </mergeCells>
  <dataValidations count="1">
    <dataValidation type="list" allowBlank="1" showInputMessage="1" showErrorMessage="1" sqref="C32" xr:uid="{BC23D9D1-90BF-4BBE-BA04-51005A895479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9302-0953-400B-87CD-11E1BAF3149F}">
  <dimension ref="A2:D20"/>
  <sheetViews>
    <sheetView showGridLines="0" showRowColHeaders="0" workbookViewId="0"/>
  </sheetViews>
  <sheetFormatPr defaultRowHeight="15" x14ac:dyDescent="0.25"/>
  <cols>
    <col min="1" max="1" width="31.28515625" bestFit="1" customWidth="1"/>
    <col min="2" max="2" width="12.140625" bestFit="1" customWidth="1"/>
    <col min="3" max="3" width="18.5703125" bestFit="1" customWidth="1"/>
    <col min="4" max="4" width="9.140625" style="1"/>
  </cols>
  <sheetData>
    <row r="2" spans="1:4" x14ac:dyDescent="0.25">
      <c r="A2" t="s">
        <v>32</v>
      </c>
      <c r="B2" s="1" t="s">
        <v>30</v>
      </c>
      <c r="C2" s="1" t="s">
        <v>22</v>
      </c>
      <c r="D2" s="1" t="s">
        <v>31</v>
      </c>
    </row>
    <row r="3" spans="1:4" x14ac:dyDescent="0.25">
      <c r="A3" t="str">
        <f>B3&amp;"-"&amp;C3</f>
        <v>Conservador-PAPEL</v>
      </c>
      <c r="B3" t="s">
        <v>33</v>
      </c>
      <c r="C3" s="3" t="s">
        <v>23</v>
      </c>
      <c r="D3" s="46">
        <v>0.3</v>
      </c>
    </row>
    <row r="4" spans="1:4" x14ac:dyDescent="0.25">
      <c r="A4" t="str">
        <f t="shared" ref="A4:A20" si="0">B4&amp;"-"&amp;C4</f>
        <v>Conservador-TIJOLO</v>
      </c>
      <c r="B4" t="s">
        <v>33</v>
      </c>
      <c r="C4" s="3" t="s">
        <v>24</v>
      </c>
      <c r="D4" s="46">
        <v>0.5</v>
      </c>
    </row>
    <row r="5" spans="1:4" x14ac:dyDescent="0.25">
      <c r="A5" t="str">
        <f t="shared" si="0"/>
        <v>Conservador-HIBRIDOS</v>
      </c>
      <c r="B5" t="s">
        <v>33</v>
      </c>
      <c r="C5" s="3" t="s">
        <v>25</v>
      </c>
      <c r="D5" s="46">
        <v>0.1</v>
      </c>
    </row>
    <row r="6" spans="1:4" x14ac:dyDescent="0.25">
      <c r="A6" t="str">
        <f t="shared" si="0"/>
        <v>Conservador-FOFs</v>
      </c>
      <c r="B6" t="s">
        <v>33</v>
      </c>
      <c r="C6" s="3" t="s">
        <v>26</v>
      </c>
      <c r="D6" s="46">
        <v>0.1</v>
      </c>
    </row>
    <row r="7" spans="1:4" x14ac:dyDescent="0.25">
      <c r="A7" t="str">
        <f t="shared" si="0"/>
        <v>Conservador-DESENVOLVIMENTO</v>
      </c>
      <c r="B7" t="s">
        <v>33</v>
      </c>
      <c r="C7" s="3" t="s">
        <v>27</v>
      </c>
      <c r="D7" s="46">
        <v>0</v>
      </c>
    </row>
    <row r="8" spans="1:4" x14ac:dyDescent="0.25">
      <c r="A8" t="str">
        <f t="shared" si="0"/>
        <v>Conservador-HOTELARIAS</v>
      </c>
      <c r="B8" t="s">
        <v>33</v>
      </c>
      <c r="C8" s="3" t="s">
        <v>28</v>
      </c>
      <c r="D8" s="46">
        <v>0</v>
      </c>
    </row>
    <row r="9" spans="1:4" x14ac:dyDescent="0.25">
      <c r="A9" s="44" t="str">
        <f t="shared" si="0"/>
        <v>Moderado-PAPEL</v>
      </c>
      <c r="B9" s="44" t="s">
        <v>34</v>
      </c>
      <c r="C9" s="45" t="s">
        <v>23</v>
      </c>
      <c r="D9" s="47">
        <v>0.32</v>
      </c>
    </row>
    <row r="10" spans="1:4" x14ac:dyDescent="0.25">
      <c r="A10" t="str">
        <f t="shared" si="0"/>
        <v>Moderado-TIJOLO</v>
      </c>
      <c r="B10" t="s">
        <v>34</v>
      </c>
      <c r="C10" s="3" t="s">
        <v>24</v>
      </c>
      <c r="D10" s="46">
        <v>0.35</v>
      </c>
    </row>
    <row r="11" spans="1:4" x14ac:dyDescent="0.25">
      <c r="A11" t="str">
        <f t="shared" si="0"/>
        <v>Moderado-HIBRIDOS</v>
      </c>
      <c r="B11" t="s">
        <v>34</v>
      </c>
      <c r="C11" s="3" t="s">
        <v>25</v>
      </c>
      <c r="D11" s="46">
        <v>0.08</v>
      </c>
    </row>
    <row r="12" spans="1:4" x14ac:dyDescent="0.25">
      <c r="A12" t="str">
        <f t="shared" si="0"/>
        <v>Moderado-FOFs</v>
      </c>
      <c r="B12" t="s">
        <v>34</v>
      </c>
      <c r="C12" s="3" t="s">
        <v>26</v>
      </c>
      <c r="D12" s="46">
        <v>0.05</v>
      </c>
    </row>
    <row r="13" spans="1:4" x14ac:dyDescent="0.25">
      <c r="A13" t="str">
        <f t="shared" si="0"/>
        <v>Moderado-DESENVOLVIMENTO</v>
      </c>
      <c r="B13" t="s">
        <v>34</v>
      </c>
      <c r="C13" s="3" t="s">
        <v>27</v>
      </c>
      <c r="D13" s="46">
        <v>0.1</v>
      </c>
    </row>
    <row r="14" spans="1:4" x14ac:dyDescent="0.25">
      <c r="A14" t="str">
        <f t="shared" si="0"/>
        <v>Moderado-HOTELARIAS</v>
      </c>
      <c r="B14" t="s">
        <v>34</v>
      </c>
      <c r="C14" s="3" t="s">
        <v>28</v>
      </c>
      <c r="D14" s="46">
        <v>0.1</v>
      </c>
    </row>
    <row r="15" spans="1:4" x14ac:dyDescent="0.25">
      <c r="A15" s="44" t="str">
        <f t="shared" si="0"/>
        <v>Agressivo-PAPEL</v>
      </c>
      <c r="B15" s="44" t="s">
        <v>19</v>
      </c>
      <c r="C15" s="45" t="s">
        <v>23</v>
      </c>
      <c r="D15" s="47">
        <v>0.5</v>
      </c>
    </row>
    <row r="16" spans="1:4" x14ac:dyDescent="0.25">
      <c r="A16" t="str">
        <f t="shared" si="0"/>
        <v>Agressivo-TIJOLO</v>
      </c>
      <c r="B16" t="s">
        <v>19</v>
      </c>
      <c r="C16" s="3" t="s">
        <v>24</v>
      </c>
      <c r="D16" s="46">
        <v>0.1</v>
      </c>
    </row>
    <row r="17" spans="1:4" x14ac:dyDescent="0.25">
      <c r="A17" t="str">
        <f t="shared" si="0"/>
        <v>Agressivo-HIBRIDOS</v>
      </c>
      <c r="B17" t="s">
        <v>19</v>
      </c>
      <c r="C17" s="3" t="s">
        <v>25</v>
      </c>
      <c r="D17" s="46">
        <v>0.05</v>
      </c>
    </row>
    <row r="18" spans="1:4" x14ac:dyDescent="0.25">
      <c r="A18" t="str">
        <f t="shared" si="0"/>
        <v>Agressivo-FOFs</v>
      </c>
      <c r="B18" t="s">
        <v>19</v>
      </c>
      <c r="C18" s="3" t="s">
        <v>26</v>
      </c>
      <c r="D18" s="46">
        <v>0.05</v>
      </c>
    </row>
    <row r="19" spans="1:4" x14ac:dyDescent="0.25">
      <c r="A19" t="str">
        <f t="shared" si="0"/>
        <v>Agressivo-DESENVOLVIMENTO</v>
      </c>
      <c r="B19" t="s">
        <v>19</v>
      </c>
      <c r="C19" s="3" t="s">
        <v>27</v>
      </c>
      <c r="D19" s="46">
        <v>0.2</v>
      </c>
    </row>
    <row r="20" spans="1:4" x14ac:dyDescent="0.25">
      <c r="A20" t="str">
        <f t="shared" si="0"/>
        <v>Agressivo-HOTELARIAS</v>
      </c>
      <c r="B20" t="s">
        <v>19</v>
      </c>
      <c r="C20" s="3" t="s">
        <v>28</v>
      </c>
      <c r="D20" s="4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INVESTIMENTO</vt:lpstr>
      <vt:lpstr>AUXILIAR</vt:lpstr>
      <vt:lpstr>aporte</vt:lpstr>
      <vt:lpstr>patrimonio</vt:lpstr>
      <vt:lpstr>qtde_anos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YBR</dc:creator>
  <cp:lastModifiedBy>Ingles Pinhais</cp:lastModifiedBy>
  <cp:lastPrinted>2025-05-16T15:24:36Z</cp:lastPrinted>
  <dcterms:created xsi:type="dcterms:W3CDTF">2025-05-16T15:00:58Z</dcterms:created>
  <dcterms:modified xsi:type="dcterms:W3CDTF">2025-06-19T19:13:13Z</dcterms:modified>
</cp:coreProperties>
</file>