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55BC29AA-7790-44E1-94A6-83D9A0460D86}" xr6:coauthVersionLast="45" xr6:coauthVersionMax="45" xr10:uidLastSave="{00000000-0000-0000-0000-000000000000}"/>
  <bookViews>
    <workbookView xWindow="-120" yWindow="-120" windowWidth="29040" windowHeight="15840" activeTab="3" xr2:uid="{A69C0ADB-8BA1-4990-B096-011B106469E2}"/>
  </bookViews>
  <sheets>
    <sheet name="Hoja1" sheetId="1" r:id="rId1"/>
    <sheet name="Hoja4" sheetId="4" r:id="rId2"/>
    <sheet name="Hoja2" sheetId="2" r:id="rId3"/>
    <sheet name="Hoja3" sheetId="3" r:id="rId4"/>
  </sheets>
  <definedNames>
    <definedName name="_xlnm._FilterDatabase" localSheetId="0" hidden="1">Hoja1!$A$1:$G$70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3" l="1"/>
  <c r="K9" i="3"/>
  <c r="L9" i="3"/>
  <c r="D24" i="4"/>
  <c r="D18" i="4"/>
  <c r="D17" i="4"/>
  <c r="D12" i="4"/>
  <c r="D11" i="4"/>
  <c r="D10" i="4"/>
  <c r="D7" i="4"/>
  <c r="D6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D12" i="3"/>
  <c r="L38" i="1"/>
  <c r="J16" i="2"/>
  <c r="K15" i="2"/>
  <c r="L15" i="2"/>
  <c r="K14" i="2"/>
  <c r="L14" i="2"/>
  <c r="K13" i="2"/>
  <c r="L13" i="2"/>
  <c r="K12" i="2"/>
  <c r="L12" i="2"/>
  <c r="C5" i="2"/>
  <c r="D5" i="2"/>
  <c r="E5" i="2"/>
  <c r="L2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F30" i="1"/>
  <c r="G30" i="1"/>
  <c r="F31" i="1"/>
  <c r="G31" i="1"/>
  <c r="F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35" i="1"/>
  <c r="F34" i="1"/>
  <c r="F32" i="1"/>
  <c r="F33" i="1"/>
  <c r="F28" i="1"/>
  <c r="F29" i="1"/>
  <c r="G33" i="1"/>
  <c r="G34" i="1"/>
  <c r="G35" i="1"/>
  <c r="G36" i="1"/>
  <c r="F26" i="1"/>
  <c r="G26" i="1"/>
  <c r="F27" i="1"/>
  <c r="G27" i="1"/>
  <c r="G29" i="1"/>
  <c r="G32" i="1"/>
  <c r="G28" i="1"/>
  <c r="F25" i="1"/>
  <c r="G25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" i="1"/>
  <c r="G2" i="1"/>
</calcChain>
</file>

<file path=xl/sharedStrings.xml><?xml version="1.0" encoding="utf-8"?>
<sst xmlns="http://schemas.openxmlformats.org/spreadsheetml/2006/main" count="183" uniqueCount="34">
  <si>
    <t>N° FACTURA</t>
  </si>
  <si>
    <t>FECHA</t>
  </si>
  <si>
    <t xml:space="preserve">EMPRESA </t>
  </si>
  <si>
    <t>CONCEPTO</t>
  </si>
  <si>
    <t>TOTAL</t>
  </si>
  <si>
    <t>C/TAME</t>
  </si>
  <si>
    <t>TRASNPORTE</t>
  </si>
  <si>
    <t>HABITACIONES</t>
  </si>
  <si>
    <t>ALIMENTACION</t>
  </si>
  <si>
    <t>MAXO</t>
  </si>
  <si>
    <t>INDEPENDENCE</t>
  </si>
  <si>
    <t>SUMMUM ENERGY</t>
  </si>
  <si>
    <t>HIDRATACION</t>
  </si>
  <si>
    <t>DRAGADOS</t>
  </si>
  <si>
    <t>FECHA ACTUAL</t>
  </si>
  <si>
    <t>ESTADO</t>
  </si>
  <si>
    <t>PAGO</t>
  </si>
  <si>
    <t xml:space="preserve"> </t>
  </si>
  <si>
    <t xml:space="preserve">     </t>
  </si>
  <si>
    <t>pago</t>
  </si>
  <si>
    <t>banco bogota</t>
  </si>
  <si>
    <t>credito 1</t>
  </si>
  <si>
    <t>davivienda</t>
  </si>
  <si>
    <t>N de factura</t>
  </si>
  <si>
    <t xml:space="preserve">concepto </t>
  </si>
  <si>
    <t>valor</t>
  </si>
  <si>
    <t>habitaciones</t>
  </si>
  <si>
    <t>transporte</t>
  </si>
  <si>
    <t>alimentacion</t>
  </si>
  <si>
    <t>alimentacion saldo</t>
  </si>
  <si>
    <t>VALOR</t>
  </si>
  <si>
    <t>CANCELADO</t>
  </si>
  <si>
    <t>SALDO PARCIAL</t>
  </si>
  <si>
    <t>30-140-31-32-180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</si>
</sst>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7" formatCode="&quot;$&quot;\ #,##0.00"/>
  </numFmts>
  <fonts count="3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0" fontId="0" fillId="0" borderId="1" xfId="0" applyFill="1" applyBorder="1"/>
    <xf numFmtId="164" fontId="0" fillId="0" borderId="1" xfId="0" applyNumberFormat="1" applyFill="1" applyBorder="1"/>
    <xf numFmtId="0" fontId="0" fillId="0" borderId="1" xfId="0" applyFont="1" applyBorder="1"/>
    <xf numFmtId="0" fontId="0" fillId="0" borderId="0" xfId="0" applyFont="1"/>
    <xf numFmtId="14" fontId="0" fillId="0" borderId="1" xfId="0" applyNumberFormat="1" applyFont="1" applyBorder="1"/>
    <xf numFmtId="164" fontId="0" fillId="0" borderId="1" xfId="0" applyNumberFormat="1" applyFont="1" applyBorder="1"/>
    <xf numFmtId="164" fontId="0" fillId="0" borderId="1" xfId="0" applyNumberFormat="1" applyFont="1" applyFill="1" applyBorder="1"/>
    <xf numFmtId="0" fontId="0" fillId="0" borderId="2" xfId="0" applyFont="1" applyBorder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164" fontId="1" fillId="0" borderId="1" xfId="0" applyNumberFormat="1" applyFont="1" applyBorder="1"/>
    <xf numFmtId="14" fontId="0" fillId="0" borderId="0" xfId="0" applyNumberFormat="1"/>
    <xf numFmtId="164" fontId="0" fillId="2" borderId="0" xfId="0" applyNumberFormat="1" applyFill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/>
    <xf numFmtId="164" fontId="0" fillId="4" borderId="0" xfId="0" applyNumberFormat="1" applyFill="1"/>
    <xf numFmtId="0" fontId="0" fillId="5" borderId="0" xfId="0" applyFill="1"/>
    <xf numFmtId="0" fontId="0" fillId="4" borderId="0" xfId="0" applyFill="1"/>
    <xf numFmtId="164" fontId="0" fillId="5" borderId="0" xfId="0" applyNumberFormat="1" applyFill="1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84B2-3119-4801-893F-916B1CFFBA61}">
  <dimension ref="A1:N78"/>
  <sheetViews>
    <sheetView zoomScale="110" zoomScaleNormal="110" workbookViewId="0">
      <selection activeCell="F73" sqref="F73"/>
    </sheetView>
  </sheetViews>
  <sheetFormatPr baseColWidth="10" defaultRowHeight="15" x14ac:dyDescent="0.25"/>
  <cols>
    <col min="1" max="1" width="11.140625" customWidth="1"/>
    <col min="2" max="2" width="12.7109375" style="18" customWidth="1"/>
    <col min="3" max="3" width="20.5703125" customWidth="1"/>
    <col min="4" max="4" width="25" customWidth="1"/>
    <col min="5" max="5" width="16.42578125" style="1" customWidth="1"/>
    <col min="6" max="6" width="16.42578125" customWidth="1"/>
    <col min="7" max="7" width="16.5703125" customWidth="1"/>
    <col min="9" max="12" width="13.85546875" customWidth="1"/>
  </cols>
  <sheetData>
    <row r="1" spans="1:14" x14ac:dyDescent="0.25">
      <c r="A1" s="8" t="s">
        <v>0</v>
      </c>
      <c r="B1" s="10" t="s">
        <v>1</v>
      </c>
      <c r="C1" s="8" t="s">
        <v>2</v>
      </c>
      <c r="D1" s="8" t="s">
        <v>3</v>
      </c>
      <c r="E1" s="11" t="s">
        <v>4</v>
      </c>
      <c r="F1" s="8" t="s">
        <v>14</v>
      </c>
      <c r="G1" s="8" t="s">
        <v>15</v>
      </c>
      <c r="H1" s="9"/>
    </row>
    <row r="2" spans="1:14" x14ac:dyDescent="0.25">
      <c r="A2" s="2">
        <v>33</v>
      </c>
      <c r="B2" s="3">
        <v>43854</v>
      </c>
      <c r="C2" s="2" t="s">
        <v>5</v>
      </c>
      <c r="D2" s="2" t="s">
        <v>7</v>
      </c>
      <c r="E2" s="4">
        <v>250000</v>
      </c>
      <c r="F2" s="3">
        <f t="shared" ref="F2:F65" ca="1" si="0">TODAY()</f>
        <v>44195</v>
      </c>
      <c r="G2" s="2">
        <f ca="1">_xlfn.DAYS(F2,B2)</f>
        <v>341</v>
      </c>
      <c r="H2" t="s">
        <v>16</v>
      </c>
    </row>
    <row r="3" spans="1:14" x14ac:dyDescent="0.25">
      <c r="A3" s="8">
        <v>24</v>
      </c>
      <c r="B3" s="10">
        <v>43886</v>
      </c>
      <c r="C3" s="8" t="s">
        <v>5</v>
      </c>
      <c r="D3" s="8" t="s">
        <v>6</v>
      </c>
      <c r="E3" s="11">
        <v>630000</v>
      </c>
      <c r="F3" s="10">
        <f t="shared" ca="1" si="0"/>
        <v>44195</v>
      </c>
      <c r="G3" s="8">
        <f t="shared" ref="G3:G32" ca="1" si="1">_xlfn.DAYS(F3,B3)</f>
        <v>309</v>
      </c>
      <c r="H3" s="9" t="s">
        <v>16</v>
      </c>
      <c r="J3" s="23"/>
      <c r="K3" s="1"/>
      <c r="L3" s="1"/>
    </row>
    <row r="4" spans="1:14" x14ac:dyDescent="0.25">
      <c r="A4" s="8">
        <v>34</v>
      </c>
      <c r="B4" s="10">
        <v>43886</v>
      </c>
      <c r="C4" s="8" t="s">
        <v>5</v>
      </c>
      <c r="D4" s="8" t="s">
        <v>8</v>
      </c>
      <c r="E4" s="11">
        <v>2797200</v>
      </c>
      <c r="F4" s="10">
        <f t="shared" ca="1" si="0"/>
        <v>44195</v>
      </c>
      <c r="G4" s="8">
        <f t="shared" ca="1" si="1"/>
        <v>309</v>
      </c>
      <c r="H4" s="9" t="s">
        <v>16</v>
      </c>
      <c r="J4" s="23"/>
      <c r="K4" s="1"/>
    </row>
    <row r="5" spans="1:14" x14ac:dyDescent="0.25">
      <c r="A5" s="8">
        <v>38</v>
      </c>
      <c r="B5" s="10">
        <v>43891</v>
      </c>
      <c r="C5" s="8" t="s">
        <v>9</v>
      </c>
      <c r="D5" s="8" t="s">
        <v>8</v>
      </c>
      <c r="E5" s="11">
        <v>381024</v>
      </c>
      <c r="F5" s="10">
        <f t="shared" ca="1" si="0"/>
        <v>44195</v>
      </c>
      <c r="G5" s="8">
        <f t="shared" ca="1" si="1"/>
        <v>304</v>
      </c>
      <c r="H5" s="9"/>
      <c r="I5" s="14"/>
      <c r="J5" s="14"/>
    </row>
    <row r="6" spans="1:14" x14ac:dyDescent="0.25">
      <c r="A6" s="8">
        <v>39</v>
      </c>
      <c r="B6" s="10">
        <v>43891</v>
      </c>
      <c r="C6" s="8" t="s">
        <v>10</v>
      </c>
      <c r="D6" s="8" t="s">
        <v>8</v>
      </c>
      <c r="E6" s="11">
        <v>5969376</v>
      </c>
      <c r="F6" s="10">
        <f t="shared" ca="1" si="0"/>
        <v>44195</v>
      </c>
      <c r="G6" s="8">
        <f t="shared" ca="1" si="1"/>
        <v>304</v>
      </c>
      <c r="H6" s="9" t="s">
        <v>16</v>
      </c>
      <c r="K6" s="1"/>
    </row>
    <row r="7" spans="1:14" x14ac:dyDescent="0.25">
      <c r="A7" s="8">
        <v>49</v>
      </c>
      <c r="B7" s="10">
        <v>43896</v>
      </c>
      <c r="C7" s="8" t="s">
        <v>11</v>
      </c>
      <c r="D7" s="8" t="s">
        <v>8</v>
      </c>
      <c r="E7" s="11">
        <v>29756160</v>
      </c>
      <c r="F7" s="10">
        <f t="shared" ca="1" si="0"/>
        <v>44195</v>
      </c>
      <c r="G7" s="8">
        <f t="shared" ca="1" si="1"/>
        <v>299</v>
      </c>
      <c r="H7" s="9" t="s">
        <v>16</v>
      </c>
    </row>
    <row r="8" spans="1:14" x14ac:dyDescent="0.25">
      <c r="A8" s="8">
        <v>51</v>
      </c>
      <c r="B8" s="10">
        <v>43896</v>
      </c>
      <c r="C8" s="8" t="s">
        <v>11</v>
      </c>
      <c r="D8" s="8" t="s">
        <v>12</v>
      </c>
      <c r="E8" s="11">
        <v>413000</v>
      </c>
      <c r="F8" s="10">
        <f t="shared" ca="1" si="0"/>
        <v>44195</v>
      </c>
      <c r="G8" s="8">
        <f t="shared" ca="1" si="1"/>
        <v>299</v>
      </c>
      <c r="H8" s="9" t="s">
        <v>16</v>
      </c>
    </row>
    <row r="9" spans="1:14" x14ac:dyDescent="0.25">
      <c r="A9" s="8">
        <v>65</v>
      </c>
      <c r="B9" s="10">
        <v>43903</v>
      </c>
      <c r="C9" s="8" t="s">
        <v>13</v>
      </c>
      <c r="D9" s="8" t="s">
        <v>8</v>
      </c>
      <c r="E9" s="11">
        <v>5065200</v>
      </c>
      <c r="F9" s="10">
        <f t="shared" ca="1" si="0"/>
        <v>44195</v>
      </c>
      <c r="G9" s="8">
        <f t="shared" ca="1" si="1"/>
        <v>292</v>
      </c>
      <c r="H9" s="9" t="s">
        <v>16</v>
      </c>
    </row>
    <row r="10" spans="1:14" x14ac:dyDescent="0.25">
      <c r="A10" s="2">
        <v>34</v>
      </c>
      <c r="B10" s="3">
        <v>43915</v>
      </c>
      <c r="C10" s="2" t="s">
        <v>5</v>
      </c>
      <c r="D10" s="2" t="s">
        <v>7</v>
      </c>
      <c r="E10" s="4">
        <v>650000</v>
      </c>
      <c r="F10" s="3">
        <f t="shared" ca="1" si="0"/>
        <v>44195</v>
      </c>
      <c r="G10" s="2">
        <f t="shared" ca="1" si="1"/>
        <v>280</v>
      </c>
      <c r="I10" s="14"/>
      <c r="J10" s="15"/>
    </row>
    <row r="11" spans="1:14" x14ac:dyDescent="0.25">
      <c r="A11" s="8">
        <v>26</v>
      </c>
      <c r="B11" s="10">
        <v>43922</v>
      </c>
      <c r="C11" s="8" t="s">
        <v>5</v>
      </c>
      <c r="D11" s="8" t="s">
        <v>6</v>
      </c>
      <c r="E11" s="11">
        <v>3420000</v>
      </c>
      <c r="F11" s="10">
        <f t="shared" ca="1" si="0"/>
        <v>44195</v>
      </c>
      <c r="G11" s="8">
        <f t="shared" ca="1" si="1"/>
        <v>273</v>
      </c>
      <c r="H11" s="9" t="s">
        <v>16</v>
      </c>
      <c r="I11" s="1"/>
      <c r="J11" s="24"/>
    </row>
    <row r="12" spans="1:14" x14ac:dyDescent="0.25">
      <c r="A12" s="2">
        <v>40</v>
      </c>
      <c r="B12" s="3">
        <v>43922</v>
      </c>
      <c r="C12" s="2" t="s">
        <v>5</v>
      </c>
      <c r="D12" s="2" t="s">
        <v>7</v>
      </c>
      <c r="E12" s="4">
        <v>3150000</v>
      </c>
      <c r="F12" s="3">
        <f t="shared" ca="1" si="0"/>
        <v>44195</v>
      </c>
      <c r="G12" s="2">
        <f t="shared" ca="1" si="1"/>
        <v>273</v>
      </c>
      <c r="H12" s="9" t="s">
        <v>16</v>
      </c>
      <c r="I12" s="15"/>
      <c r="J12" s="15"/>
    </row>
    <row r="13" spans="1:14" x14ac:dyDescent="0.25">
      <c r="A13" s="8">
        <v>76</v>
      </c>
      <c r="B13" s="10">
        <v>43922</v>
      </c>
      <c r="C13" s="8" t="s">
        <v>9</v>
      </c>
      <c r="D13" s="8" t="s">
        <v>8</v>
      </c>
      <c r="E13" s="11">
        <v>562464</v>
      </c>
      <c r="F13" s="10">
        <f t="shared" ca="1" si="0"/>
        <v>44195</v>
      </c>
      <c r="G13" s="8">
        <f t="shared" ca="1" si="1"/>
        <v>273</v>
      </c>
      <c r="H13" s="9"/>
      <c r="I13" s="14"/>
      <c r="J13" s="14"/>
      <c r="M13" t="s">
        <v>17</v>
      </c>
      <c r="N13" t="s">
        <v>18</v>
      </c>
    </row>
    <row r="14" spans="1:14" x14ac:dyDescent="0.25">
      <c r="A14" s="8">
        <v>77</v>
      </c>
      <c r="B14" s="10">
        <v>43922</v>
      </c>
      <c r="C14" s="8" t="s">
        <v>5</v>
      </c>
      <c r="D14" s="8" t="s">
        <v>8</v>
      </c>
      <c r="E14" s="11">
        <v>10943100</v>
      </c>
      <c r="F14" s="10">
        <f t="shared" ca="1" si="0"/>
        <v>44195</v>
      </c>
      <c r="G14" s="8">
        <f t="shared" ca="1" si="1"/>
        <v>273</v>
      </c>
      <c r="H14" s="9" t="s">
        <v>16</v>
      </c>
      <c r="J14" s="26"/>
    </row>
    <row r="15" spans="1:14" x14ac:dyDescent="0.25">
      <c r="A15" s="8">
        <v>78</v>
      </c>
      <c r="B15" s="10">
        <v>43922</v>
      </c>
      <c r="C15" s="8" t="s">
        <v>11</v>
      </c>
      <c r="D15" s="8" t="s">
        <v>8</v>
      </c>
      <c r="E15" s="11">
        <v>33257952</v>
      </c>
      <c r="F15" s="10">
        <f t="shared" ca="1" si="0"/>
        <v>44195</v>
      </c>
      <c r="G15" s="8">
        <f t="shared" ca="1" si="1"/>
        <v>273</v>
      </c>
      <c r="H15" s="9" t="s">
        <v>16</v>
      </c>
    </row>
    <row r="16" spans="1:14" x14ac:dyDescent="0.25">
      <c r="A16" s="8">
        <v>79</v>
      </c>
      <c r="B16" s="10">
        <v>43922</v>
      </c>
      <c r="C16" s="8" t="s">
        <v>11</v>
      </c>
      <c r="D16" s="8" t="s">
        <v>12</v>
      </c>
      <c r="E16" s="11">
        <v>42000</v>
      </c>
      <c r="F16" s="10">
        <f t="shared" ca="1" si="0"/>
        <v>44195</v>
      </c>
      <c r="G16" s="8">
        <f t="shared" ca="1" si="1"/>
        <v>273</v>
      </c>
      <c r="H16" s="9" t="s">
        <v>16</v>
      </c>
    </row>
    <row r="17" spans="1:12" x14ac:dyDescent="0.25">
      <c r="A17" s="8">
        <v>80</v>
      </c>
      <c r="B17" s="10">
        <v>43928</v>
      </c>
      <c r="C17" s="8" t="s">
        <v>10</v>
      </c>
      <c r="D17" s="8" t="s">
        <v>8</v>
      </c>
      <c r="E17" s="11">
        <v>33584544</v>
      </c>
      <c r="F17" s="10">
        <f t="shared" ca="1" si="0"/>
        <v>44195</v>
      </c>
      <c r="G17" s="8">
        <f t="shared" ca="1" si="1"/>
        <v>267</v>
      </c>
      <c r="H17" s="9" t="s">
        <v>16</v>
      </c>
    </row>
    <row r="18" spans="1:12" x14ac:dyDescent="0.25">
      <c r="A18" s="2">
        <v>44</v>
      </c>
      <c r="B18" s="3">
        <v>43946</v>
      </c>
      <c r="C18" s="2" t="s">
        <v>5</v>
      </c>
      <c r="D18" s="2" t="s">
        <v>7</v>
      </c>
      <c r="E18" s="4">
        <v>200000</v>
      </c>
      <c r="F18" s="3">
        <f t="shared" ca="1" si="0"/>
        <v>44195</v>
      </c>
      <c r="G18" s="2">
        <f t="shared" ca="1" si="1"/>
        <v>249</v>
      </c>
      <c r="H18" s="9" t="s">
        <v>16</v>
      </c>
      <c r="I18" s="15"/>
      <c r="J18" s="15"/>
    </row>
    <row r="19" spans="1:12" x14ac:dyDescent="0.25">
      <c r="A19" s="8">
        <v>87</v>
      </c>
      <c r="B19" s="10">
        <v>43946</v>
      </c>
      <c r="C19" s="8" t="s">
        <v>5</v>
      </c>
      <c r="D19" s="8" t="s">
        <v>8</v>
      </c>
      <c r="E19" s="11">
        <v>12474000</v>
      </c>
      <c r="F19" s="10">
        <f t="shared" ca="1" si="0"/>
        <v>44195</v>
      </c>
      <c r="G19" s="8">
        <f t="shared" ca="1" si="1"/>
        <v>249</v>
      </c>
      <c r="H19" s="9" t="s">
        <v>16</v>
      </c>
      <c r="I19" s="15"/>
      <c r="J19" s="25"/>
    </row>
    <row r="20" spans="1:12" x14ac:dyDescent="0.25">
      <c r="A20" s="8">
        <v>28</v>
      </c>
      <c r="B20" s="10">
        <v>43952</v>
      </c>
      <c r="C20" s="8" t="s">
        <v>5</v>
      </c>
      <c r="D20" s="8" t="s">
        <v>6</v>
      </c>
      <c r="E20" s="11">
        <v>200000</v>
      </c>
      <c r="F20" s="10">
        <f t="shared" ca="1" si="0"/>
        <v>44195</v>
      </c>
      <c r="G20" s="8">
        <f t="shared" ca="1" si="1"/>
        <v>243</v>
      </c>
      <c r="H20" s="9" t="s">
        <v>16</v>
      </c>
      <c r="I20" s="15"/>
      <c r="J20" s="25"/>
      <c r="L20" s="1">
        <f>+E10+E31+E33+E37+E38+E39</f>
        <v>10394500</v>
      </c>
    </row>
    <row r="21" spans="1:12" x14ac:dyDescent="0.25">
      <c r="A21" s="8">
        <v>88</v>
      </c>
      <c r="B21" s="10">
        <v>43952</v>
      </c>
      <c r="C21" s="8" t="s">
        <v>10</v>
      </c>
      <c r="D21" s="8" t="s">
        <v>8</v>
      </c>
      <c r="E21" s="11">
        <v>53415936</v>
      </c>
      <c r="F21" s="10">
        <f t="shared" ca="1" si="0"/>
        <v>44195</v>
      </c>
      <c r="G21" s="8">
        <f t="shared" ca="1" si="1"/>
        <v>243</v>
      </c>
      <c r="H21" s="9" t="s">
        <v>19</v>
      </c>
      <c r="K21" s="1"/>
    </row>
    <row r="22" spans="1:12" x14ac:dyDescent="0.25">
      <c r="A22" s="8">
        <v>90</v>
      </c>
      <c r="B22" s="10">
        <v>43952</v>
      </c>
      <c r="C22" s="8" t="s">
        <v>10</v>
      </c>
      <c r="D22" s="8" t="s">
        <v>12</v>
      </c>
      <c r="E22" s="11">
        <v>255000</v>
      </c>
      <c r="F22" s="10">
        <f t="shared" ca="1" si="0"/>
        <v>44195</v>
      </c>
      <c r="G22" s="8">
        <f t="shared" ca="1" si="1"/>
        <v>243</v>
      </c>
      <c r="H22" s="9" t="s">
        <v>19</v>
      </c>
      <c r="K22" s="1"/>
    </row>
    <row r="23" spans="1:12" x14ac:dyDescent="0.25">
      <c r="A23" s="8">
        <v>91</v>
      </c>
      <c r="B23" s="10">
        <v>43952</v>
      </c>
      <c r="C23" s="8" t="s">
        <v>11</v>
      </c>
      <c r="D23" s="8" t="s">
        <v>8</v>
      </c>
      <c r="E23" s="11">
        <v>27796608</v>
      </c>
      <c r="F23" s="10">
        <f t="shared" ca="1" si="0"/>
        <v>44195</v>
      </c>
      <c r="G23" s="8">
        <f t="shared" ca="1" si="1"/>
        <v>243</v>
      </c>
      <c r="H23" s="9" t="s">
        <v>16</v>
      </c>
    </row>
    <row r="24" spans="1:12" x14ac:dyDescent="0.25">
      <c r="A24" s="8">
        <v>92</v>
      </c>
      <c r="B24" s="10">
        <v>43952</v>
      </c>
      <c r="C24" s="8" t="s">
        <v>11</v>
      </c>
      <c r="D24" s="8" t="s">
        <v>12</v>
      </c>
      <c r="E24" s="11">
        <v>105000</v>
      </c>
      <c r="F24" s="10">
        <f t="shared" ca="1" si="0"/>
        <v>44195</v>
      </c>
      <c r="G24" s="8">
        <f t="shared" ca="1" si="1"/>
        <v>243</v>
      </c>
      <c r="H24" s="9" t="s">
        <v>16</v>
      </c>
    </row>
    <row r="25" spans="1:12" x14ac:dyDescent="0.25">
      <c r="A25" s="6">
        <v>61</v>
      </c>
      <c r="B25" s="3">
        <v>43976</v>
      </c>
      <c r="C25" s="6" t="s">
        <v>5</v>
      </c>
      <c r="D25" s="6" t="s">
        <v>7</v>
      </c>
      <c r="E25" s="7">
        <v>850000</v>
      </c>
      <c r="F25" s="3">
        <f t="shared" ca="1" si="0"/>
        <v>44195</v>
      </c>
      <c r="G25" s="5">
        <f t="shared" ca="1" si="1"/>
        <v>219</v>
      </c>
      <c r="H25" s="9" t="s">
        <v>16</v>
      </c>
      <c r="I25" s="15"/>
      <c r="J25" s="15"/>
    </row>
    <row r="26" spans="1:12" x14ac:dyDescent="0.25">
      <c r="A26" s="8">
        <v>29</v>
      </c>
      <c r="B26" s="10">
        <v>43976</v>
      </c>
      <c r="C26" s="8" t="s">
        <v>5</v>
      </c>
      <c r="D26" s="8" t="s">
        <v>6</v>
      </c>
      <c r="E26" s="12">
        <v>630000</v>
      </c>
      <c r="F26" s="10">
        <f t="shared" ca="1" si="0"/>
        <v>44195</v>
      </c>
      <c r="G26" s="13">
        <f t="shared" ca="1" si="1"/>
        <v>219</v>
      </c>
      <c r="H26" s="9" t="s">
        <v>16</v>
      </c>
      <c r="I26" s="15"/>
      <c r="J26" s="25"/>
      <c r="L26" s="1"/>
    </row>
    <row r="27" spans="1:12" x14ac:dyDescent="0.25">
      <c r="A27" s="8">
        <v>100</v>
      </c>
      <c r="B27" s="10">
        <v>43976</v>
      </c>
      <c r="C27" s="8" t="s">
        <v>5</v>
      </c>
      <c r="D27" s="8" t="s">
        <v>8</v>
      </c>
      <c r="E27" s="12">
        <v>12927600</v>
      </c>
      <c r="F27" s="10">
        <f t="shared" ca="1" si="0"/>
        <v>44195</v>
      </c>
      <c r="G27" s="13">
        <f t="shared" ca="1" si="1"/>
        <v>219</v>
      </c>
      <c r="H27" s="9" t="s">
        <v>16</v>
      </c>
      <c r="I27" s="16"/>
      <c r="J27" s="27"/>
      <c r="L27" s="1"/>
    </row>
    <row r="28" spans="1:12" x14ac:dyDescent="0.25">
      <c r="A28" s="8">
        <v>108</v>
      </c>
      <c r="B28" s="10">
        <v>43983</v>
      </c>
      <c r="C28" s="8" t="s">
        <v>10</v>
      </c>
      <c r="D28" s="8" t="s">
        <v>8</v>
      </c>
      <c r="E28" s="17">
        <v>45868032</v>
      </c>
      <c r="F28" s="10">
        <f t="shared" ca="1" si="0"/>
        <v>44195</v>
      </c>
      <c r="G28" s="13">
        <f t="shared" ca="1" si="1"/>
        <v>212</v>
      </c>
      <c r="H28" s="9" t="s">
        <v>19</v>
      </c>
    </row>
    <row r="29" spans="1:12" x14ac:dyDescent="0.25">
      <c r="A29" s="8">
        <v>109</v>
      </c>
      <c r="B29" s="10">
        <v>43983</v>
      </c>
      <c r="C29" s="8" t="s">
        <v>11</v>
      </c>
      <c r="D29" s="8" t="s">
        <v>8</v>
      </c>
      <c r="E29" s="17">
        <v>27016410</v>
      </c>
      <c r="F29" s="10">
        <f t="shared" ca="1" si="0"/>
        <v>44195</v>
      </c>
      <c r="G29" s="13">
        <f t="shared" ca="1" si="1"/>
        <v>212</v>
      </c>
      <c r="H29" s="9" t="s">
        <v>16</v>
      </c>
    </row>
    <row r="30" spans="1:12" x14ac:dyDescent="0.25">
      <c r="A30" s="8">
        <v>116</v>
      </c>
      <c r="B30" s="10">
        <v>44000</v>
      </c>
      <c r="C30" s="8" t="s">
        <v>9</v>
      </c>
      <c r="D30" s="8" t="s">
        <v>8</v>
      </c>
      <c r="E30" s="17">
        <v>1598680</v>
      </c>
      <c r="F30" s="10">
        <f t="shared" ca="1" si="0"/>
        <v>44195</v>
      </c>
      <c r="G30" s="13">
        <f t="shared" ca="1" si="1"/>
        <v>195</v>
      </c>
      <c r="H30" s="9"/>
      <c r="I30" s="14"/>
      <c r="J30" s="14"/>
    </row>
    <row r="31" spans="1:12" x14ac:dyDescent="0.25">
      <c r="A31" s="2">
        <v>30</v>
      </c>
      <c r="B31" s="3">
        <v>44007</v>
      </c>
      <c r="C31" s="2" t="s">
        <v>5</v>
      </c>
      <c r="D31" s="2" t="s">
        <v>6</v>
      </c>
      <c r="E31" s="7">
        <v>260000</v>
      </c>
      <c r="F31" s="10">
        <f t="shared" ca="1" si="0"/>
        <v>44195</v>
      </c>
      <c r="G31" s="5">
        <f t="shared" ca="1" si="1"/>
        <v>188</v>
      </c>
      <c r="I31" s="14"/>
      <c r="J31" s="25"/>
      <c r="K31" s="1"/>
    </row>
    <row r="32" spans="1:12" x14ac:dyDescent="0.25">
      <c r="A32" s="2">
        <v>118</v>
      </c>
      <c r="B32" s="3">
        <v>44007</v>
      </c>
      <c r="C32" s="2" t="s">
        <v>5</v>
      </c>
      <c r="D32" s="2" t="s">
        <v>8</v>
      </c>
      <c r="E32" s="7">
        <v>12058200</v>
      </c>
      <c r="F32" s="10">
        <f t="shared" ca="1" si="0"/>
        <v>44195</v>
      </c>
      <c r="G32" s="5">
        <f t="shared" ca="1" si="1"/>
        <v>188</v>
      </c>
      <c r="H32" t="s">
        <v>16</v>
      </c>
      <c r="I32" s="15"/>
      <c r="J32" s="25"/>
    </row>
    <row r="33" spans="1:12" x14ac:dyDescent="0.25">
      <c r="A33" s="8">
        <v>69</v>
      </c>
      <c r="B33" s="3">
        <v>44007</v>
      </c>
      <c r="C33" s="8" t="s">
        <v>5</v>
      </c>
      <c r="D33" s="8" t="s">
        <v>7</v>
      </c>
      <c r="E33" s="12">
        <v>350000</v>
      </c>
      <c r="F33" s="10">
        <f t="shared" ca="1" si="0"/>
        <v>44195</v>
      </c>
      <c r="G33" s="13">
        <f ca="1">_xlfn.DAYS(F33,B33)</f>
        <v>188</v>
      </c>
      <c r="H33" s="9"/>
      <c r="I33" s="14"/>
      <c r="J33" s="15"/>
      <c r="L33" s="1">
        <v>11927450</v>
      </c>
    </row>
    <row r="34" spans="1:12" x14ac:dyDescent="0.25">
      <c r="A34" s="8">
        <v>120</v>
      </c>
      <c r="B34" s="10">
        <v>44013</v>
      </c>
      <c r="C34" s="8" t="s">
        <v>10</v>
      </c>
      <c r="D34" s="8" t="s">
        <v>8</v>
      </c>
      <c r="E34" s="12">
        <v>43491168</v>
      </c>
      <c r="F34" s="10">
        <f t="shared" ca="1" si="0"/>
        <v>44195</v>
      </c>
      <c r="G34" s="13">
        <f ca="1">_xlfn.DAYS(F34,B34)</f>
        <v>182</v>
      </c>
      <c r="H34" s="9" t="s">
        <v>16</v>
      </c>
    </row>
    <row r="35" spans="1:12" x14ac:dyDescent="0.25">
      <c r="A35" s="8">
        <v>121</v>
      </c>
      <c r="B35" s="10">
        <v>44014</v>
      </c>
      <c r="C35" s="8" t="s">
        <v>11</v>
      </c>
      <c r="D35" s="8" t="s">
        <v>8</v>
      </c>
      <c r="E35" s="12">
        <v>26998272</v>
      </c>
      <c r="F35" s="10">
        <f t="shared" ca="1" si="0"/>
        <v>44195</v>
      </c>
      <c r="G35" s="13">
        <f ca="1">_xlfn.DAYS(F35,B35)</f>
        <v>181</v>
      </c>
      <c r="H35" s="9" t="s">
        <v>16</v>
      </c>
    </row>
    <row r="36" spans="1:12" x14ac:dyDescent="0.25">
      <c r="A36" s="8">
        <v>122</v>
      </c>
      <c r="B36" s="10">
        <v>44014</v>
      </c>
      <c r="C36" s="8" t="s">
        <v>9</v>
      </c>
      <c r="D36" s="8" t="s">
        <v>8</v>
      </c>
      <c r="E36" s="12">
        <v>4481568</v>
      </c>
      <c r="F36" s="10">
        <f t="shared" ca="1" si="0"/>
        <v>44195</v>
      </c>
      <c r="G36" s="13">
        <f ca="1">_xlfn.DAYS(F36,B36)</f>
        <v>181</v>
      </c>
      <c r="H36" s="9"/>
      <c r="I36" s="14"/>
      <c r="J36" s="14"/>
    </row>
    <row r="37" spans="1:12" x14ac:dyDescent="0.25">
      <c r="A37" s="2">
        <v>140</v>
      </c>
      <c r="B37" s="3">
        <v>44038</v>
      </c>
      <c r="C37" s="2" t="s">
        <v>5</v>
      </c>
      <c r="D37" s="2" t="s">
        <v>8</v>
      </c>
      <c r="E37" s="4">
        <v>7654500</v>
      </c>
      <c r="F37" s="10">
        <f t="shared" ca="1" si="0"/>
        <v>44195</v>
      </c>
      <c r="G37" s="13">
        <f ca="1">_xlfn.DAYS(F37,B37)</f>
        <v>157</v>
      </c>
      <c r="I37" s="14"/>
      <c r="J37" s="25"/>
      <c r="K37" s="1"/>
    </row>
    <row r="38" spans="1:12" x14ac:dyDescent="0.25">
      <c r="A38" s="2">
        <v>31</v>
      </c>
      <c r="B38" s="3">
        <v>44038</v>
      </c>
      <c r="C38" s="2" t="s">
        <v>5</v>
      </c>
      <c r="D38" s="2" t="s">
        <v>6</v>
      </c>
      <c r="E38" s="4">
        <v>280000</v>
      </c>
      <c r="F38" s="10">
        <f t="shared" ca="1" si="0"/>
        <v>44195</v>
      </c>
      <c r="G38" s="13">
        <f t="shared" ref="G38:G70" ca="1" si="2">_xlfn.DAYS(F38,B38)</f>
        <v>157</v>
      </c>
      <c r="I38" s="19"/>
      <c r="J38" s="27"/>
      <c r="L38" s="1">
        <f>-L33+E44</f>
        <v>5006950</v>
      </c>
    </row>
    <row r="39" spans="1:12" x14ac:dyDescent="0.25">
      <c r="A39" s="2">
        <v>24</v>
      </c>
      <c r="B39" s="3">
        <v>44038</v>
      </c>
      <c r="C39" s="2" t="s">
        <v>5</v>
      </c>
      <c r="D39" s="2" t="s">
        <v>7</v>
      </c>
      <c r="E39" s="4">
        <v>1200000</v>
      </c>
      <c r="F39" s="10">
        <f t="shared" ca="1" si="0"/>
        <v>44195</v>
      </c>
      <c r="G39" s="13">
        <f t="shared" ca="1" si="2"/>
        <v>157</v>
      </c>
      <c r="I39" s="14"/>
      <c r="J39" s="15"/>
    </row>
    <row r="40" spans="1:12" x14ac:dyDescent="0.25">
      <c r="A40" s="2">
        <v>145</v>
      </c>
      <c r="B40" s="3">
        <v>44042</v>
      </c>
      <c r="C40" s="2" t="s">
        <v>11</v>
      </c>
      <c r="D40" s="2" t="s">
        <v>8</v>
      </c>
      <c r="E40" s="4">
        <v>19849536</v>
      </c>
      <c r="F40" s="10">
        <f t="shared" ca="1" si="0"/>
        <v>44195</v>
      </c>
      <c r="G40" s="13">
        <f t="shared" ca="1" si="2"/>
        <v>153</v>
      </c>
      <c r="H40" t="s">
        <v>16</v>
      </c>
    </row>
    <row r="41" spans="1:12" x14ac:dyDescent="0.25">
      <c r="A41" s="2">
        <v>147</v>
      </c>
      <c r="B41" s="3">
        <v>44044</v>
      </c>
      <c r="C41" s="2" t="s">
        <v>11</v>
      </c>
      <c r="D41" s="2" t="s">
        <v>8</v>
      </c>
      <c r="E41" s="4">
        <v>889056</v>
      </c>
      <c r="F41" s="10">
        <f t="shared" ca="1" si="0"/>
        <v>44195</v>
      </c>
      <c r="G41" s="13">
        <f t="shared" ca="1" si="2"/>
        <v>151</v>
      </c>
      <c r="H41" t="s">
        <v>16</v>
      </c>
    </row>
    <row r="42" spans="1:12" x14ac:dyDescent="0.25">
      <c r="A42" s="2">
        <v>150</v>
      </c>
      <c r="B42" s="3">
        <v>44046</v>
      </c>
      <c r="C42" s="2" t="s">
        <v>10</v>
      </c>
      <c r="D42" s="2" t="s">
        <v>8</v>
      </c>
      <c r="E42" s="4">
        <v>37340352</v>
      </c>
      <c r="F42" s="10">
        <f t="shared" ca="1" si="0"/>
        <v>44195</v>
      </c>
      <c r="G42" s="13">
        <f t="shared" ca="1" si="2"/>
        <v>149</v>
      </c>
      <c r="H42" t="s">
        <v>16</v>
      </c>
    </row>
    <row r="43" spans="1:12" x14ac:dyDescent="0.25">
      <c r="A43" s="2">
        <v>79</v>
      </c>
      <c r="B43" s="3">
        <v>44069</v>
      </c>
      <c r="C43" s="2" t="s">
        <v>5</v>
      </c>
      <c r="D43" s="2" t="s">
        <v>7</v>
      </c>
      <c r="E43" s="4">
        <v>800000</v>
      </c>
      <c r="F43" s="10">
        <f t="shared" ca="1" si="0"/>
        <v>44195</v>
      </c>
      <c r="G43" s="13">
        <f t="shared" ca="1" si="2"/>
        <v>126</v>
      </c>
    </row>
    <row r="44" spans="1:12" x14ac:dyDescent="0.25">
      <c r="A44" s="2">
        <v>180</v>
      </c>
      <c r="B44" s="3">
        <v>44069</v>
      </c>
      <c r="C44" s="2" t="s">
        <v>5</v>
      </c>
      <c r="D44" s="2" t="s">
        <v>8</v>
      </c>
      <c r="E44" s="4">
        <v>16934400</v>
      </c>
      <c r="F44" s="10">
        <f t="shared" ca="1" si="0"/>
        <v>44195</v>
      </c>
      <c r="G44" s="13">
        <f t="shared" ca="1" si="2"/>
        <v>126</v>
      </c>
      <c r="H44" t="s">
        <v>16</v>
      </c>
      <c r="J44" s="25"/>
    </row>
    <row r="45" spans="1:12" x14ac:dyDescent="0.25">
      <c r="A45" s="2">
        <v>32</v>
      </c>
      <c r="B45" s="3">
        <v>44069</v>
      </c>
      <c r="C45" s="2" t="s">
        <v>5</v>
      </c>
      <c r="D45" s="2" t="s">
        <v>6</v>
      </c>
      <c r="E45" s="4">
        <v>840000</v>
      </c>
      <c r="F45" s="10">
        <f t="shared" ca="1" si="0"/>
        <v>44195</v>
      </c>
      <c r="G45" s="13">
        <f t="shared" ca="1" si="2"/>
        <v>126</v>
      </c>
      <c r="J45" s="25"/>
    </row>
    <row r="46" spans="1:12" x14ac:dyDescent="0.25">
      <c r="A46" s="2">
        <v>187</v>
      </c>
      <c r="B46" s="3">
        <v>44075</v>
      </c>
      <c r="C46" s="2" t="s">
        <v>11</v>
      </c>
      <c r="D46" s="2" t="s">
        <v>8</v>
      </c>
      <c r="E46" s="4">
        <v>28649376</v>
      </c>
      <c r="F46" s="10">
        <f t="shared" ca="1" si="0"/>
        <v>44195</v>
      </c>
      <c r="G46" s="8">
        <f t="shared" ca="1" si="2"/>
        <v>120</v>
      </c>
    </row>
    <row r="47" spans="1:12" x14ac:dyDescent="0.25">
      <c r="A47" s="2">
        <v>189</v>
      </c>
      <c r="B47" s="3">
        <v>44075</v>
      </c>
      <c r="C47" s="2" t="s">
        <v>10</v>
      </c>
      <c r="D47" s="2" t="s">
        <v>8</v>
      </c>
      <c r="E47" s="4">
        <v>48426336</v>
      </c>
      <c r="F47" s="10">
        <f t="shared" ca="1" si="0"/>
        <v>44195</v>
      </c>
      <c r="G47" s="8">
        <f t="shared" ca="1" si="2"/>
        <v>120</v>
      </c>
    </row>
    <row r="48" spans="1:12" x14ac:dyDescent="0.25">
      <c r="A48" s="2">
        <v>232</v>
      </c>
      <c r="B48" s="3">
        <v>44101</v>
      </c>
      <c r="C48" s="2" t="s">
        <v>5</v>
      </c>
      <c r="D48" s="2" t="s">
        <v>8</v>
      </c>
      <c r="E48" s="4">
        <v>13047400</v>
      </c>
      <c r="F48" s="10">
        <f t="shared" ca="1" si="0"/>
        <v>44195</v>
      </c>
      <c r="G48" s="8">
        <f t="shared" ca="1" si="2"/>
        <v>94</v>
      </c>
      <c r="H48" t="s">
        <v>19</v>
      </c>
      <c r="J48" s="15"/>
    </row>
    <row r="49" spans="1:7" x14ac:dyDescent="0.25">
      <c r="A49" s="36">
        <v>80</v>
      </c>
      <c r="B49" s="3">
        <v>44101</v>
      </c>
      <c r="C49" s="2" t="s">
        <v>5</v>
      </c>
      <c r="D49" s="2" t="s">
        <v>7</v>
      </c>
      <c r="E49" s="4">
        <v>800000</v>
      </c>
      <c r="F49" s="10">
        <f t="shared" ca="1" si="0"/>
        <v>44195</v>
      </c>
      <c r="G49" s="8">
        <f t="shared" ca="1" si="2"/>
        <v>94</v>
      </c>
    </row>
    <row r="50" spans="1:7" x14ac:dyDescent="0.25">
      <c r="A50" s="2">
        <v>33</v>
      </c>
      <c r="B50" s="3">
        <v>44101</v>
      </c>
      <c r="C50" s="2" t="s">
        <v>5</v>
      </c>
      <c r="D50" s="2" t="s">
        <v>6</v>
      </c>
      <c r="E50" s="4">
        <v>1050000</v>
      </c>
      <c r="F50" s="10">
        <f t="shared" ca="1" si="0"/>
        <v>44195</v>
      </c>
      <c r="G50" s="8">
        <f t="shared" ca="1" si="2"/>
        <v>94</v>
      </c>
    </row>
    <row r="51" spans="1:7" x14ac:dyDescent="0.25">
      <c r="A51" s="2">
        <v>241</v>
      </c>
      <c r="B51" s="3">
        <v>44105</v>
      </c>
      <c r="C51" s="2" t="s">
        <v>11</v>
      </c>
      <c r="D51" s="2" t="s">
        <v>8</v>
      </c>
      <c r="E51" s="4">
        <v>28543200</v>
      </c>
      <c r="F51" s="10">
        <f t="shared" ca="1" si="0"/>
        <v>44195</v>
      </c>
      <c r="G51" s="8">
        <f t="shared" ca="1" si="2"/>
        <v>90</v>
      </c>
    </row>
    <row r="52" spans="1:7" x14ac:dyDescent="0.25">
      <c r="A52" s="2">
        <v>245</v>
      </c>
      <c r="B52" s="3">
        <v>44105</v>
      </c>
      <c r="C52" s="2" t="s">
        <v>10</v>
      </c>
      <c r="D52" s="2" t="s">
        <v>8</v>
      </c>
      <c r="E52" s="4">
        <v>43680000</v>
      </c>
      <c r="F52" s="10">
        <f t="shared" ca="1" si="0"/>
        <v>44195</v>
      </c>
      <c r="G52" s="8">
        <f t="shared" ca="1" si="2"/>
        <v>90</v>
      </c>
    </row>
    <row r="53" spans="1:7" x14ac:dyDescent="0.25">
      <c r="A53" s="2">
        <v>287</v>
      </c>
      <c r="B53" s="3">
        <v>44130</v>
      </c>
      <c r="C53" s="2" t="s">
        <v>5</v>
      </c>
      <c r="D53" s="2" t="s">
        <v>8</v>
      </c>
      <c r="E53" s="4">
        <v>5956200</v>
      </c>
      <c r="F53" s="10">
        <f t="shared" ca="1" si="0"/>
        <v>44195</v>
      </c>
      <c r="G53" s="8">
        <f t="shared" ca="1" si="2"/>
        <v>65</v>
      </c>
    </row>
    <row r="54" spans="1:7" x14ac:dyDescent="0.25">
      <c r="A54" s="2">
        <v>83</v>
      </c>
      <c r="B54" s="3">
        <v>44130</v>
      </c>
      <c r="C54" s="2" t="s">
        <v>5</v>
      </c>
      <c r="D54" s="2" t="s">
        <v>7</v>
      </c>
      <c r="E54" s="4">
        <v>1100000</v>
      </c>
      <c r="F54" s="10">
        <f t="shared" ca="1" si="0"/>
        <v>44195</v>
      </c>
      <c r="G54" s="8">
        <f t="shared" ca="1" si="2"/>
        <v>65</v>
      </c>
    </row>
    <row r="55" spans="1:7" x14ac:dyDescent="0.25">
      <c r="A55" s="2">
        <v>34</v>
      </c>
      <c r="B55" s="3">
        <v>44130</v>
      </c>
      <c r="C55" s="2" t="s">
        <v>5</v>
      </c>
      <c r="D55" s="2" t="s">
        <v>6</v>
      </c>
      <c r="E55" s="4">
        <v>180000</v>
      </c>
      <c r="F55" s="10">
        <f t="shared" ca="1" si="0"/>
        <v>44195</v>
      </c>
      <c r="G55" s="8">
        <f t="shared" ca="1" si="2"/>
        <v>65</v>
      </c>
    </row>
    <row r="56" spans="1:7" x14ac:dyDescent="0.25">
      <c r="A56" s="2">
        <v>305</v>
      </c>
      <c r="B56" s="3">
        <v>44136</v>
      </c>
      <c r="C56" s="2" t="s">
        <v>11</v>
      </c>
      <c r="D56" s="2" t="s">
        <v>8</v>
      </c>
      <c r="E56" s="4">
        <v>26764000</v>
      </c>
      <c r="F56" s="10">
        <f t="shared" ca="1" si="0"/>
        <v>44195</v>
      </c>
      <c r="G56" s="8">
        <f t="shared" ca="1" si="2"/>
        <v>59</v>
      </c>
    </row>
    <row r="57" spans="1:7" x14ac:dyDescent="0.25">
      <c r="A57" s="2">
        <v>306</v>
      </c>
      <c r="B57" s="3">
        <v>44136</v>
      </c>
      <c r="C57" s="2" t="s">
        <v>10</v>
      </c>
      <c r="D57" s="2" t="s">
        <v>8</v>
      </c>
      <c r="E57" s="4">
        <v>8601600</v>
      </c>
      <c r="F57" s="10">
        <f t="shared" ca="1" si="0"/>
        <v>44195</v>
      </c>
      <c r="G57" s="8">
        <f t="shared" ca="1" si="2"/>
        <v>59</v>
      </c>
    </row>
    <row r="58" spans="1:7" x14ac:dyDescent="0.25">
      <c r="A58" s="2"/>
      <c r="B58" s="3"/>
      <c r="C58" s="2"/>
      <c r="D58" s="2"/>
      <c r="E58" s="4"/>
      <c r="F58" s="10">
        <f t="shared" ca="1" si="0"/>
        <v>44195</v>
      </c>
      <c r="G58" s="8">
        <f t="shared" ca="1" si="2"/>
        <v>44195</v>
      </c>
    </row>
    <row r="59" spans="1:7" x14ac:dyDescent="0.25">
      <c r="A59" s="2"/>
      <c r="B59" s="3"/>
      <c r="C59" s="2"/>
      <c r="D59" s="2"/>
      <c r="E59" s="4"/>
      <c r="F59" s="10">
        <f t="shared" ca="1" si="0"/>
        <v>44195</v>
      </c>
      <c r="G59" s="8">
        <f t="shared" ca="1" si="2"/>
        <v>44195</v>
      </c>
    </row>
    <row r="60" spans="1:7" x14ac:dyDescent="0.25">
      <c r="A60" s="2"/>
      <c r="B60" s="3"/>
      <c r="C60" s="2"/>
      <c r="D60" s="2"/>
      <c r="E60" s="4"/>
      <c r="F60" s="10">
        <f t="shared" ca="1" si="0"/>
        <v>44195</v>
      </c>
      <c r="G60" s="8">
        <f t="shared" ca="1" si="2"/>
        <v>44195</v>
      </c>
    </row>
    <row r="61" spans="1:7" x14ac:dyDescent="0.25">
      <c r="A61" s="2"/>
      <c r="B61" s="3"/>
      <c r="C61" s="2"/>
      <c r="D61" s="2"/>
      <c r="E61" s="4"/>
      <c r="F61" s="10">
        <f t="shared" ca="1" si="0"/>
        <v>44195</v>
      </c>
      <c r="G61" s="8">
        <f t="shared" ca="1" si="2"/>
        <v>44195</v>
      </c>
    </row>
    <row r="62" spans="1:7" x14ac:dyDescent="0.25">
      <c r="A62" s="2"/>
      <c r="B62" s="3"/>
      <c r="C62" s="2"/>
      <c r="D62" s="2"/>
      <c r="E62" s="4"/>
      <c r="F62" s="10">
        <f t="shared" ca="1" si="0"/>
        <v>44195</v>
      </c>
      <c r="G62" s="8">
        <f t="shared" ca="1" si="2"/>
        <v>44195</v>
      </c>
    </row>
    <row r="63" spans="1:7" x14ac:dyDescent="0.25">
      <c r="A63" s="2"/>
      <c r="B63" s="3"/>
      <c r="C63" s="2"/>
      <c r="D63" s="2"/>
      <c r="E63" s="4"/>
      <c r="F63" s="10">
        <f t="shared" ca="1" si="0"/>
        <v>44195</v>
      </c>
      <c r="G63" s="8">
        <f t="shared" ca="1" si="2"/>
        <v>44195</v>
      </c>
    </row>
    <row r="64" spans="1:7" x14ac:dyDescent="0.25">
      <c r="A64" s="2"/>
      <c r="B64" s="3"/>
      <c r="C64" s="2"/>
      <c r="D64" s="2"/>
      <c r="E64" s="4"/>
      <c r="F64" s="10">
        <f t="shared" ca="1" si="0"/>
        <v>44195</v>
      </c>
      <c r="G64" s="8">
        <f t="shared" ca="1" si="2"/>
        <v>44195</v>
      </c>
    </row>
    <row r="65" spans="1:12" x14ac:dyDescent="0.25">
      <c r="A65" s="2"/>
      <c r="B65" s="3"/>
      <c r="C65" s="2"/>
      <c r="D65" s="2"/>
      <c r="E65" s="4"/>
      <c r="F65" s="10">
        <f t="shared" ca="1" si="0"/>
        <v>44195</v>
      </c>
      <c r="G65" s="8">
        <f t="shared" ca="1" si="2"/>
        <v>44195</v>
      </c>
    </row>
    <row r="66" spans="1:12" x14ac:dyDescent="0.25">
      <c r="A66" s="2"/>
      <c r="B66" s="3"/>
      <c r="C66" s="2"/>
      <c r="D66" s="2"/>
      <c r="E66" s="4"/>
      <c r="F66" s="10">
        <f ca="1">TODAY()</f>
        <v>44195</v>
      </c>
      <c r="G66" s="8">
        <f t="shared" ca="1" si="2"/>
        <v>44195</v>
      </c>
    </row>
    <row r="67" spans="1:12" x14ac:dyDescent="0.25">
      <c r="A67" s="2"/>
      <c r="B67" s="3"/>
      <c r="C67" s="2"/>
      <c r="D67" s="2"/>
      <c r="E67" s="4"/>
      <c r="F67" s="10">
        <f ca="1">TODAY()</f>
        <v>44195</v>
      </c>
      <c r="G67" s="8">
        <f t="shared" ca="1" si="2"/>
        <v>44195</v>
      </c>
    </row>
    <row r="68" spans="1:12" x14ac:dyDescent="0.25">
      <c r="A68" s="2"/>
      <c r="B68" s="3"/>
      <c r="C68" s="2"/>
      <c r="D68" s="2"/>
      <c r="E68" s="4"/>
      <c r="F68" s="10">
        <f ca="1">TODAY()</f>
        <v>44195</v>
      </c>
      <c r="G68" s="8">
        <f t="shared" ca="1" si="2"/>
        <v>44195</v>
      </c>
    </row>
    <row r="69" spans="1:12" x14ac:dyDescent="0.25">
      <c r="A69" s="2"/>
      <c r="B69" s="3"/>
      <c r="C69" s="2"/>
      <c r="D69" s="2"/>
      <c r="E69" s="4"/>
      <c r="F69" s="10">
        <f ca="1">TODAY()</f>
        <v>44195</v>
      </c>
      <c r="G69" s="8">
        <f t="shared" ca="1" si="2"/>
        <v>44195</v>
      </c>
    </row>
    <row r="70" spans="1:12" x14ac:dyDescent="0.25">
      <c r="A70" s="2"/>
      <c r="B70" s="3"/>
      <c r="C70" s="2"/>
      <c r="D70" s="2"/>
      <c r="E70" s="4"/>
      <c r="F70" s="10">
        <f ca="1">TODAY()</f>
        <v>44195</v>
      </c>
      <c r="G70" s="8">
        <f t="shared" ca="1" si="2"/>
        <v>44195</v>
      </c>
    </row>
    <row r="71" spans="1:12" x14ac:dyDescent="0.25">
      <c r="J71" s="15"/>
    </row>
    <row r="72" spans="1:12" x14ac:dyDescent="0.25">
      <c r="J72" s="15"/>
    </row>
    <row r="73" spans="1:12" x14ac:dyDescent="0.25">
      <c r="J73" s="15"/>
    </row>
    <row r="74" spans="1:12" x14ac:dyDescent="0.25">
      <c r="J74" s="15"/>
    </row>
    <row r="75" spans="1:12" x14ac:dyDescent="0.25">
      <c r="F75" s="1"/>
    </row>
    <row r="78" spans="1:12" x14ac:dyDescent="0.25">
      <c r="L78" s="1"/>
    </row>
  </sheetData>
  <autoFilter ref="A1:G70" xr:uid="{F541F17B-F959-4EAC-A34B-7F13E7CC97B8}"/>
  <sortState xmlns:xlrd2="http://schemas.microsoft.com/office/spreadsheetml/2017/richdata2" ref="A3:E24">
    <sortCondition ref="A3"/>
  </sortState>
  <conditionalFormatting sqref="G2:G32">
    <cfRule type="colorScale" priority="3">
      <colorScale>
        <cfvo type="num" val="30"/>
        <cfvo type="num" val="31"/>
        <color rgb="FFFF0000"/>
        <color rgb="FF00B050"/>
      </colorScale>
    </cfRule>
  </conditionalFormatting>
  <conditionalFormatting sqref="G33:G34">
    <cfRule type="colorScale" priority="2">
      <colorScale>
        <cfvo type="num" val="30"/>
        <cfvo type="num" val="31"/>
        <color rgb="FFFF0000"/>
        <color rgb="FF00B050"/>
      </colorScale>
    </cfRule>
  </conditionalFormatting>
  <conditionalFormatting sqref="G35:G70">
    <cfRule type="colorScale" priority="1">
      <colorScale>
        <cfvo type="num" val="30"/>
        <cfvo type="num" val="31"/>
        <color rgb="FFFF0000"/>
        <color rgb="FF00B050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3F174-3455-486E-ADFE-384BCFDBEDAF}">
  <dimension ref="A1:E29"/>
  <sheetViews>
    <sheetView workbookViewId="0">
      <selection activeCell="J24" sqref="J24"/>
    </sheetView>
  </sheetViews>
  <sheetFormatPr baseColWidth="10" defaultRowHeight="15" x14ac:dyDescent="0.25"/>
  <cols>
    <col min="1" max="1" width="11.42578125" style="18"/>
    <col min="2" max="2" width="11.42578125" style="34"/>
    <col min="3" max="3" width="18.7109375" customWidth="1"/>
    <col min="4" max="4" width="17.140625" customWidth="1"/>
    <col min="5" max="5" width="18.42578125" customWidth="1"/>
  </cols>
  <sheetData>
    <row r="1" spans="1:5" ht="26.25" customHeight="1" x14ac:dyDescent="0.25">
      <c r="A1" s="28" t="s">
        <v>1</v>
      </c>
      <c r="B1" s="32" t="s">
        <v>0</v>
      </c>
      <c r="C1" s="29" t="s">
        <v>30</v>
      </c>
      <c r="D1" s="29" t="s">
        <v>31</v>
      </c>
      <c r="E1" s="29" t="s">
        <v>32</v>
      </c>
    </row>
    <row r="2" spans="1:5" x14ac:dyDescent="0.25">
      <c r="A2" s="30">
        <v>43862</v>
      </c>
      <c r="B2" s="33">
        <v>24</v>
      </c>
      <c r="C2" s="31">
        <v>630000</v>
      </c>
      <c r="D2" s="31"/>
      <c r="E2" s="31">
        <f>+C2-D2</f>
        <v>630000</v>
      </c>
    </row>
    <row r="3" spans="1:5" x14ac:dyDescent="0.25">
      <c r="A3" s="30">
        <v>43886</v>
      </c>
      <c r="B3" s="33">
        <v>34</v>
      </c>
      <c r="C3" s="31">
        <v>2706550</v>
      </c>
      <c r="D3" s="31"/>
      <c r="E3" s="31">
        <f>+E2+C3-D3</f>
        <v>3336550</v>
      </c>
    </row>
    <row r="4" spans="1:5" x14ac:dyDescent="0.25">
      <c r="A4" s="30">
        <v>43886</v>
      </c>
      <c r="B4" s="33">
        <v>87</v>
      </c>
      <c r="C4" s="31">
        <v>12069750</v>
      </c>
      <c r="D4" s="31"/>
      <c r="E4" s="31">
        <f t="shared" ref="E4:E29" si="0">+E3+C4-D4</f>
        <v>15406300</v>
      </c>
    </row>
    <row r="5" spans="1:5" x14ac:dyDescent="0.25">
      <c r="A5" s="30">
        <v>43886</v>
      </c>
      <c r="B5" s="33">
        <v>28</v>
      </c>
      <c r="C5" s="31">
        <v>200000</v>
      </c>
      <c r="D5" s="31"/>
      <c r="E5" s="31">
        <f t="shared" si="0"/>
        <v>15606300</v>
      </c>
    </row>
    <row r="6" spans="1:5" x14ac:dyDescent="0.25">
      <c r="A6" s="30">
        <v>43935</v>
      </c>
      <c r="B6" s="33">
        <v>34</v>
      </c>
      <c r="C6" s="31"/>
      <c r="D6" s="31">
        <f>+C3</f>
        <v>2706550</v>
      </c>
      <c r="E6" s="31">
        <f t="shared" si="0"/>
        <v>12899750</v>
      </c>
    </row>
    <row r="7" spans="1:5" x14ac:dyDescent="0.25">
      <c r="A7" s="30">
        <v>43935</v>
      </c>
      <c r="B7" s="33">
        <v>24</v>
      </c>
      <c r="C7" s="31"/>
      <c r="D7" s="31">
        <f>+C2</f>
        <v>630000</v>
      </c>
      <c r="E7" s="31">
        <f t="shared" si="0"/>
        <v>12269750</v>
      </c>
    </row>
    <row r="8" spans="1:5" x14ac:dyDescent="0.25">
      <c r="A8" s="30">
        <v>43976</v>
      </c>
      <c r="B8" s="33">
        <v>29</v>
      </c>
      <c r="C8" s="31">
        <v>630000</v>
      </c>
      <c r="D8" s="31"/>
      <c r="E8" s="31">
        <f t="shared" si="0"/>
        <v>12899750</v>
      </c>
    </row>
    <row r="9" spans="1:5" x14ac:dyDescent="0.25">
      <c r="A9" s="30">
        <v>43976</v>
      </c>
      <c r="B9" s="33">
        <v>100</v>
      </c>
      <c r="C9" s="31">
        <v>12508650</v>
      </c>
      <c r="D9" s="31"/>
      <c r="E9" s="31">
        <f t="shared" si="0"/>
        <v>25408400</v>
      </c>
    </row>
    <row r="10" spans="1:5" x14ac:dyDescent="0.25">
      <c r="A10" s="30">
        <v>43984</v>
      </c>
      <c r="B10" s="33">
        <v>87</v>
      </c>
      <c r="C10" s="31"/>
      <c r="D10" s="31">
        <f>+C4</f>
        <v>12069750</v>
      </c>
      <c r="E10" s="31">
        <f t="shared" si="0"/>
        <v>13338650</v>
      </c>
    </row>
    <row r="11" spans="1:5" x14ac:dyDescent="0.25">
      <c r="A11" s="30">
        <v>43984</v>
      </c>
      <c r="B11" s="33">
        <v>28</v>
      </c>
      <c r="C11" s="31"/>
      <c r="D11" s="31">
        <f>+C5</f>
        <v>200000</v>
      </c>
      <c r="E11" s="31">
        <f t="shared" si="0"/>
        <v>13138650</v>
      </c>
    </row>
    <row r="12" spans="1:5" x14ac:dyDescent="0.25">
      <c r="A12" s="30">
        <v>44030</v>
      </c>
      <c r="B12" s="33">
        <v>100</v>
      </c>
      <c r="C12" s="31"/>
      <c r="D12" s="31">
        <f>+C9</f>
        <v>12508650</v>
      </c>
      <c r="E12" s="31">
        <f t="shared" si="0"/>
        <v>630000</v>
      </c>
    </row>
    <row r="13" spans="1:5" x14ac:dyDescent="0.25">
      <c r="A13" s="30">
        <v>44014</v>
      </c>
      <c r="B13" s="33">
        <v>30</v>
      </c>
      <c r="C13" s="31">
        <v>260000</v>
      </c>
      <c r="D13" s="31"/>
      <c r="E13" s="31">
        <f t="shared" si="0"/>
        <v>890000</v>
      </c>
    </row>
    <row r="14" spans="1:5" x14ac:dyDescent="0.25">
      <c r="A14" s="30">
        <v>44014</v>
      </c>
      <c r="B14" s="33">
        <v>118</v>
      </c>
      <c r="C14" s="31">
        <v>11667425</v>
      </c>
      <c r="D14" s="31"/>
      <c r="E14" s="31">
        <f t="shared" si="0"/>
        <v>12557425</v>
      </c>
    </row>
    <row r="15" spans="1:5" x14ac:dyDescent="0.25">
      <c r="A15" s="30">
        <v>44044</v>
      </c>
      <c r="B15" s="33">
        <v>140</v>
      </c>
      <c r="C15" s="31">
        <v>7406438</v>
      </c>
      <c r="D15" s="31"/>
      <c r="E15" s="31">
        <f t="shared" si="0"/>
        <v>19963863</v>
      </c>
    </row>
    <row r="16" spans="1:5" x14ac:dyDescent="0.25">
      <c r="A16" s="30">
        <v>44044</v>
      </c>
      <c r="B16" s="33">
        <v>31</v>
      </c>
      <c r="C16" s="31">
        <v>280000</v>
      </c>
      <c r="D16" s="31"/>
      <c r="E16" s="31">
        <f t="shared" si="0"/>
        <v>20243863</v>
      </c>
    </row>
    <row r="17" spans="1:5" x14ac:dyDescent="0.25">
      <c r="A17" s="30">
        <v>44056</v>
      </c>
      <c r="B17" s="33">
        <v>29</v>
      </c>
      <c r="C17" s="31"/>
      <c r="D17" s="31">
        <f>+C8</f>
        <v>630000</v>
      </c>
      <c r="E17" s="31">
        <f t="shared" si="0"/>
        <v>19613863</v>
      </c>
    </row>
    <row r="18" spans="1:5" x14ac:dyDescent="0.25">
      <c r="A18" s="30">
        <v>44067</v>
      </c>
      <c r="B18" s="33">
        <v>118</v>
      </c>
      <c r="C18" s="31"/>
      <c r="D18" s="31">
        <f>+C14</f>
        <v>11667425</v>
      </c>
      <c r="E18" s="31">
        <f t="shared" si="0"/>
        <v>7946438</v>
      </c>
    </row>
    <row r="19" spans="1:5" x14ac:dyDescent="0.25">
      <c r="A19" s="30">
        <v>44069</v>
      </c>
      <c r="B19" s="33">
        <v>32</v>
      </c>
      <c r="C19" s="31">
        <v>840000</v>
      </c>
      <c r="D19" s="31"/>
      <c r="E19" s="31">
        <f t="shared" si="0"/>
        <v>8786438</v>
      </c>
    </row>
    <row r="20" spans="1:5" x14ac:dyDescent="0.25">
      <c r="A20" s="30">
        <v>44069</v>
      </c>
      <c r="B20" s="33">
        <v>180</v>
      </c>
      <c r="C20" s="31">
        <v>16385600</v>
      </c>
      <c r="D20" s="31"/>
      <c r="E20" s="31">
        <f t="shared" si="0"/>
        <v>25172038</v>
      </c>
    </row>
    <row r="21" spans="1:5" x14ac:dyDescent="0.25">
      <c r="A21" s="30">
        <v>44076</v>
      </c>
      <c r="B21" s="33">
        <v>180</v>
      </c>
      <c r="C21" s="31"/>
      <c r="D21" s="31">
        <v>11927450</v>
      </c>
      <c r="E21" s="31">
        <f t="shared" si="0"/>
        <v>13244588</v>
      </c>
    </row>
    <row r="22" spans="1:5" x14ac:dyDescent="0.25">
      <c r="A22" s="30">
        <v>44101</v>
      </c>
      <c r="B22" s="33">
        <v>33</v>
      </c>
      <c r="C22" s="31">
        <v>1013250</v>
      </c>
      <c r="D22" s="31"/>
      <c r="E22" s="31">
        <f t="shared" si="0"/>
        <v>14257838</v>
      </c>
    </row>
    <row r="23" spans="1:5" x14ac:dyDescent="0.25">
      <c r="A23" s="30">
        <v>44101</v>
      </c>
      <c r="B23" s="33">
        <v>232</v>
      </c>
      <c r="C23" s="31">
        <v>12590741</v>
      </c>
      <c r="D23" s="31"/>
      <c r="E23" s="31">
        <f t="shared" si="0"/>
        <v>26848579</v>
      </c>
    </row>
    <row r="24" spans="1:5" ht="30" x14ac:dyDescent="0.25">
      <c r="A24" s="30">
        <v>44113</v>
      </c>
      <c r="B24" s="35" t="s">
        <v>33</v>
      </c>
      <c r="C24" s="31"/>
      <c r="D24" s="31">
        <f>+C13+C15+C16+C19+3804033</f>
        <v>12590471</v>
      </c>
      <c r="E24" s="31">
        <f t="shared" si="0"/>
        <v>14258108</v>
      </c>
    </row>
    <row r="25" spans="1:5" x14ac:dyDescent="0.25">
      <c r="A25" s="30"/>
      <c r="B25" s="33"/>
      <c r="C25" s="31"/>
      <c r="D25" s="31"/>
      <c r="E25" s="31">
        <f t="shared" si="0"/>
        <v>14258108</v>
      </c>
    </row>
    <row r="26" spans="1:5" x14ac:dyDescent="0.25">
      <c r="A26" s="30"/>
      <c r="B26" s="33"/>
      <c r="C26" s="31"/>
      <c r="D26" s="31"/>
      <c r="E26" s="31">
        <f t="shared" si="0"/>
        <v>14258108</v>
      </c>
    </row>
    <row r="27" spans="1:5" x14ac:dyDescent="0.25">
      <c r="A27" s="30"/>
      <c r="B27" s="33"/>
      <c r="C27" s="31"/>
      <c r="D27" s="31"/>
      <c r="E27" s="31">
        <f t="shared" si="0"/>
        <v>14258108</v>
      </c>
    </row>
    <row r="28" spans="1:5" x14ac:dyDescent="0.25">
      <c r="A28" s="30"/>
      <c r="B28" s="33"/>
      <c r="C28" s="31"/>
      <c r="D28" s="31"/>
      <c r="E28" s="31">
        <f t="shared" si="0"/>
        <v>14258108</v>
      </c>
    </row>
    <row r="29" spans="1:5" x14ac:dyDescent="0.25">
      <c r="A29" s="30"/>
      <c r="B29" s="33"/>
      <c r="C29" s="31"/>
      <c r="D29" s="31"/>
      <c r="E29" s="31">
        <f t="shared" si="0"/>
        <v>14258108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D314-910D-46EB-A24C-7EB07787C300}">
  <dimension ref="B1:L16"/>
  <sheetViews>
    <sheetView workbookViewId="0">
      <selection activeCell="I7" sqref="I7"/>
    </sheetView>
  </sheetViews>
  <sheetFormatPr baseColWidth="10" defaultRowHeight="15" x14ac:dyDescent="0.25"/>
  <cols>
    <col min="3" max="3" width="14" customWidth="1"/>
    <col min="5" max="5" width="12.5703125" bestFit="1" customWidth="1"/>
    <col min="9" max="9" width="21.42578125" customWidth="1"/>
    <col min="10" max="10" width="13.42578125" customWidth="1"/>
  </cols>
  <sheetData>
    <row r="1" spans="2:12" x14ac:dyDescent="0.25">
      <c r="B1" s="2"/>
      <c r="C1" s="2" t="s">
        <v>20</v>
      </c>
      <c r="D1" s="2" t="s">
        <v>22</v>
      </c>
    </row>
    <row r="2" spans="2:12" x14ac:dyDescent="0.25">
      <c r="B2" s="2" t="s">
        <v>21</v>
      </c>
      <c r="C2" s="4">
        <v>54211000</v>
      </c>
      <c r="D2" s="4">
        <v>5000000</v>
      </c>
    </row>
    <row r="3" spans="2:12" x14ac:dyDescent="0.25">
      <c r="B3" s="2"/>
      <c r="C3" s="4">
        <v>38496000</v>
      </c>
      <c r="D3" s="4">
        <v>8288000</v>
      </c>
    </row>
    <row r="4" spans="2:12" x14ac:dyDescent="0.25">
      <c r="B4" s="2"/>
      <c r="C4" s="4">
        <v>33424000</v>
      </c>
      <c r="D4" s="4">
        <v>64151000</v>
      </c>
    </row>
    <row r="5" spans="2:12" x14ac:dyDescent="0.25">
      <c r="C5" s="4">
        <f>SUM(C2:C4)</f>
        <v>126131000</v>
      </c>
      <c r="D5" s="4">
        <f>SUM(D2:D4)</f>
        <v>77439000</v>
      </c>
      <c r="E5" s="1">
        <f>+D5+C5</f>
        <v>203570000</v>
      </c>
    </row>
    <row r="6" spans="2:12" x14ac:dyDescent="0.25">
      <c r="C6" s="1"/>
    </row>
    <row r="12" spans="2:12" x14ac:dyDescent="0.25">
      <c r="G12" s="10">
        <v>43891</v>
      </c>
      <c r="H12" s="8" t="s">
        <v>9</v>
      </c>
      <c r="I12" s="8" t="s">
        <v>8</v>
      </c>
      <c r="J12" s="11">
        <v>381024</v>
      </c>
      <c r="K12" s="10">
        <f ca="1">TODAY()</f>
        <v>44195</v>
      </c>
      <c r="L12" s="8">
        <f ca="1">_xlfn.DAYS(K12,G12)</f>
        <v>304</v>
      </c>
    </row>
    <row r="13" spans="2:12" x14ac:dyDescent="0.25">
      <c r="G13" s="10">
        <v>43922</v>
      </c>
      <c r="H13" s="8" t="s">
        <v>9</v>
      </c>
      <c r="I13" s="8" t="s">
        <v>8</v>
      </c>
      <c r="J13" s="11">
        <v>562464</v>
      </c>
      <c r="K13" s="10">
        <f ca="1">TODAY()</f>
        <v>44195</v>
      </c>
      <c r="L13" s="8">
        <f ca="1">_xlfn.DAYS(K13,G13)</f>
        <v>273</v>
      </c>
    </row>
    <row r="14" spans="2:12" x14ac:dyDescent="0.25">
      <c r="G14" s="10">
        <v>44000</v>
      </c>
      <c r="H14" s="8" t="s">
        <v>9</v>
      </c>
      <c r="I14" s="8" t="s">
        <v>8</v>
      </c>
      <c r="J14" s="17">
        <v>1598680</v>
      </c>
      <c r="K14" s="10">
        <f ca="1">TODAY()</f>
        <v>44195</v>
      </c>
      <c r="L14" s="13">
        <f ca="1">_xlfn.DAYS(K14,G14)</f>
        <v>195</v>
      </c>
    </row>
    <row r="15" spans="2:12" x14ac:dyDescent="0.25">
      <c r="G15" s="10">
        <v>44014</v>
      </c>
      <c r="H15" s="8" t="s">
        <v>9</v>
      </c>
      <c r="I15" s="8" t="s">
        <v>8</v>
      </c>
      <c r="J15" s="12">
        <v>4481568</v>
      </c>
      <c r="K15" s="10">
        <f ca="1">TODAY()</f>
        <v>44195</v>
      </c>
      <c r="L15" s="13">
        <f ca="1">_xlfn.DAYS(K15,G15)</f>
        <v>181</v>
      </c>
    </row>
    <row r="16" spans="2:12" x14ac:dyDescent="0.25">
      <c r="J16" s="1">
        <f>SUM(J12:J15)</f>
        <v>7023736</v>
      </c>
    </row>
  </sheetData>
  <conditionalFormatting sqref="L12">
    <cfRule type="colorScale" priority="4">
      <colorScale>
        <cfvo type="num" val="30"/>
        <cfvo type="num" val="31"/>
        <color rgb="FFFF0000"/>
        <color rgb="FF00B050"/>
      </colorScale>
    </cfRule>
  </conditionalFormatting>
  <conditionalFormatting sqref="L13">
    <cfRule type="colorScale" priority="3">
      <colorScale>
        <cfvo type="num" val="30"/>
        <cfvo type="num" val="31"/>
        <color rgb="FFFF0000"/>
        <color rgb="FF00B050"/>
      </colorScale>
    </cfRule>
  </conditionalFormatting>
  <conditionalFormatting sqref="L14">
    <cfRule type="colorScale" priority="2">
      <colorScale>
        <cfvo type="num" val="30"/>
        <cfvo type="num" val="31"/>
        <color rgb="FFFF0000"/>
        <color rgb="FF00B050"/>
      </colorScale>
    </cfRule>
  </conditionalFormatting>
  <conditionalFormatting sqref="L15">
    <cfRule type="colorScale" priority="1">
      <colorScale>
        <cfvo type="num" val="30"/>
        <cfvo type="num" val="31"/>
        <color rgb="FFFF00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2F49-B026-4AAE-AE06-791BEAE84AD5}">
  <dimension ref="B2:M12"/>
  <sheetViews>
    <sheetView tabSelected="1" workbookViewId="0">
      <selection activeCell="J20" sqref="J19:J20"/>
    </sheetView>
  </sheetViews>
  <sheetFormatPr baseColWidth="10" defaultRowHeight="15" x14ac:dyDescent="0.25"/>
  <cols>
    <col min="2" max="2" width="11.42578125" style="22"/>
    <col min="3" max="3" width="17.5703125" customWidth="1"/>
    <col min="4" max="4" width="18.5703125" customWidth="1"/>
    <col min="13" max="13" width="15.140625" bestFit="1" customWidth="1"/>
  </cols>
  <sheetData>
    <row r="2" spans="2:13" x14ac:dyDescent="0.25">
      <c r="B2" s="21" t="s">
        <v>23</v>
      </c>
      <c r="C2" s="21" t="s">
        <v>24</v>
      </c>
      <c r="D2" s="20" t="s">
        <v>25</v>
      </c>
    </row>
    <row r="3" spans="2:13" x14ac:dyDescent="0.25">
      <c r="B3" s="21">
        <v>34</v>
      </c>
      <c r="C3" s="21" t="s">
        <v>26</v>
      </c>
      <c r="D3" s="4">
        <v>650000</v>
      </c>
    </row>
    <row r="4" spans="2:13" x14ac:dyDescent="0.25">
      <c r="B4" s="21">
        <v>30</v>
      </c>
      <c r="C4" s="21" t="s">
        <v>27</v>
      </c>
      <c r="D4" s="4">
        <v>260000</v>
      </c>
    </row>
    <row r="5" spans="2:13" x14ac:dyDescent="0.25">
      <c r="B5" s="21">
        <v>69</v>
      </c>
      <c r="C5" s="21" t="s">
        <v>26</v>
      </c>
      <c r="D5" s="4">
        <v>350000</v>
      </c>
    </row>
    <row r="6" spans="2:13" x14ac:dyDescent="0.25">
      <c r="B6" s="21">
        <v>140</v>
      </c>
      <c r="C6" s="21" t="s">
        <v>28</v>
      </c>
      <c r="D6" s="4">
        <v>7654500</v>
      </c>
      <c r="K6">
        <v>4953024</v>
      </c>
      <c r="L6">
        <v>46284819</v>
      </c>
    </row>
    <row r="7" spans="2:13" x14ac:dyDescent="0.25">
      <c r="B7" s="21">
        <v>31</v>
      </c>
      <c r="C7" s="21" t="s">
        <v>27</v>
      </c>
      <c r="D7" s="4">
        <v>280000</v>
      </c>
      <c r="K7">
        <v>60104822</v>
      </c>
      <c r="L7">
        <v>36047737</v>
      </c>
    </row>
    <row r="8" spans="2:13" x14ac:dyDescent="0.25">
      <c r="B8" s="21">
        <v>24</v>
      </c>
      <c r="C8" s="21" t="s">
        <v>26</v>
      </c>
      <c r="D8" s="4">
        <v>1200000</v>
      </c>
      <c r="L8">
        <v>28385687</v>
      </c>
    </row>
    <row r="9" spans="2:13" x14ac:dyDescent="0.25">
      <c r="B9" s="21">
        <v>79</v>
      </c>
      <c r="C9" s="21" t="s">
        <v>26</v>
      </c>
      <c r="D9" s="4">
        <v>800000</v>
      </c>
      <c r="K9">
        <f>SUM(K6:K8)</f>
        <v>65057846</v>
      </c>
      <c r="L9">
        <f>SUM(L6:L8)</f>
        <v>110718243</v>
      </c>
      <c r="M9" s="37">
        <f>SUM(K9:L9)</f>
        <v>175776089</v>
      </c>
    </row>
    <row r="10" spans="2:13" x14ac:dyDescent="0.25">
      <c r="B10" s="21">
        <v>32</v>
      </c>
      <c r="C10" s="21" t="s">
        <v>27</v>
      </c>
      <c r="D10" s="7">
        <v>840000</v>
      </c>
    </row>
    <row r="11" spans="2:13" x14ac:dyDescent="0.25">
      <c r="B11" s="21">
        <v>180</v>
      </c>
      <c r="C11" s="21" t="s">
        <v>29</v>
      </c>
      <c r="D11" s="4">
        <v>5000000</v>
      </c>
    </row>
    <row r="12" spans="2:13" x14ac:dyDescent="0.25">
      <c r="D12" s="1">
        <f>SUM(D3:D11)</f>
        <v>17034500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fabian_segura</dc:creator>
  <cp:lastModifiedBy>Lenovo</cp:lastModifiedBy>
  <cp:lastPrinted>2020-10-13T13:02:16Z</cp:lastPrinted>
  <dcterms:created xsi:type="dcterms:W3CDTF">2020-05-04T19:54:33Z</dcterms:created>
  <dcterms:modified xsi:type="dcterms:W3CDTF">2020-12-30T20:26:22Z</dcterms:modified>
</cp:coreProperties>
</file>