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abia\Documents\GitHub\Thesis\data\"/>
    </mc:Choice>
  </mc:AlternateContent>
  <xr:revisionPtr revIDLastSave="0" documentId="8_{B8CCC947-F0D0-4BF2-B1A5-9394891FF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4" i="1" l="1"/>
  <c r="K3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K19" i="1"/>
  <c r="I3" i="1"/>
  <c r="K3" i="1" s="1"/>
  <c r="I4" i="1"/>
  <c r="K4" i="1" s="1"/>
  <c r="I5" i="1"/>
  <c r="K5" i="1" s="1"/>
  <c r="I6" i="1"/>
  <c r="K6" i="1" s="1"/>
  <c r="I7" i="1"/>
  <c r="I8" i="1"/>
  <c r="J8" i="1" s="1"/>
  <c r="I9" i="1"/>
  <c r="I10" i="1"/>
  <c r="I11" i="1"/>
  <c r="I12" i="1"/>
  <c r="I13" i="1"/>
  <c r="I14" i="1"/>
  <c r="I15" i="1"/>
  <c r="I16" i="1"/>
  <c r="I17" i="1"/>
  <c r="I18" i="1"/>
  <c r="I19" i="1"/>
  <c r="I20" i="1"/>
  <c r="K20" i="1" s="1"/>
  <c r="I21" i="1"/>
  <c r="K21" i="1" s="1"/>
  <c r="I22" i="1"/>
  <c r="K22" i="1" s="1"/>
  <c r="I23" i="1"/>
  <c r="K23" i="1" s="1"/>
  <c r="I24" i="1"/>
  <c r="K24" i="1" s="1"/>
  <c r="I25" i="1"/>
  <c r="J25" i="1" s="1"/>
  <c r="I26" i="1"/>
  <c r="J26" i="1" s="1"/>
  <c r="I27" i="1"/>
  <c r="I28" i="1"/>
  <c r="I29" i="1"/>
  <c r="I30" i="1"/>
  <c r="I31" i="1"/>
  <c r="I32" i="1"/>
  <c r="I33" i="1"/>
  <c r="I2" i="1"/>
  <c r="H3" i="1"/>
  <c r="H4" i="1"/>
  <c r="H5" i="1"/>
  <c r="H6" i="1"/>
  <c r="H7" i="1"/>
  <c r="J7" i="1" s="1"/>
  <c r="H8" i="1"/>
  <c r="H9" i="1"/>
  <c r="H10" i="1"/>
  <c r="H11" i="1"/>
  <c r="K11" i="1" s="1"/>
  <c r="H12" i="1"/>
  <c r="J12" i="1" s="1"/>
  <c r="H13" i="1"/>
  <c r="K13" i="1" s="1"/>
  <c r="H14" i="1"/>
  <c r="K14" i="1" s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K31" i="1" s="1"/>
  <c r="H32" i="1"/>
  <c r="K32" i="1" s="1"/>
  <c r="H33" i="1"/>
  <c r="K33" i="1" s="1"/>
  <c r="H2" i="1"/>
  <c r="K2" i="1" s="1"/>
  <c r="K18" i="1" l="1"/>
  <c r="J30" i="1"/>
  <c r="J10" i="1"/>
  <c r="K17" i="1"/>
  <c r="J29" i="1"/>
  <c r="J9" i="1"/>
  <c r="J6" i="1"/>
  <c r="K16" i="1"/>
  <c r="J28" i="1"/>
  <c r="K8" i="1"/>
  <c r="J5" i="1"/>
  <c r="K15" i="1"/>
  <c r="J27" i="1"/>
  <c r="K7" i="1"/>
  <c r="K10" i="1"/>
  <c r="K29" i="1"/>
  <c r="K28" i="1"/>
  <c r="J11" i="1"/>
  <c r="J13" i="1"/>
  <c r="K25" i="1"/>
  <c r="K27" i="1"/>
  <c r="J32" i="1"/>
  <c r="K12" i="1"/>
  <c r="K30" i="1"/>
  <c r="K9" i="1"/>
  <c r="K26" i="1"/>
  <c r="J31" i="1"/>
  <c r="J33" i="1"/>
  <c r="H34" i="1"/>
  <c r="J21" i="1"/>
  <c r="J20" i="1"/>
  <c r="J19" i="1"/>
  <c r="J18" i="1"/>
  <c r="J17" i="1"/>
  <c r="J16" i="1"/>
  <c r="J15" i="1"/>
  <c r="J14" i="1"/>
  <c r="J2" i="1"/>
  <c r="I34" i="1"/>
  <c r="J24" i="1"/>
  <c r="J4" i="1"/>
  <c r="J23" i="1"/>
  <c r="J3" i="1"/>
  <c r="J22" i="1"/>
  <c r="J34" i="1" l="1"/>
</calcChain>
</file>

<file path=xl/sharedStrings.xml><?xml version="1.0" encoding="utf-8"?>
<sst xmlns="http://schemas.openxmlformats.org/spreadsheetml/2006/main" count="77" uniqueCount="56">
  <si>
    <t>P_average</t>
  </si>
  <si>
    <t>speed_loaded</t>
  </si>
  <si>
    <t>speed_unloaded</t>
  </si>
  <si>
    <t>RWS-class</t>
  </si>
  <si>
    <t>cemt_class</t>
  </si>
  <si>
    <t>battery_size</t>
  </si>
  <si>
    <t>Factor</t>
  </si>
  <si>
    <t>M1</t>
  </si>
  <si>
    <t>I</t>
  </si>
  <si>
    <t>M2</t>
  </si>
  <si>
    <t>II</t>
  </si>
  <si>
    <t>M3</t>
  </si>
  <si>
    <t>III</t>
  </si>
  <si>
    <t>M4</t>
  </si>
  <si>
    <t>M5</t>
  </si>
  <si>
    <t>M6</t>
  </si>
  <si>
    <t>IV</t>
  </si>
  <si>
    <t>M7</t>
  </si>
  <si>
    <t>M8</t>
  </si>
  <si>
    <t>Va</t>
  </si>
  <si>
    <t>M9</t>
  </si>
  <si>
    <t>M10</t>
  </si>
  <si>
    <t>VIa</t>
  </si>
  <si>
    <t>M11</t>
  </si>
  <si>
    <t>M12</t>
  </si>
  <si>
    <t>B01</t>
  </si>
  <si>
    <t>0</t>
  </si>
  <si>
    <t>B02</t>
  </si>
  <si>
    <t>B03</t>
  </si>
  <si>
    <t>B04</t>
  </si>
  <si>
    <t>BI</t>
  </si>
  <si>
    <t>BII-1</t>
  </si>
  <si>
    <t>BII-2L</t>
  </si>
  <si>
    <t>Vb</t>
  </si>
  <si>
    <t>BII-2b</t>
  </si>
  <si>
    <t>BII-4</t>
  </si>
  <si>
    <t>VIb</t>
  </si>
  <si>
    <t>BII-6l</t>
  </si>
  <si>
    <t>VIc</t>
  </si>
  <si>
    <t>BII-6b</t>
  </si>
  <si>
    <t>VIIa</t>
  </si>
  <si>
    <t>C1l</t>
  </si>
  <si>
    <t>C1b</t>
  </si>
  <si>
    <t>C2l</t>
  </si>
  <si>
    <t>IVb</t>
  </si>
  <si>
    <t>C3l</t>
  </si>
  <si>
    <t>C2b</t>
  </si>
  <si>
    <t>C3b</t>
  </si>
  <si>
    <t>C4</t>
  </si>
  <si>
    <t>BIIa-1</t>
  </si>
  <si>
    <t>BIIL-1</t>
  </si>
  <si>
    <t>Factor2</t>
  </si>
  <si>
    <t>Diff</t>
  </si>
  <si>
    <t>Diff %</t>
  </si>
  <si>
    <t xml:space="preserve">Geladen snelheid: </t>
  </si>
  <si>
    <t>single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</si>
</sst>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9" fontId="0" fillId="0" borderId="0" xfId="1" applyFont="1"/>
    <xf numFmtId="0" fontId="3" fillId="0" borderId="0" xfId="0" applyFont="1"/>
    <xf numFmtId="0" fontId="4" fillId="0" borderId="3" xfId="0" applyFont="1" applyFill="1" applyBorder="1" applyAlignment="1">
      <alignment horizontal="center" vertical="top"/>
    </xf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O31" sqref="O31"/>
    </sheetView>
  </sheetViews>
  <sheetFormatPr defaultRowHeight="14.4" x14ac:dyDescent="0.3"/>
  <cols>
    <col min="11" max="11" width="12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51</v>
      </c>
      <c r="J1" s="2" t="s">
        <v>52</v>
      </c>
      <c r="K1" s="2" t="s">
        <v>53</v>
      </c>
      <c r="L1" s="4" t="s">
        <v>55</v>
      </c>
      <c r="M1" s="5" t="s">
        <v>52</v>
      </c>
      <c r="N1">
        <v>56.762893285760619</v>
      </c>
      <c r="O1">
        <v>39.149888143176703</v>
      </c>
      <c r="P1">
        <v>50.964364078496025</v>
      </c>
      <c r="Q1">
        <v>-0.30856936118611356</v>
      </c>
    </row>
    <row r="2" spans="1:18" x14ac:dyDescent="0.3">
      <c r="A2" s="1">
        <v>0</v>
      </c>
      <c r="B2">
        <v>175</v>
      </c>
      <c r="C2">
        <v>3.0830000000000002</v>
      </c>
      <c r="D2">
        <v>4.47</v>
      </c>
      <c r="E2" t="s">
        <v>7</v>
      </c>
      <c r="F2" t="s">
        <v>8</v>
      </c>
      <c r="G2">
        <v>946.04822142934358</v>
      </c>
      <c r="H2">
        <f>(B2/C2)/$N$1</f>
        <v>1</v>
      </c>
      <c r="I2">
        <f>(B2/D2)/$O$1</f>
        <v>1.0000000000000009</v>
      </c>
      <c r="J2">
        <f>I2-H2</f>
        <v>0</v>
      </c>
      <c r="K2" s="3">
        <f>(I2-H2)/H2</f>
        <v>8.8817841970012523E-16</v>
      </c>
      <c r="L2">
        <f>B2/AVERAGE($C$2:$C$33)/$P$1</f>
        <v>1</v>
      </c>
    </row>
    <row r="3" spans="1:18" x14ac:dyDescent="0.3">
      <c r="A3" s="1">
        <v>1</v>
      </c>
      <c r="B3">
        <v>250</v>
      </c>
      <c r="C3">
        <v>3.3610000000000002</v>
      </c>
      <c r="D3">
        <v>4.6379999999999999</v>
      </c>
      <c r="E3" t="s">
        <v>9</v>
      </c>
      <c r="F3" t="s">
        <v>10</v>
      </c>
      <c r="G3">
        <v>1239.7104036497069</v>
      </c>
      <c r="H3">
        <f>(B3/C3)/$N$1</f>
        <v>1.310409316954988</v>
      </c>
      <c r="I3">
        <f>(B3/D3)/$O$1</f>
        <v>1.3768249861393469</v>
      </c>
      <c r="J3">
        <f t="shared" ref="J3:J33" si="0">I3-H3</f>
        <v>6.6415669184358928E-2</v>
      </c>
      <c r="K3" s="3">
        <f t="shared" ref="K3:K33" si="1">(I3-H3)/H3</f>
        <v>5.0683147872215777E-2</v>
      </c>
      <c r="L3">
        <f>B3/AVERAGE($C$2:$C$33)/$P$1</f>
        <v>1.4285714285714286</v>
      </c>
      <c r="R3" t="s">
        <v>54</v>
      </c>
    </row>
    <row r="4" spans="1:18" x14ac:dyDescent="0.3">
      <c r="A4" s="1">
        <v>2</v>
      </c>
      <c r="B4">
        <v>435</v>
      </c>
      <c r="C4">
        <v>3.8610000000000002</v>
      </c>
      <c r="D4">
        <v>4.6379999999999999</v>
      </c>
      <c r="E4" t="s">
        <v>11</v>
      </c>
      <c r="F4" t="s">
        <v>12</v>
      </c>
      <c r="G4">
        <v>1877.7518777518781</v>
      </c>
      <c r="H4">
        <f>(B4/C4)/$N$1</f>
        <v>1.9848373848373848</v>
      </c>
      <c r="I4">
        <f>(B4/D4)/$O$1</f>
        <v>2.3956754758824634</v>
      </c>
      <c r="J4">
        <f t="shared" si="0"/>
        <v>0.41083809104507862</v>
      </c>
      <c r="K4" s="3">
        <f t="shared" si="1"/>
        <v>0.20698828739500896</v>
      </c>
      <c r="L4">
        <f>B4/AVERAGE($C$2:$C$33)/$P$1</f>
        <v>2.4857142857142858</v>
      </c>
    </row>
    <row r="5" spans="1:18" x14ac:dyDescent="0.3">
      <c r="A5" s="1">
        <v>3</v>
      </c>
      <c r="B5">
        <v>435</v>
      </c>
      <c r="C5">
        <v>4</v>
      </c>
      <c r="D5">
        <v>4.8890000000000002</v>
      </c>
      <c r="E5" t="s">
        <v>13</v>
      </c>
      <c r="F5" t="s">
        <v>12</v>
      </c>
      <c r="G5">
        <v>1812.5</v>
      </c>
      <c r="H5">
        <f>(B5/C5)/$N$1</f>
        <v>1.9158642857142858</v>
      </c>
      <c r="I5">
        <f>(B5/D5)/$O$1</f>
        <v>2.2726821143675324</v>
      </c>
      <c r="J5">
        <f t="shared" si="0"/>
        <v>0.35681782865324663</v>
      </c>
      <c r="K5" s="3">
        <f t="shared" si="1"/>
        <v>0.18624379154299822</v>
      </c>
      <c r="L5">
        <f>B5/AVERAGE($C$2:$C$33)/$P$1</f>
        <v>2.4857142857142858</v>
      </c>
    </row>
    <row r="6" spans="1:18" x14ac:dyDescent="0.3">
      <c r="A6" s="1">
        <v>4</v>
      </c>
      <c r="B6">
        <v>435</v>
      </c>
      <c r="C6">
        <v>3.9159999999999999</v>
      </c>
      <c r="D6">
        <v>5.0270000000000001</v>
      </c>
      <c r="E6" t="s">
        <v>14</v>
      </c>
      <c r="F6" t="s">
        <v>12</v>
      </c>
      <c r="G6">
        <v>1851.378958120531</v>
      </c>
      <c r="H6">
        <f>(B6/C6)/$N$1</f>
        <v>1.9569604552750621</v>
      </c>
      <c r="I6">
        <f>(B6/D6)/$O$1</f>
        <v>2.2102929892864265</v>
      </c>
      <c r="J6">
        <f t="shared" si="0"/>
        <v>0.25333253401136435</v>
      </c>
      <c r="K6" s="3">
        <f t="shared" si="1"/>
        <v>0.12945204555794512</v>
      </c>
      <c r="L6">
        <f>B6/AVERAGE($C$2:$C$33)/$P$1</f>
        <v>2.4857142857142858</v>
      </c>
    </row>
    <row r="7" spans="1:18" x14ac:dyDescent="0.3">
      <c r="A7" s="1">
        <v>5</v>
      </c>
      <c r="B7">
        <v>690</v>
      </c>
      <c r="C7">
        <v>3.9159999999999999</v>
      </c>
      <c r="D7">
        <v>5.194</v>
      </c>
      <c r="E7" t="s">
        <v>15</v>
      </c>
      <c r="F7" t="s">
        <v>16</v>
      </c>
      <c r="G7">
        <v>2936.6700715015322</v>
      </c>
      <c r="H7">
        <f>(B7/C7)/$N$1</f>
        <v>3.1041441704363053</v>
      </c>
      <c r="I7">
        <f>(B7/D7)/$O$1</f>
        <v>3.393255954672977</v>
      </c>
      <c r="J7">
        <f t="shared" si="0"/>
        <v>0.28911178423667172</v>
      </c>
      <c r="K7" s="3">
        <f t="shared" si="1"/>
        <v>9.3137357146667391E-2</v>
      </c>
      <c r="L7">
        <f>B7/AVERAGE($C$2:$C$33)/$P$1</f>
        <v>3.9428571428571431</v>
      </c>
    </row>
    <row r="8" spans="1:18" x14ac:dyDescent="0.3">
      <c r="A8" s="1">
        <v>6</v>
      </c>
      <c r="B8">
        <v>690</v>
      </c>
      <c r="C8">
        <v>3.778</v>
      </c>
      <c r="D8">
        <v>5.3609999999999998</v>
      </c>
      <c r="E8" t="s">
        <v>17</v>
      </c>
      <c r="F8" t="s">
        <v>16</v>
      </c>
      <c r="G8">
        <v>3043.9385918475391</v>
      </c>
      <c r="H8">
        <f>(B8/C8)/$N$1</f>
        <v>3.2175300612569013</v>
      </c>
      <c r="I8">
        <f>(B8/D8)/$O$1</f>
        <v>3.2875529618674584</v>
      </c>
      <c r="J8">
        <f t="shared" si="0"/>
        <v>7.0022900610557048E-2</v>
      </c>
      <c r="K8" s="3">
        <f t="shared" si="1"/>
        <v>2.1762935940745552E-2</v>
      </c>
      <c r="L8">
        <f>B8/AVERAGE($C$2:$C$33)/$P$1</f>
        <v>3.9428571428571431</v>
      </c>
    </row>
    <row r="9" spans="1:18" x14ac:dyDescent="0.3">
      <c r="A9" s="1">
        <v>7</v>
      </c>
      <c r="B9">
        <v>1356</v>
      </c>
      <c r="C9">
        <v>3.7776999999999998</v>
      </c>
      <c r="D9">
        <v>5.3333000000000004</v>
      </c>
      <c r="E9" t="s">
        <v>18</v>
      </c>
      <c r="F9" t="s">
        <v>19</v>
      </c>
      <c r="G9">
        <v>5982.4761098022609</v>
      </c>
      <c r="H9">
        <f>(B9/C9)/$N$1</f>
        <v>6.3236481759498417</v>
      </c>
      <c r="I9">
        <f>(B9/D9)/$O$1</f>
        <v>6.4943120180215459</v>
      </c>
      <c r="J9">
        <f t="shared" si="0"/>
        <v>0.17066384207170415</v>
      </c>
      <c r="K9" s="3">
        <f t="shared" si="1"/>
        <v>2.6988193732974342E-2</v>
      </c>
      <c r="L9">
        <f>B9/AVERAGE($C$2:$C$33)/$P$1</f>
        <v>7.7485714285714282</v>
      </c>
    </row>
    <row r="10" spans="1:18" x14ac:dyDescent="0.3">
      <c r="A10" s="1">
        <v>8</v>
      </c>
      <c r="B10">
        <v>1744</v>
      </c>
      <c r="C10">
        <v>3.8050000000000002</v>
      </c>
      <c r="D10">
        <v>5.4160000000000004</v>
      </c>
      <c r="E10" t="s">
        <v>20</v>
      </c>
      <c r="F10" t="s">
        <v>19</v>
      </c>
      <c r="G10">
        <v>7639.071397284275</v>
      </c>
      <c r="H10">
        <f>(B10/C10)/$N$1</f>
        <v>8.0747167261122588</v>
      </c>
      <c r="I10">
        <f>(B10/D10)/$O$1</f>
        <v>8.2250263768727638</v>
      </c>
      <c r="J10">
        <f t="shared" si="0"/>
        <v>0.15030965076050506</v>
      </c>
      <c r="K10" s="3">
        <f t="shared" si="1"/>
        <v>1.8614851252233933E-2</v>
      </c>
      <c r="L10">
        <f>B10/AVERAGE($C$2:$C$33)/$P$1</f>
        <v>9.9657142857142862</v>
      </c>
    </row>
    <row r="11" spans="1:18" x14ac:dyDescent="0.3">
      <c r="A11" s="1">
        <v>9</v>
      </c>
      <c r="B11">
        <v>1649</v>
      </c>
      <c r="C11">
        <v>3.5830000000000002</v>
      </c>
      <c r="D11">
        <v>5.3879999999999999</v>
      </c>
      <c r="E11" t="s">
        <v>21</v>
      </c>
      <c r="F11" t="s">
        <v>22</v>
      </c>
      <c r="G11">
        <v>7670.4809749744154</v>
      </c>
      <c r="H11">
        <f>(B11/C11)/$N$1</f>
        <v>8.1079175471472436</v>
      </c>
      <c r="I11">
        <f>(B11/D11)/$O$1</f>
        <v>7.8174037543748076</v>
      </c>
      <c r="J11">
        <f t="shared" si="0"/>
        <v>-0.29051379277243594</v>
      </c>
      <c r="K11" s="3">
        <f t="shared" si="1"/>
        <v>-3.5830876557773172E-2</v>
      </c>
      <c r="L11">
        <f>B11/AVERAGE($C$2:$C$33)/$P$1</f>
        <v>9.4228571428571435</v>
      </c>
    </row>
    <row r="12" spans="1:18" x14ac:dyDescent="0.3">
      <c r="A12" s="1">
        <v>10</v>
      </c>
      <c r="B12">
        <v>2021</v>
      </c>
      <c r="C12">
        <v>4.0270000000000001</v>
      </c>
      <c r="D12">
        <v>5.2770000000000001</v>
      </c>
      <c r="E12" t="s">
        <v>23</v>
      </c>
      <c r="F12" t="s">
        <v>22</v>
      </c>
      <c r="G12">
        <v>8364.3738101150575</v>
      </c>
      <c r="H12">
        <f>(B12/C12)/$N$1</f>
        <v>8.8413820994004766</v>
      </c>
      <c r="I12">
        <f>(B12/D12)/$O$1</f>
        <v>9.7824738081702343</v>
      </c>
      <c r="J12">
        <f t="shared" si="0"/>
        <v>0.94109170876975767</v>
      </c>
      <c r="K12" s="3">
        <f t="shared" si="1"/>
        <v>0.10644169635351151</v>
      </c>
      <c r="L12">
        <f>B12/AVERAGE($C$2:$C$33)/$P$1</f>
        <v>11.548571428571428</v>
      </c>
    </row>
    <row r="13" spans="1:18" x14ac:dyDescent="0.3">
      <c r="A13" s="1">
        <v>11</v>
      </c>
      <c r="B13">
        <v>2233</v>
      </c>
      <c r="C13">
        <v>3.8879999999999999</v>
      </c>
      <c r="D13">
        <v>5.1379999999999999</v>
      </c>
      <c r="E13" t="s">
        <v>24</v>
      </c>
      <c r="F13" t="s">
        <v>22</v>
      </c>
      <c r="G13">
        <v>9572.1879286694093</v>
      </c>
      <c r="H13">
        <f>(B13/C13)/$N$1</f>
        <v>10.118076131687245</v>
      </c>
      <c r="I13">
        <f>(B13/D13)/$O$1</f>
        <v>11.101050992604137</v>
      </c>
      <c r="J13">
        <f t="shared" si="0"/>
        <v>0.98297486091689201</v>
      </c>
      <c r="K13" s="3">
        <f t="shared" si="1"/>
        <v>9.7150372078982916E-2</v>
      </c>
      <c r="L13">
        <f>B13/AVERAGE($C$2:$C$33)/$P$1</f>
        <v>12.76</v>
      </c>
    </row>
    <row r="14" spans="1:18" x14ac:dyDescent="0.3">
      <c r="A14" s="1">
        <v>12</v>
      </c>
      <c r="B14">
        <v>100</v>
      </c>
      <c r="C14">
        <v>3.8889999999999998</v>
      </c>
      <c r="D14">
        <v>4.1669999999999998</v>
      </c>
      <c r="E14" t="s">
        <v>25</v>
      </c>
      <c r="F14" t="s">
        <v>26</v>
      </c>
      <c r="G14">
        <v>428.55918402331372</v>
      </c>
      <c r="H14">
        <f>(B14/C14)/$N$1</f>
        <v>0.4529993020607575</v>
      </c>
      <c r="I14">
        <f>(B14/D14)/$O$1</f>
        <v>0.61297953306592667</v>
      </c>
      <c r="J14">
        <f t="shared" si="0"/>
        <v>0.15998023100516917</v>
      </c>
      <c r="K14" s="3">
        <f t="shared" si="1"/>
        <v>0.35315778694889066</v>
      </c>
      <c r="L14">
        <f>B14/AVERAGE($C$2:$C$33)/$P$1</f>
        <v>0.5714285714285714</v>
      </c>
    </row>
    <row r="15" spans="1:18" x14ac:dyDescent="0.3">
      <c r="A15" s="1">
        <v>13</v>
      </c>
      <c r="B15">
        <v>120</v>
      </c>
      <c r="C15">
        <v>3.3330000000000002</v>
      </c>
      <c r="D15">
        <v>4.3049999999999997</v>
      </c>
      <c r="E15" t="s">
        <v>27</v>
      </c>
      <c r="F15" t="s">
        <v>26</v>
      </c>
      <c r="G15">
        <v>600.06000600059997</v>
      </c>
      <c r="H15">
        <f>(B15/C15)/$N$1</f>
        <v>0.63428057091423429</v>
      </c>
      <c r="I15">
        <f>(B15/D15)/$O$1</f>
        <v>0.71199601791936351</v>
      </c>
      <c r="J15">
        <f t="shared" si="0"/>
        <v>7.7715447005129223E-2</v>
      </c>
      <c r="K15" s="3">
        <f t="shared" si="1"/>
        <v>0.12252534693457873</v>
      </c>
      <c r="L15">
        <f>B15/AVERAGE($C$2:$C$33)/$P$1</f>
        <v>0.68571428571428572</v>
      </c>
    </row>
    <row r="16" spans="1:18" x14ac:dyDescent="0.3">
      <c r="A16" s="1">
        <v>14</v>
      </c>
      <c r="B16">
        <v>150</v>
      </c>
      <c r="C16">
        <v>3.6669999999999998</v>
      </c>
      <c r="D16">
        <v>4.2779999999999996</v>
      </c>
      <c r="E16" t="s">
        <v>28</v>
      </c>
      <c r="F16" t="s">
        <v>26</v>
      </c>
      <c r="G16">
        <v>681.75620398145611</v>
      </c>
      <c r="H16">
        <f>(B16/C16)/$N$1</f>
        <v>0.72063578635708447</v>
      </c>
      <c r="I16">
        <f>(B16/D16)/$O$1</f>
        <v>0.89561210178321049</v>
      </c>
      <c r="J16">
        <f t="shared" si="0"/>
        <v>0.17497631542612602</v>
      </c>
      <c r="K16" s="3">
        <f t="shared" si="1"/>
        <v>0.24280825173928144</v>
      </c>
      <c r="L16">
        <f>B16/AVERAGE($C$2:$C$33)/$P$1</f>
        <v>0.85714285714285721</v>
      </c>
    </row>
    <row r="17" spans="1:12" x14ac:dyDescent="0.3">
      <c r="A17" s="1">
        <v>15</v>
      </c>
      <c r="B17">
        <v>380</v>
      </c>
      <c r="C17">
        <v>3.778</v>
      </c>
      <c r="D17">
        <v>4.3609999999999998</v>
      </c>
      <c r="E17" t="s">
        <v>29</v>
      </c>
      <c r="F17" t="s">
        <v>26</v>
      </c>
      <c r="G17">
        <v>1676.3719781189341</v>
      </c>
      <c r="H17">
        <f>(B17/C17)/$N$1</f>
        <v>1.7719730772139455</v>
      </c>
      <c r="I17">
        <f>(B17/D17)/$O$1</f>
        <v>2.2257018377174322</v>
      </c>
      <c r="J17">
        <f t="shared" si="0"/>
        <v>0.45372876050348676</v>
      </c>
      <c r="K17" s="3">
        <f t="shared" si="1"/>
        <v>0.25605849566116418</v>
      </c>
      <c r="L17">
        <f>B17/AVERAGE($C$2:$C$33)/$P$1</f>
        <v>2.1714285714285713</v>
      </c>
    </row>
    <row r="18" spans="1:12" x14ac:dyDescent="0.3">
      <c r="A18" s="1">
        <v>16</v>
      </c>
      <c r="B18">
        <v>738</v>
      </c>
      <c r="C18">
        <v>3.6659999999999999</v>
      </c>
      <c r="D18">
        <v>4.444</v>
      </c>
      <c r="E18" t="s">
        <v>30</v>
      </c>
      <c r="F18" t="s">
        <v>16</v>
      </c>
      <c r="G18">
        <v>3355.155482815057</v>
      </c>
      <c r="H18">
        <f>(B18/C18)/$N$1</f>
        <v>3.5464952069207389</v>
      </c>
      <c r="I18">
        <f>(B18/D18)/$O$1</f>
        <v>4.2418156101324458</v>
      </c>
      <c r="J18">
        <f t="shared" si="0"/>
        <v>0.69532040321170685</v>
      </c>
      <c r="K18" s="3">
        <f t="shared" si="1"/>
        <v>0.19605846410135772</v>
      </c>
      <c r="L18">
        <f>B18/AVERAGE($C$2:$C$33)/$P$1</f>
        <v>4.2171428571428571</v>
      </c>
    </row>
    <row r="19" spans="1:12" x14ac:dyDescent="0.3">
      <c r="A19" s="1">
        <v>17</v>
      </c>
      <c r="B19">
        <v>1238</v>
      </c>
      <c r="C19">
        <v>3.5550000000000002</v>
      </c>
      <c r="D19">
        <v>4.7779999999999996</v>
      </c>
      <c r="E19" t="s">
        <v>31</v>
      </c>
      <c r="F19" t="s">
        <v>19</v>
      </c>
      <c r="G19">
        <v>5804.0318799812476</v>
      </c>
      <c r="H19">
        <f>(B19/C19)/$N$1</f>
        <v>6.1350275266224639</v>
      </c>
      <c r="I19">
        <f>(B19/D19)/$O$1</f>
        <v>6.6182622735155237</v>
      </c>
      <c r="J19">
        <f t="shared" si="0"/>
        <v>0.48323474689305979</v>
      </c>
      <c r="K19" s="3">
        <f t="shared" si="1"/>
        <v>7.876651649827178E-2</v>
      </c>
      <c r="L19">
        <f>B19/AVERAGE($C$2:$C$33)/$P$1</f>
        <v>7.0742857142857147</v>
      </c>
    </row>
    <row r="20" spans="1:12" x14ac:dyDescent="0.3">
      <c r="A20" s="1">
        <v>18</v>
      </c>
      <c r="B20">
        <v>1238</v>
      </c>
      <c r="C20">
        <v>3.6379999999999999</v>
      </c>
      <c r="D20">
        <v>4.9720000000000004</v>
      </c>
      <c r="E20" t="s">
        <v>32</v>
      </c>
      <c r="F20" t="s">
        <v>33</v>
      </c>
      <c r="G20">
        <v>5671.6144401685906</v>
      </c>
      <c r="H20">
        <f>(B20/C20)/$N$1</f>
        <v>5.9950585093850632</v>
      </c>
      <c r="I20">
        <f>(B20/D20)/$O$1</f>
        <v>6.3600275830364366</v>
      </c>
      <c r="J20">
        <f t="shared" si="0"/>
        <v>0.36496907365137332</v>
      </c>
      <c r="K20" s="3">
        <f t="shared" si="1"/>
        <v>6.0878317214089983E-2</v>
      </c>
      <c r="L20">
        <f>B20/AVERAGE($C$2:$C$33)/$P$1</f>
        <v>7.0742857142857147</v>
      </c>
    </row>
    <row r="21" spans="1:12" x14ac:dyDescent="0.3">
      <c r="A21" s="1">
        <v>19</v>
      </c>
      <c r="B21">
        <v>1238</v>
      </c>
      <c r="C21">
        <v>3.0550000000000002</v>
      </c>
      <c r="D21">
        <v>4.7220000000000004</v>
      </c>
      <c r="E21" t="s">
        <v>34</v>
      </c>
      <c r="F21" t="s">
        <v>22</v>
      </c>
      <c r="G21">
        <v>6753.9552645935619</v>
      </c>
      <c r="H21">
        <f>(B21/C21)/$N$1</f>
        <v>7.1391236848258126</v>
      </c>
      <c r="I21">
        <f>(B21/D21)/$O$1</f>
        <v>6.6967507714648811</v>
      </c>
      <c r="J21">
        <f t="shared" si="0"/>
        <v>-0.44237291336093154</v>
      </c>
      <c r="K21" s="3">
        <f t="shared" si="1"/>
        <v>-6.1964595781019163E-2</v>
      </c>
      <c r="L21">
        <f>B21/AVERAGE($C$2:$C$33)/$P$1</f>
        <v>7.0742857142857147</v>
      </c>
    </row>
    <row r="22" spans="1:12" x14ac:dyDescent="0.3">
      <c r="A22" s="1">
        <v>20</v>
      </c>
      <c r="B22">
        <v>1238</v>
      </c>
      <c r="C22">
        <v>2.8330000000000002</v>
      </c>
      <c r="D22">
        <v>4.6109999999999998</v>
      </c>
      <c r="E22" t="s">
        <v>35</v>
      </c>
      <c r="F22" t="s">
        <v>36</v>
      </c>
      <c r="G22">
        <v>7283.2097893869859</v>
      </c>
      <c r="H22">
        <f>(B22/C22)/$N$1</f>
        <v>7.6985608390903133</v>
      </c>
      <c r="I22">
        <f>(B22/D22)/$O$1</f>
        <v>6.8579607770238917</v>
      </c>
      <c r="J22">
        <f t="shared" si="0"/>
        <v>-0.84060006206642157</v>
      </c>
      <c r="K22" s="3">
        <f t="shared" si="1"/>
        <v>-0.10918924713800789</v>
      </c>
      <c r="L22">
        <f>B22/AVERAGE($C$2:$C$33)/$P$1</f>
        <v>7.0742857142857147</v>
      </c>
    </row>
    <row r="23" spans="1:12" x14ac:dyDescent="0.3">
      <c r="A23" s="1">
        <v>21</v>
      </c>
      <c r="B23">
        <v>1238</v>
      </c>
      <c r="C23">
        <v>2.6669999999999998</v>
      </c>
      <c r="D23">
        <v>4.4720000000000004</v>
      </c>
      <c r="E23" t="s">
        <v>37</v>
      </c>
      <c r="F23" t="s">
        <v>38</v>
      </c>
      <c r="G23">
        <v>7736.5329333833261</v>
      </c>
      <c r="H23">
        <f>(B23/C23)/$N$1</f>
        <v>8.1777363543842743</v>
      </c>
      <c r="I23">
        <f>(B23/D23)/$O$1</f>
        <v>7.0711219013544637</v>
      </c>
      <c r="J23">
        <f t="shared" si="0"/>
        <v>-1.1066144530298105</v>
      </c>
      <c r="K23" s="3">
        <f t="shared" si="1"/>
        <v>-0.13532038758335965</v>
      </c>
      <c r="L23">
        <f>B23/AVERAGE($C$2:$C$33)/$P$1</f>
        <v>7.0742857142857147</v>
      </c>
    </row>
    <row r="24" spans="1:12" x14ac:dyDescent="0.3">
      <c r="A24" s="1">
        <v>22</v>
      </c>
      <c r="B24">
        <v>1238</v>
      </c>
      <c r="C24">
        <v>2.6669999999999998</v>
      </c>
      <c r="D24">
        <v>4.4720000000000004</v>
      </c>
      <c r="E24" t="s">
        <v>39</v>
      </c>
      <c r="F24" t="s">
        <v>40</v>
      </c>
      <c r="G24">
        <v>7736.5329333833261</v>
      </c>
      <c r="H24">
        <f>(B24/C24)/$N$1</f>
        <v>8.1777363543842743</v>
      </c>
      <c r="I24">
        <f>(B24/D24)/$O$1</f>
        <v>7.0711219013544637</v>
      </c>
      <c r="J24">
        <f t="shared" si="0"/>
        <v>-1.1066144530298105</v>
      </c>
      <c r="K24" s="3">
        <f t="shared" si="1"/>
        <v>-0.13532038758335965</v>
      </c>
      <c r="L24">
        <f>B24/AVERAGE($C$2:$C$33)/$P$1</f>
        <v>7.0742857142857147</v>
      </c>
    </row>
    <row r="25" spans="1:12" x14ac:dyDescent="0.3">
      <c r="A25" s="1">
        <v>23</v>
      </c>
      <c r="B25">
        <v>175</v>
      </c>
      <c r="C25">
        <v>3.278</v>
      </c>
      <c r="D25">
        <v>4.3890000000000002</v>
      </c>
      <c r="E25" t="s">
        <v>41</v>
      </c>
      <c r="F25" t="s">
        <v>8</v>
      </c>
      <c r="G25">
        <v>889.7701850721985</v>
      </c>
      <c r="H25">
        <f>(B25/C25)/$N$1</f>
        <v>0.94051250762660155</v>
      </c>
      <c r="I25">
        <f>(B25/D25)/$O$1</f>
        <v>1.0184552289815454</v>
      </c>
      <c r="J25">
        <f t="shared" si="0"/>
        <v>7.7942721354943845E-2</v>
      </c>
      <c r="K25" s="3">
        <f t="shared" si="1"/>
        <v>8.2872604801007443E-2</v>
      </c>
      <c r="L25">
        <f>B25/AVERAGE($C$2:$C$33)/$P$1</f>
        <v>1</v>
      </c>
    </row>
    <row r="26" spans="1:12" x14ac:dyDescent="0.3">
      <c r="A26" s="1">
        <v>24</v>
      </c>
      <c r="B26">
        <v>175</v>
      </c>
      <c r="C26">
        <v>3</v>
      </c>
      <c r="D26">
        <v>4.2220000000000004</v>
      </c>
      <c r="E26" t="s">
        <v>42</v>
      </c>
      <c r="F26" t="s">
        <v>8</v>
      </c>
      <c r="G26">
        <v>972.22222222222217</v>
      </c>
      <c r="H26">
        <f>(B26/C26)/$N$1</f>
        <v>1.0276666666666667</v>
      </c>
      <c r="I26">
        <f>(B26/D26)/$O$1</f>
        <v>1.0587399336807206</v>
      </c>
      <c r="J26">
        <f t="shared" si="0"/>
        <v>3.1073267014053885E-2</v>
      </c>
      <c r="K26" s="3">
        <f t="shared" si="1"/>
        <v>3.0236717821006048E-2</v>
      </c>
      <c r="L26">
        <f>B26/AVERAGE($C$2:$C$33)/$P$1</f>
        <v>1</v>
      </c>
    </row>
    <row r="27" spans="1:12" x14ac:dyDescent="0.3">
      <c r="A27" s="1">
        <v>25</v>
      </c>
      <c r="B27">
        <v>690</v>
      </c>
      <c r="C27">
        <v>3.5830000000000002</v>
      </c>
      <c r="D27">
        <v>4.7220000000000004</v>
      </c>
      <c r="E27" t="s">
        <v>43</v>
      </c>
      <c r="F27" t="s">
        <v>44</v>
      </c>
      <c r="G27">
        <v>3209.6008931063352</v>
      </c>
      <c r="H27">
        <f>(B27/C27)/$N$1</f>
        <v>3.3926398468960568</v>
      </c>
      <c r="I27">
        <f>(B27/D27)/$O$1</f>
        <v>3.7324378290070817</v>
      </c>
      <c r="J27">
        <f t="shared" si="0"/>
        <v>0.33979798211102485</v>
      </c>
      <c r="K27" s="3">
        <f t="shared" si="1"/>
        <v>0.10015739879430696</v>
      </c>
      <c r="L27">
        <f>B27/AVERAGE($C$2:$C$33)/$P$1</f>
        <v>3.9428571428571431</v>
      </c>
    </row>
    <row r="28" spans="1:12" x14ac:dyDescent="0.3">
      <c r="A28" s="1">
        <v>26</v>
      </c>
      <c r="B28">
        <v>1425</v>
      </c>
      <c r="C28">
        <v>3.25</v>
      </c>
      <c r="D28">
        <v>5.056</v>
      </c>
      <c r="E28" t="s">
        <v>45</v>
      </c>
      <c r="F28" t="s">
        <v>33</v>
      </c>
      <c r="G28">
        <v>7307.6923076923067</v>
      </c>
      <c r="H28">
        <f>(B28/C28)/$N$1</f>
        <v>7.7244395604395608</v>
      </c>
      <c r="I28">
        <f>(B28/D28)/$O$1</f>
        <v>7.1990845388788482</v>
      </c>
      <c r="J28">
        <f t="shared" si="0"/>
        <v>-0.52535502156071257</v>
      </c>
      <c r="K28" s="3">
        <f t="shared" si="1"/>
        <v>-6.8012056725940268E-2</v>
      </c>
      <c r="L28">
        <f>B28/AVERAGE($C$2:$C$33)/$P$1</f>
        <v>8.1428571428571423</v>
      </c>
    </row>
    <row r="29" spans="1:12" x14ac:dyDescent="0.3">
      <c r="A29" s="1">
        <v>27</v>
      </c>
      <c r="B29">
        <v>690</v>
      </c>
      <c r="C29">
        <v>2.5830000000000002</v>
      </c>
      <c r="D29">
        <v>4.1669999999999998</v>
      </c>
      <c r="E29" t="s">
        <v>46</v>
      </c>
      <c r="F29" t="s">
        <v>22</v>
      </c>
      <c r="G29">
        <v>4452.1873790166474</v>
      </c>
      <c r="H29">
        <f>(B29/C29)/$N$1</f>
        <v>4.706089264974282</v>
      </c>
      <c r="I29">
        <f>(B29/D29)/$O$1</f>
        <v>4.2295587781548942</v>
      </c>
      <c r="J29">
        <f t="shared" si="0"/>
        <v>-0.47653048681938781</v>
      </c>
      <c r="K29" s="3">
        <f t="shared" si="1"/>
        <v>-0.10125827624351107</v>
      </c>
      <c r="L29">
        <f>B29/AVERAGE($C$2:$C$33)/$P$1</f>
        <v>3.9428571428571431</v>
      </c>
    </row>
    <row r="30" spans="1:12" x14ac:dyDescent="0.3">
      <c r="A30" s="1">
        <v>28</v>
      </c>
      <c r="B30">
        <v>1425</v>
      </c>
      <c r="C30">
        <v>2.3330000000000002</v>
      </c>
      <c r="D30">
        <v>4.2779999999999996</v>
      </c>
      <c r="E30" t="s">
        <v>47</v>
      </c>
      <c r="F30" t="s">
        <v>22</v>
      </c>
      <c r="G30">
        <v>10180.02571795971</v>
      </c>
      <c r="H30">
        <f>(B30/C30)/$N$1</f>
        <v>10.760578041761068</v>
      </c>
      <c r="I30">
        <f>(B30/D30)/$O$1</f>
        <v>8.5083149669404996</v>
      </c>
      <c r="J30">
        <f t="shared" si="0"/>
        <v>-2.2522630748205685</v>
      </c>
      <c r="K30" s="3">
        <f t="shared" si="1"/>
        <v>-0.20930688538103523</v>
      </c>
      <c r="L30">
        <f>B30/AVERAGE($C$2:$C$33)/$P$1</f>
        <v>8.1428571428571423</v>
      </c>
    </row>
    <row r="31" spans="1:12" x14ac:dyDescent="0.3">
      <c r="A31" s="1">
        <v>29</v>
      </c>
      <c r="B31">
        <v>1425</v>
      </c>
      <c r="C31">
        <v>3</v>
      </c>
      <c r="D31">
        <v>4.4720000000000004</v>
      </c>
      <c r="E31" t="s">
        <v>48</v>
      </c>
      <c r="F31" t="s">
        <v>36</v>
      </c>
      <c r="G31">
        <v>7916.6666666666661</v>
      </c>
      <c r="H31">
        <f>(B31/C31)/$N$1</f>
        <v>8.3681428571428569</v>
      </c>
      <c r="I31">
        <f>(B31/D31)/$O$1</f>
        <v>8.1392154357270687</v>
      </c>
      <c r="J31">
        <f t="shared" si="0"/>
        <v>-0.22892742141578815</v>
      </c>
      <c r="K31" s="3">
        <f t="shared" si="1"/>
        <v>-2.7357016404228912E-2</v>
      </c>
      <c r="L31">
        <f>B31/AVERAGE($C$2:$C$33)/$P$1</f>
        <v>8.1428571428571423</v>
      </c>
    </row>
    <row r="32" spans="1:12" x14ac:dyDescent="0.3">
      <c r="A32" s="1">
        <v>30</v>
      </c>
      <c r="B32">
        <v>1425</v>
      </c>
      <c r="C32">
        <v>3.5550000000000002</v>
      </c>
      <c r="D32">
        <v>4.7779999999999996</v>
      </c>
      <c r="E32" t="s">
        <v>49</v>
      </c>
      <c r="F32" t="s">
        <v>19</v>
      </c>
      <c r="G32">
        <v>6680.7313642756681</v>
      </c>
      <c r="H32">
        <f>(B32/C32)/$N$1</f>
        <v>7.0617239300783607</v>
      </c>
      <c r="I32">
        <f>(B32/D32)/$O$1</f>
        <v>7.6179513245231183</v>
      </c>
      <c r="J32">
        <f t="shared" si="0"/>
        <v>0.55622739444475755</v>
      </c>
      <c r="K32" s="3">
        <f t="shared" si="1"/>
        <v>7.8766516498271738E-2</v>
      </c>
      <c r="L32">
        <f>B32/AVERAGE($C$2:$C$33)/$P$1</f>
        <v>8.1428571428571423</v>
      </c>
    </row>
    <row r="33" spans="1:12" x14ac:dyDescent="0.3">
      <c r="A33" s="1">
        <v>31</v>
      </c>
      <c r="B33">
        <v>1425</v>
      </c>
      <c r="C33">
        <v>3.5550000000000002</v>
      </c>
      <c r="D33">
        <v>4.7779999999999996</v>
      </c>
      <c r="E33" t="s">
        <v>50</v>
      </c>
      <c r="F33" t="s">
        <v>19</v>
      </c>
      <c r="G33">
        <v>6680.7313642756681</v>
      </c>
      <c r="H33">
        <f>(B33/C33)/$N$1</f>
        <v>7.0617239300783607</v>
      </c>
      <c r="I33">
        <f>(B33/D33)/$O$1</f>
        <v>7.6179513245231183</v>
      </c>
      <c r="J33">
        <f t="shared" si="0"/>
        <v>0.55622739444475755</v>
      </c>
      <c r="K33" s="3">
        <f t="shared" si="1"/>
        <v>7.8766516498271738E-2</v>
      </c>
      <c r="L33">
        <f>B33/AVERAGE($C$2:$C$33)/$P$1</f>
        <v>8.1428571428571423</v>
      </c>
    </row>
    <row r="34" spans="1:12" x14ac:dyDescent="0.3">
      <c r="H34">
        <f>AVERAGE(H2:H33)</f>
        <v>4.9202696928935872</v>
      </c>
      <c r="I34">
        <f>AVERAGE(I2:I33)</f>
        <v>4.9325503469076448</v>
      </c>
      <c r="J34">
        <f>AVERAGE(J2:J33)</f>
        <v>1.2280654014058076E-2</v>
      </c>
      <c r="L34">
        <f>AVERAGE(L2:L33)</f>
        <v>5.3364285714285709</v>
      </c>
    </row>
    <row r="35" spans="1:12" x14ac:dyDescent="0.3">
      <c r="K35" s="3">
        <f>AVERAGE(K2:K33)</f>
        <v>5.4217371343298369E-2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Driessen</cp:lastModifiedBy>
  <dcterms:created xsi:type="dcterms:W3CDTF">2022-09-14T11:34:03Z</dcterms:created>
  <dcterms:modified xsi:type="dcterms:W3CDTF">2022-09-15T14:11:02Z</dcterms:modified>
</cp:coreProperties>
</file>