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CHAPARRO\Desktop\"/>
    </mc:Choice>
  </mc:AlternateContent>
  <xr:revisionPtr revIDLastSave="0" documentId="13_ncr:1_{11574700-81F0-4B8A-BDC7-7CD5ADB989CA}" xr6:coauthVersionLast="45" xr6:coauthVersionMax="45" xr10:uidLastSave="{00000000-0000-0000-0000-000000000000}"/>
  <bookViews>
    <workbookView xWindow="-120" yWindow="-120" windowWidth="20730" windowHeight="11160" activeTab="2" xr2:uid="{50BB20AF-9884-4E1F-AD89-05ADF4BCA65C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3" l="1"/>
  <c r="H43" i="3"/>
  <c r="H42" i="3"/>
  <c r="I41" i="3"/>
  <c r="D42" i="3"/>
  <c r="D41" i="3"/>
  <c r="D29" i="3"/>
  <c r="D23" i="3"/>
  <c r="D22" i="3"/>
  <c r="C100" i="3"/>
  <c r="G185" i="3"/>
  <c r="H185" i="3"/>
  <c r="I185" i="3"/>
  <c r="H186" i="3" s="1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109" i="3"/>
  <c r="H109" i="3"/>
  <c r="I109" i="3" s="1"/>
  <c r="H110" i="3" s="1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04" i="3"/>
  <c r="H104" i="3"/>
  <c r="H105" i="3" s="1"/>
  <c r="I104" i="3"/>
  <c r="G105" i="3"/>
  <c r="G106" i="3"/>
  <c r="G107" i="3"/>
  <c r="G108" i="3"/>
  <c r="I84" i="3"/>
  <c r="H8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H85" i="3"/>
  <c r="G84" i="3"/>
  <c r="H41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D59" i="3"/>
  <c r="D60" i="3"/>
  <c r="D61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43" i="3"/>
  <c r="D44" i="3"/>
  <c r="D38" i="3"/>
  <c r="D43" i="2"/>
  <c r="H29" i="2"/>
  <c r="G30" i="2" s="1"/>
  <c r="F32" i="2"/>
  <c r="F33" i="2"/>
  <c r="G29" i="2"/>
  <c r="F30" i="2"/>
  <c r="F31" i="2"/>
  <c r="F34" i="2"/>
  <c r="F35" i="2"/>
  <c r="F36" i="2"/>
  <c r="F37" i="2"/>
  <c r="F38" i="2"/>
  <c r="F39" i="2"/>
  <c r="F29" i="2"/>
  <c r="C30" i="2"/>
  <c r="C31" i="2"/>
  <c r="C32" i="2"/>
  <c r="C33" i="2"/>
  <c r="C34" i="2"/>
  <c r="C35" i="2"/>
  <c r="C36" i="2"/>
  <c r="C37" i="2"/>
  <c r="C38" i="2"/>
  <c r="C39" i="2"/>
  <c r="C29" i="2"/>
  <c r="C26" i="2"/>
  <c r="I186" i="3" l="1"/>
  <c r="H187" i="3" s="1"/>
  <c r="I110" i="3"/>
  <c r="H111" i="3"/>
  <c r="I105" i="3"/>
  <c r="H106" i="3" s="1"/>
  <c r="I85" i="3"/>
  <c r="H86" i="3" s="1"/>
  <c r="I42" i="3"/>
  <c r="H30" i="2"/>
  <c r="G31" i="2"/>
  <c r="E9" i="1"/>
  <c r="D10" i="1" s="1"/>
  <c r="I187" i="3" l="1"/>
  <c r="H188" i="3"/>
  <c r="I111" i="3"/>
  <c r="H112" i="3" s="1"/>
  <c r="I106" i="3"/>
  <c r="H107" i="3"/>
  <c r="I86" i="3"/>
  <c r="H87" i="3"/>
  <c r="H44" i="3"/>
  <c r="H31" i="2"/>
  <c r="E10" i="1"/>
  <c r="D11" i="1" s="1"/>
  <c r="I188" i="3" l="1"/>
  <c r="H189" i="3" s="1"/>
  <c r="I112" i="3"/>
  <c r="H113" i="3" s="1"/>
  <c r="I107" i="3"/>
  <c r="H108" i="3" s="1"/>
  <c r="I108" i="3" s="1"/>
  <c r="I87" i="3"/>
  <c r="H88" i="3" s="1"/>
  <c r="I44" i="3"/>
  <c r="H45" i="3" s="1"/>
  <c r="G32" i="2"/>
  <c r="E11" i="1"/>
  <c r="D12" i="1" s="1"/>
  <c r="I189" i="3" l="1"/>
  <c r="H190" i="3" s="1"/>
  <c r="I113" i="3"/>
  <c r="H114" i="3" s="1"/>
  <c r="I88" i="3"/>
  <c r="H89" i="3" s="1"/>
  <c r="I45" i="3"/>
  <c r="H46" i="3" s="1"/>
  <c r="H32" i="2"/>
  <c r="E12" i="1"/>
  <c r="D13" i="1" s="1"/>
  <c r="E13" i="1" s="1"/>
  <c r="D14" i="1" s="1"/>
  <c r="E14" i="1" s="1"/>
  <c r="D15" i="1" s="1"/>
  <c r="E15" i="1" s="1"/>
  <c r="D16" i="1" s="1"/>
  <c r="I190" i="3" l="1"/>
  <c r="H191" i="3" s="1"/>
  <c r="I114" i="3"/>
  <c r="H115" i="3" s="1"/>
  <c r="I89" i="3"/>
  <c r="H90" i="3" s="1"/>
  <c r="I46" i="3"/>
  <c r="H47" i="3" s="1"/>
  <c r="I47" i="3" s="1"/>
  <c r="H48" i="3" s="1"/>
  <c r="G33" i="2"/>
  <c r="E16" i="1"/>
  <c r="D17" i="1"/>
  <c r="I191" i="3" l="1"/>
  <c r="H192" i="3"/>
  <c r="I115" i="3"/>
  <c r="H116" i="3" s="1"/>
  <c r="I90" i="3"/>
  <c r="H91" i="3"/>
  <c r="I48" i="3"/>
  <c r="H49" i="3" s="1"/>
  <c r="H33" i="2"/>
  <c r="G34" i="2" s="1"/>
  <c r="E17" i="1"/>
  <c r="D18" i="1" s="1"/>
  <c r="I192" i="3" l="1"/>
  <c r="H193" i="3"/>
  <c r="I116" i="3"/>
  <c r="H117" i="3" s="1"/>
  <c r="I91" i="3"/>
  <c r="H92" i="3" s="1"/>
  <c r="I49" i="3"/>
  <c r="H50" i="3" s="1"/>
  <c r="I50" i="3" s="1"/>
  <c r="H51" i="3" s="1"/>
  <c r="H34" i="2"/>
  <c r="G35" i="2"/>
  <c r="E18" i="1"/>
  <c r="I193" i="3" l="1"/>
  <c r="H194" i="3" s="1"/>
  <c r="I117" i="3"/>
  <c r="H118" i="3" s="1"/>
  <c r="I92" i="3"/>
  <c r="H93" i="3" s="1"/>
  <c r="I51" i="3"/>
  <c r="H52" i="3" s="1"/>
  <c r="H35" i="2"/>
  <c r="G36" i="2" s="1"/>
  <c r="D19" i="1"/>
  <c r="E19" i="1" s="1"/>
  <c r="I194" i="3" l="1"/>
  <c r="H195" i="3" s="1"/>
  <c r="I118" i="3"/>
  <c r="H119" i="3" s="1"/>
  <c r="I93" i="3"/>
  <c r="H94" i="3" s="1"/>
  <c r="I52" i="3"/>
  <c r="H53" i="3" s="1"/>
  <c r="H36" i="2"/>
  <c r="G37" i="2"/>
  <c r="H37" i="2" s="1"/>
  <c r="G38" i="2" s="1"/>
  <c r="H38" i="2" s="1"/>
  <c r="G39" i="2" s="1"/>
  <c r="I195" i="3" l="1"/>
  <c r="H196" i="3"/>
  <c r="I119" i="3"/>
  <c r="H120" i="3"/>
  <c r="I94" i="3"/>
  <c r="H95" i="3"/>
  <c r="I53" i="3"/>
  <c r="H54" i="3" s="1"/>
  <c r="I54" i="3" s="1"/>
  <c r="H55" i="3" s="1"/>
  <c r="I55" i="3" s="1"/>
  <c r="H56" i="3" s="1"/>
  <c r="I196" i="3" l="1"/>
  <c r="H197" i="3"/>
  <c r="I120" i="3"/>
  <c r="H121" i="3" s="1"/>
  <c r="I95" i="3"/>
  <c r="H96" i="3" s="1"/>
  <c r="I56" i="3"/>
  <c r="H57" i="3" s="1"/>
  <c r="I57" i="3" s="1"/>
  <c r="H58" i="3" s="1"/>
  <c r="I58" i="3" s="1"/>
  <c r="H59" i="3" s="1"/>
  <c r="I59" i="3" s="1"/>
  <c r="H60" i="3" s="1"/>
  <c r="I197" i="3" l="1"/>
  <c r="H198" i="3" s="1"/>
  <c r="I121" i="3"/>
  <c r="H122" i="3" s="1"/>
  <c r="I96" i="3"/>
  <c r="H97" i="3" s="1"/>
  <c r="I60" i="3"/>
  <c r="H61" i="3" s="1"/>
  <c r="H65" i="3" s="1"/>
  <c r="I198" i="3" l="1"/>
  <c r="H199" i="3" s="1"/>
  <c r="I122" i="3"/>
  <c r="H123" i="3"/>
  <c r="I97" i="3"/>
  <c r="H98" i="3" s="1"/>
  <c r="I199" i="3" l="1"/>
  <c r="H200" i="3"/>
  <c r="I123" i="3"/>
  <c r="H124" i="3"/>
  <c r="I98" i="3"/>
  <c r="H99" i="3" s="1"/>
  <c r="I200" i="3" l="1"/>
  <c r="H201" i="3" s="1"/>
  <c r="I124" i="3"/>
  <c r="H125" i="3" s="1"/>
  <c r="I99" i="3"/>
  <c r="H100" i="3" s="1"/>
  <c r="I201" i="3" l="1"/>
  <c r="H202" i="3" s="1"/>
  <c r="I125" i="3"/>
  <c r="H126" i="3" s="1"/>
  <c r="I100" i="3"/>
  <c r="H101" i="3" s="1"/>
  <c r="I202" i="3" l="1"/>
  <c r="H203" i="3"/>
  <c r="I126" i="3"/>
  <c r="H127" i="3"/>
  <c r="I101" i="3"/>
  <c r="H102" i="3"/>
  <c r="I203" i="3" l="1"/>
  <c r="H204" i="3"/>
  <c r="I127" i="3"/>
  <c r="H128" i="3"/>
  <c r="I102" i="3"/>
  <c r="H103" i="3"/>
  <c r="I204" i="3" l="1"/>
  <c r="H205" i="3" s="1"/>
  <c r="I128" i="3"/>
  <c r="H129" i="3" s="1"/>
  <c r="I103" i="3"/>
  <c r="I205" i="3" l="1"/>
  <c r="H206" i="3" s="1"/>
  <c r="I129" i="3"/>
  <c r="H130" i="3" s="1"/>
  <c r="I206" i="3" l="1"/>
  <c r="H207" i="3"/>
  <c r="I130" i="3"/>
  <c r="H131" i="3"/>
  <c r="I207" i="3" l="1"/>
  <c r="H208" i="3"/>
  <c r="I131" i="3"/>
  <c r="H132" i="3"/>
  <c r="I208" i="3" l="1"/>
  <c r="H209" i="3" s="1"/>
  <c r="I132" i="3"/>
  <c r="H133" i="3" s="1"/>
  <c r="I209" i="3" l="1"/>
  <c r="H210" i="3" s="1"/>
  <c r="I133" i="3"/>
  <c r="H134" i="3" s="1"/>
  <c r="I210" i="3" l="1"/>
  <c r="H211" i="3"/>
  <c r="I134" i="3"/>
  <c r="H135" i="3"/>
  <c r="I211" i="3" l="1"/>
  <c r="H212" i="3"/>
  <c r="I135" i="3"/>
  <c r="H136" i="3" s="1"/>
  <c r="I212" i="3" l="1"/>
  <c r="H213" i="3" s="1"/>
  <c r="I136" i="3"/>
  <c r="H137" i="3" s="1"/>
  <c r="I213" i="3" l="1"/>
  <c r="H214" i="3" s="1"/>
  <c r="I137" i="3"/>
  <c r="H138" i="3" s="1"/>
  <c r="I214" i="3" l="1"/>
  <c r="H215" i="3"/>
  <c r="I138" i="3"/>
  <c r="H139" i="3" s="1"/>
  <c r="I215" i="3" l="1"/>
  <c r="H216" i="3"/>
  <c r="I139" i="3"/>
  <c r="H140" i="3"/>
  <c r="I216" i="3" l="1"/>
  <c r="H217" i="3" s="1"/>
  <c r="I140" i="3"/>
  <c r="H141" i="3" s="1"/>
  <c r="I217" i="3" l="1"/>
  <c r="H218" i="3" s="1"/>
  <c r="I141" i="3"/>
  <c r="H142" i="3" s="1"/>
  <c r="I218" i="3" l="1"/>
  <c r="H219" i="3" s="1"/>
  <c r="I142" i="3"/>
  <c r="H143" i="3"/>
  <c r="I219" i="3" l="1"/>
  <c r="H220" i="3"/>
  <c r="I143" i="3"/>
  <c r="H144" i="3" s="1"/>
  <c r="I220" i="3" l="1"/>
  <c r="H221" i="3"/>
  <c r="I144" i="3"/>
  <c r="H145" i="3" s="1"/>
  <c r="I221" i="3" l="1"/>
  <c r="H222" i="3" s="1"/>
  <c r="I145" i="3"/>
  <c r="H146" i="3" s="1"/>
  <c r="I222" i="3" l="1"/>
  <c r="H223" i="3"/>
  <c r="I146" i="3"/>
  <c r="H147" i="3" s="1"/>
  <c r="I223" i="3" l="1"/>
  <c r="H224" i="3"/>
  <c r="I147" i="3"/>
  <c r="H148" i="3" s="1"/>
  <c r="I224" i="3" l="1"/>
  <c r="H225" i="3"/>
  <c r="I148" i="3"/>
  <c r="H149" i="3" s="1"/>
  <c r="I225" i="3" l="1"/>
  <c r="H226" i="3" s="1"/>
  <c r="I149" i="3"/>
  <c r="H150" i="3" s="1"/>
  <c r="I150" i="3" l="1"/>
  <c r="H151" i="3" s="1"/>
  <c r="I151" i="3" l="1"/>
  <c r="H152" i="3"/>
  <c r="I152" i="3" l="1"/>
  <c r="H153" i="3" s="1"/>
  <c r="I153" i="3" l="1"/>
  <c r="H154" i="3" s="1"/>
  <c r="I154" i="3" l="1"/>
  <c r="H155" i="3"/>
  <c r="I155" i="3" l="1"/>
  <c r="H156" i="3"/>
  <c r="I156" i="3" l="1"/>
  <c r="H157" i="3" s="1"/>
  <c r="I157" i="3" l="1"/>
  <c r="H158" i="3" s="1"/>
  <c r="I158" i="3" l="1"/>
  <c r="H159" i="3" s="1"/>
  <c r="I159" i="3" l="1"/>
  <c r="H160" i="3" s="1"/>
  <c r="I160" i="3" l="1"/>
  <c r="H161" i="3" s="1"/>
  <c r="I161" i="3" l="1"/>
  <c r="H162" i="3" s="1"/>
  <c r="I162" i="3" l="1"/>
  <c r="H163" i="3" s="1"/>
  <c r="I163" i="3" l="1"/>
  <c r="H164" i="3"/>
  <c r="I164" i="3" l="1"/>
  <c r="H165" i="3" s="1"/>
  <c r="I165" i="3" l="1"/>
  <c r="H166" i="3" s="1"/>
  <c r="I166" i="3" l="1"/>
  <c r="H167" i="3"/>
  <c r="I167" i="3" l="1"/>
  <c r="H168" i="3"/>
  <c r="I168" i="3" l="1"/>
  <c r="H169" i="3" s="1"/>
  <c r="I169" i="3" l="1"/>
  <c r="H170" i="3" s="1"/>
  <c r="I170" i="3" l="1"/>
  <c r="H171" i="3"/>
  <c r="I171" i="3" l="1"/>
  <c r="H172" i="3" s="1"/>
  <c r="I172" i="3" l="1"/>
  <c r="H173" i="3" s="1"/>
  <c r="I173" i="3" l="1"/>
  <c r="H174" i="3" s="1"/>
  <c r="I174" i="3" l="1"/>
  <c r="H175" i="3"/>
  <c r="I175" i="3" l="1"/>
  <c r="H176" i="3"/>
  <c r="I176" i="3" l="1"/>
  <c r="H177" i="3" s="1"/>
  <c r="I177" i="3" l="1"/>
  <c r="H178" i="3" s="1"/>
  <c r="I178" i="3" l="1"/>
  <c r="H179" i="3"/>
  <c r="I179" i="3" l="1"/>
  <c r="H180" i="3"/>
  <c r="I180" i="3" l="1"/>
  <c r="H181" i="3" s="1"/>
  <c r="I181" i="3" l="1"/>
  <c r="H182" i="3" s="1"/>
  <c r="I182" i="3" l="1"/>
  <c r="H183" i="3"/>
  <c r="I183" i="3" l="1"/>
  <c r="H184" i="3"/>
  <c r="I184" i="3" s="1"/>
</calcChain>
</file>

<file path=xl/sharedStrings.xml><?xml version="1.0" encoding="utf-8"?>
<sst xmlns="http://schemas.openxmlformats.org/spreadsheetml/2006/main" count="84" uniqueCount="51">
  <si>
    <t xml:space="preserve">Iteración </t>
  </si>
  <si>
    <t>x</t>
  </si>
  <si>
    <t>y</t>
  </si>
  <si>
    <t>f(x,y)</t>
  </si>
  <si>
    <t>h:</t>
  </si>
  <si>
    <t>xf:</t>
  </si>
  <si>
    <t>y0:</t>
  </si>
  <si>
    <t>x0:</t>
  </si>
  <si>
    <t>FORMULA DEL METODO EULER</t>
  </si>
  <si>
    <t>dy/dx=x-y+4</t>
  </si>
  <si>
    <r>
      <t>Y</t>
    </r>
    <r>
      <rPr>
        <i/>
        <vertAlign val="subscript"/>
        <sz val="14"/>
        <color theme="1"/>
        <rFont val="Calibri"/>
        <family val="2"/>
        <scheme val="minor"/>
      </rPr>
      <t>i+1</t>
    </r>
    <r>
      <rPr>
        <i/>
        <sz val="14"/>
        <color theme="1"/>
        <rFont val="Calibri"/>
        <family val="2"/>
        <scheme val="minor"/>
      </rPr>
      <t>=Y</t>
    </r>
    <r>
      <rPr>
        <i/>
        <vertAlign val="subscript"/>
        <sz val="14"/>
        <color theme="1"/>
        <rFont val="Calibri"/>
        <family val="2"/>
        <scheme val="minor"/>
      </rPr>
      <t>i</t>
    </r>
    <r>
      <rPr>
        <i/>
        <sz val="14"/>
        <color theme="1"/>
        <rFont val="Calibri"/>
        <family val="2"/>
        <scheme val="minor"/>
      </rPr>
      <t>+h*f(x</t>
    </r>
    <r>
      <rPr>
        <i/>
        <vertAlign val="subscript"/>
        <sz val="14"/>
        <color theme="1"/>
        <rFont val="Calibri"/>
        <family val="2"/>
        <scheme val="minor"/>
      </rPr>
      <t>i</t>
    </r>
    <r>
      <rPr>
        <i/>
        <sz val="14"/>
        <color theme="1"/>
        <rFont val="Calibri"/>
        <family val="2"/>
        <scheme val="minor"/>
      </rPr>
      <t>)</t>
    </r>
  </si>
  <si>
    <t>Paso a Paso</t>
  </si>
  <si>
    <t xml:space="preserve">1. </t>
  </si>
  <si>
    <t>Estos son los posibles valores de Y cuando X va aumentando en 0.1 cada iteación, con esto podemos encontrar las aproximaciones a un valor final partiendo desde unas iteraciones y un incremento.</t>
  </si>
  <si>
    <t xml:space="preserve">Se  debe contar con unos valores iniciales, Xo, Yo, Xf, h. </t>
  </si>
  <si>
    <t>Cada uno corresponde a valores obligatorios para la solución del ejercicio</t>
  </si>
  <si>
    <t>Xo---&gt;</t>
  </si>
  <si>
    <t>Indica el valor inicial de X, practicamentente desde donde se inician a hacer las aproximaciones para encontrar el valor cuando se cumpla el Xf</t>
  </si>
  <si>
    <t>Xf---&gt;</t>
  </si>
  <si>
    <t>Es el valor final de X en el cual se espera obtener una respuesta en y o en si donde se desea encontrar el valor de Y</t>
  </si>
  <si>
    <t>Yo---&gt;</t>
  </si>
  <si>
    <t xml:space="preserve">Es valor inicial de Y con el cual inician las aproximaciones de este valor </t>
  </si>
  <si>
    <t xml:space="preserve">h----&gt; </t>
  </si>
  <si>
    <t>Es el incremento por cada iteracción, como vemos el X inicia en 0 y el incremento pertenece al 0.1 entonces se va sumando el valor de X anterior mas el incremento y asi podemos realizar nuestar nueva iteración.</t>
  </si>
  <si>
    <t>dy/dx = Y' ----&gt;</t>
  </si>
  <si>
    <t>Será la ecuación diferencial  a la cual nosotros haremos aproximaciones según valores proporcionados.</t>
  </si>
  <si>
    <t xml:space="preserve">METODO EULER </t>
  </si>
  <si>
    <t>1.</t>
  </si>
  <si>
    <r>
      <rPr>
        <b/>
        <sz val="11"/>
        <color theme="1"/>
        <rFont val="Calibri"/>
        <family val="2"/>
        <scheme val="minor"/>
      </rPr>
      <t>Problema:</t>
    </r>
    <r>
      <rPr>
        <sz val="11"/>
        <color theme="1"/>
        <rFont val="Calibri"/>
        <family val="2"/>
        <scheme val="minor"/>
      </rPr>
      <t xml:space="preserve"> Emplear el método de Euler para resolver la ecuación diferencial:</t>
    </r>
  </si>
  <si>
    <t>?</t>
  </si>
  <si>
    <t>a</t>
  </si>
  <si>
    <t>b</t>
  </si>
  <si>
    <t>n=</t>
  </si>
  <si>
    <t>∆x=</t>
  </si>
  <si>
    <t>n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</si>
  <si>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=a+n∆x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</si>
  <si>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=y</t>
    </r>
    <r>
      <rPr>
        <b/>
        <vertAlign val="subscript"/>
        <sz val="11"/>
        <color theme="1"/>
        <rFont val="Calibri"/>
        <family val="2"/>
        <scheme val="minor"/>
      </rPr>
      <t>(n-1)</t>
    </r>
    <r>
      <rPr>
        <b/>
        <sz val="11"/>
        <color theme="1"/>
        <rFont val="Calibri"/>
        <family val="2"/>
        <scheme val="minor"/>
      </rPr>
      <t>+∆xf(x</t>
    </r>
    <r>
      <rPr>
        <b/>
        <vertAlign val="subscript"/>
        <sz val="11"/>
        <color theme="1"/>
        <rFont val="Calibri"/>
        <family val="2"/>
        <scheme val="minor"/>
      </rPr>
      <t>(n-1)</t>
    </r>
    <r>
      <rPr>
        <b/>
        <sz val="11"/>
        <color theme="1"/>
        <rFont val="Calibri"/>
        <family val="2"/>
        <scheme val="minor"/>
      </rPr>
      <t>,y</t>
    </r>
    <r>
      <rPr>
        <b/>
        <vertAlign val="subscript"/>
        <sz val="11"/>
        <color theme="1"/>
        <rFont val="Calibri"/>
        <family val="2"/>
        <scheme val="minor"/>
      </rPr>
      <t>(n-1)</t>
    </r>
    <r>
      <rPr>
        <b/>
        <sz val="11"/>
        <color theme="1"/>
        <rFont val="Calibri"/>
        <family val="2"/>
        <scheme val="minor"/>
      </rPr>
      <t>)</t>
    </r>
  </si>
  <si>
    <r>
      <t>f=0.1√y+0.4x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</si>
  <si>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Respuesta</t>
  </si>
  <si>
    <t>h</t>
  </si>
  <si>
    <t>v</t>
  </si>
  <si>
    <t>4-&gt;</t>
  </si>
  <si>
    <t>2-&gt;</t>
  </si>
  <si>
    <r>
      <t>12,56cm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</si>
  <si>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6,28cm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</si>
  <si>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Volumen del tanque totalmente lleno</t>
  </si>
  <si>
    <t>Volumen del tanque lleno hasta la mitad</t>
  </si>
  <si>
    <t>dV=</t>
  </si>
  <si>
    <r>
      <t>dV=V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-V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</si>
  <si>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t</t>
  </si>
  <si>
    <r>
      <t>f=-2,7684*10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√h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</si>
</sst>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E+00"/>
    <numFmt numFmtId="165" formatCode="0.0"/>
    <numFmt numFmtId="166" formatCode="0.00000000000"/>
    <numFmt numFmtId="171" formatCode="0.000"/>
    <numFmt numFmtId="172" formatCode="0.0000"/>
    <numFmt numFmtId="179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"/>
      <family val="2"/>
      <scheme val="minor"/>
    </font>
    <font>
      <sz val="18"/>
      <color theme="1"/>
      <name val="Algerian"/>
      <family val="5"/>
    </font>
    <font>
      <b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" fontId="0" fillId="0" borderId="1" xfId="0" quotePrefix="1" applyNumberFormat="1" applyBorder="1"/>
    <xf numFmtId="0" fontId="0" fillId="0" borderId="1" xfId="0" applyNumberFormat="1" applyBorder="1"/>
    <xf numFmtId="165" fontId="0" fillId="0" borderId="1" xfId="0" applyNumberFormat="1" applyBorder="1" applyAlignment="1">
      <alignment horizontal="right"/>
    </xf>
    <xf numFmtId="166" fontId="0" fillId="0" borderId="1" xfId="0" applyNumberFormat="1" applyBorder="1"/>
    <xf numFmtId="164" fontId="0" fillId="0" borderId="0" xfId="0" applyNumberFormat="1" applyAlignme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164" fontId="0" fillId="0" borderId="0" xfId="0" applyNumberFormat="1" applyAlignment="1">
      <alignment horizontal="center" vertical="top" wrapText="1"/>
    </xf>
    <xf numFmtId="0" fontId="0" fillId="0" borderId="11" xfId="0" applyBorder="1"/>
    <xf numFmtId="0" fontId="7" fillId="3" borderId="10" xfId="0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72" fontId="0" fillId="0" borderId="14" xfId="0" applyNumberFormat="1" applyBorder="1" applyAlignment="1">
      <alignment horizontal="center"/>
    </xf>
    <xf numFmtId="172" fontId="11" fillId="0" borderId="1" xfId="0" applyNumberFormat="1" applyFon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12" fillId="0" borderId="4" xfId="0" applyNumberFormat="1" applyFon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12" fillId="3" borderId="5" xfId="0" applyNumberFormat="1" applyFont="1" applyFill="1" applyBorder="1" applyAlignment="1">
      <alignment horizontal="center"/>
    </xf>
    <xf numFmtId="0" fontId="9" fillId="0" borderId="0" xfId="0" applyFont="1"/>
    <xf numFmtId="164" fontId="6" fillId="4" borderId="0" xfId="0" applyNumberFormat="1" applyFont="1" applyFill="1" applyAlignment="1">
      <alignment horizontal="center"/>
    </xf>
    <xf numFmtId="164" fontId="3" fillId="5" borderId="0" xfId="0" applyNumberFormat="1" applyFont="1" applyFill="1"/>
    <xf numFmtId="164" fontId="1" fillId="6" borderId="1" xfId="0" applyNumberFormat="1" applyFont="1" applyFill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1" fillId="7" borderId="1" xfId="0" applyFont="1" applyFill="1" applyBorder="1" applyAlignment="1">
      <alignment horizontal="center"/>
    </xf>
    <xf numFmtId="0" fontId="4" fillId="2" borderId="0" xfId="0" applyFont="1" applyFill="1"/>
    <xf numFmtId="164" fontId="1" fillId="8" borderId="1" xfId="0" applyNumberFormat="1" applyFont="1" applyFill="1" applyBorder="1"/>
    <xf numFmtId="164" fontId="1" fillId="9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right"/>
    </xf>
    <xf numFmtId="171" fontId="1" fillId="10" borderId="17" xfId="0" applyNumberFormat="1" applyFont="1" applyFill="1" applyBorder="1"/>
    <xf numFmtId="0" fontId="1" fillId="10" borderId="18" xfId="0" applyFont="1" applyFill="1" applyBorder="1" applyAlignment="1">
      <alignment horizontal="right"/>
    </xf>
    <xf numFmtId="0" fontId="1" fillId="10" borderId="19" xfId="0" applyFont="1" applyFill="1" applyBorder="1"/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left"/>
    </xf>
    <xf numFmtId="0" fontId="9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179" fontId="0" fillId="0" borderId="14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Hoja1!$C$9:$C$19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Hoja1!$D$9:$D$19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2.39</c:v>
                </c:pt>
                <c:pt idx="3">
                  <c:v>2.5710000000000002</c:v>
                </c:pt>
                <c:pt idx="4">
                  <c:v>2.7439</c:v>
                </c:pt>
                <c:pt idx="5">
                  <c:v>2.90951</c:v>
                </c:pt>
                <c:pt idx="6">
                  <c:v>3.068559</c:v>
                </c:pt>
                <c:pt idx="7">
                  <c:v>3.2217031</c:v>
                </c:pt>
                <c:pt idx="8">
                  <c:v>3.3695327900000001</c:v>
                </c:pt>
                <c:pt idx="9">
                  <c:v>3.5125795110000002</c:v>
                </c:pt>
                <c:pt idx="10" formatCode="0.00000000000">
                  <c:v>3.6513215599000004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80F-A238-61ED7236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07840"/>
        <c:axId val="343121944"/>
      </c:scatterChart>
      <c:valAx>
        <c:axId val="343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121944"/>
        <c:crosses val="autoZero"/>
        <c:crossBetween val="midCat"/>
      </c:valAx>
      <c:valAx>
        <c:axId val="3431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Hoja2!$G$28</c:f>
              <c:strCache>
                <c:ptCount val="1"/>
                <c:pt idx="0">
                  <c:v>yn=y(n-1)+∆xf(x(n-1),y(n-1))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Hoja2!$F$29:$F$39</c:f>
              <c:numCache>
                <c:formatCode>General</c:formatCode>
                <c:ptCount val="1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</c:numCache>
            </c:numRef>
          </c:xVal>
          <c:yVal>
            <c:numRef>
              <c:f>Hoja2!$G$29:$G$39</c:f>
              <c:numCache>
                <c:formatCode>0.0000</c:formatCode>
                <c:ptCount val="11"/>
                <c:pt idx="0">
                  <c:v>4</c:v>
                </c:pt>
                <c:pt idx="1">
                  <c:v>4.09</c:v>
                </c:pt>
                <c:pt idx="2">
                  <c:v>4.1841618742080779</c:v>
                </c:pt>
                <c:pt idx="3">
                  <c:v>4.2825894861901199</c:v>
                </c:pt>
                <c:pt idx="4">
                  <c:v>4.385386695338231</c:v>
                </c:pt>
                <c:pt idx="5">
                  <c:v>4.4926573527857583</c:v>
                </c:pt>
                <c:pt idx="6">
                  <c:v>4.6045052975780116</c:v>
                </c:pt>
                <c:pt idx="7">
                  <c:v>4.7210343531021222</c:v>
                </c:pt>
                <c:pt idx="8">
                  <c:v>4.8423483237771361</c:v>
                </c:pt>
                <c:pt idx="9">
                  <c:v>4.968550992003272</c:v>
                </c:pt>
                <c:pt idx="10">
                  <c:v>5.0997461153673305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E-4836-825A-516729E5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23944"/>
        <c:axId val="342124272"/>
      </c:scatterChart>
      <c:valAx>
        <c:axId val="3421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124272"/>
        <c:crosses val="autoZero"/>
        <c:crossBetween val="midCat"/>
      </c:valAx>
      <c:valAx>
        <c:axId val="342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12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Hoja3!$H$40</c:f>
              <c:strCache>
                <c:ptCount val="1"/>
                <c:pt idx="0">
                  <c:v>yn=y(n-1)+∆xf(x(n-1),y(n-1))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Hoja3!$G$41:$G$61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Hoja3!$H$41:$H$61</c:f>
              <c:numCache>
                <c:formatCode>0.0000</c:formatCode>
                <c:ptCount val="21"/>
                <c:pt idx="0">
                  <c:v>4</c:v>
                </c:pt>
                <c:pt idx="1">
                  <c:v>3.9446319999999999</c:v>
                </c:pt>
                <c:pt idx="2">
                  <c:v>3.8896485372561802</c:v>
                </c:pt>
                <c:pt idx="3">
                  <c:v>3.8350496211731855</c:v>
                </c:pt>
                <c:pt idx="4">
                  <c:v>3.780835261289309</c:v>
                </c:pt>
                <c:pt idx="5">
                  <c:v>3.727005467279366</c:v>
                </c:pt>
                <c:pt idx="6">
                  <c:v>3.6735602489576489</c:v>
                </c:pt>
                <c:pt idx="7">
                  <c:v>3.6204996162809699</c:v>
                </c:pt>
                <c:pt idx="8">
                  <c:v>3.5678235793517907</c:v>
                </c:pt>
                <c:pt idx="9">
                  <c:v>3.5155321484214466</c:v>
                </c:pt>
                <c:pt idx="10">
                  <c:v>3.4636253338934662</c:v>
                </c:pt>
                <c:pt idx="11">
                  <c:v>3.4121031463269893</c:v>
                </c:pt>
                <c:pt idx="12">
                  <c:v>3.3609655964402894</c:v>
                </c:pt>
                <c:pt idx="13">
                  <c:v>3.3102126951144029</c:v>
                </c:pt>
                <c:pt idx="14">
                  <c:v>3.25984445339687</c:v>
                </c:pt>
                <c:pt idx="15">
                  <c:v>3.2098608825055903</c:v>
                </c:pt>
                <c:pt idx="16">
                  <c:v>3.1602619938327998</c:v>
                </c:pt>
                <c:pt idx="17">
                  <c:v>3.1110477989491718</c:v>
                </c:pt>
                <c:pt idx="18">
                  <c:v>3.0622183096080478</c:v>
                </c:pt>
                <c:pt idx="19">
                  <c:v>3.0137735377498025</c:v>
                </c:pt>
                <c:pt idx="20">
                  <c:v>2.9657134955063524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5-44C6-832A-902204C9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3376"/>
        <c:axId val="451370336"/>
      </c:scatterChart>
      <c:valAx>
        <c:axId val="4475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370336"/>
        <c:crosses val="autoZero"/>
        <c:crossBetween val="midCat"/>
      </c:valAx>
      <c:valAx>
        <c:axId val="45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75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Hoja3!$G$84:$G$226</c:f>
              <c:numCache>
                <c:formatCode>General</c:formatCode>
                <c:ptCount val="14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</c:numCache>
            </c:numRef>
          </c:xVal>
          <c:yVal>
            <c:numRef>
              <c:f>Hoja3!$H$84:$H$226</c:f>
              <c:numCache>
                <c:formatCode>0.0000</c:formatCode>
                <c:ptCount val="143"/>
                <c:pt idx="0">
                  <c:v>4</c:v>
                </c:pt>
                <c:pt idx="1">
                  <c:v>3.9446319999999999</c:v>
                </c:pt>
                <c:pt idx="2">
                  <c:v>3.8896485372561802</c:v>
                </c:pt>
                <c:pt idx="3">
                  <c:v>3.8350496211731855</c:v>
                </c:pt>
                <c:pt idx="4">
                  <c:v>3.780835261289309</c:v>
                </c:pt>
                <c:pt idx="5">
                  <c:v>3.727005467279366</c:v>
                </c:pt>
                <c:pt idx="6">
                  <c:v>3.6735602489576489</c:v>
                </c:pt>
                <c:pt idx="7">
                  <c:v>3.6204996162809699</c:v>
                </c:pt>
                <c:pt idx="8">
                  <c:v>3.5678235793517907</c:v>
                </c:pt>
                <c:pt idx="9">
                  <c:v>3.5155321484214466</c:v>
                </c:pt>
                <c:pt idx="10">
                  <c:v>3.4636253338934662</c:v>
                </c:pt>
                <c:pt idx="11">
                  <c:v>3.4121031463269893</c:v>
                </c:pt>
                <c:pt idx="12">
                  <c:v>3.3609655964402894</c:v>
                </c:pt>
                <c:pt idx="13">
                  <c:v>3.3102126951144029</c:v>
                </c:pt>
                <c:pt idx="14">
                  <c:v>3.25984445339687</c:v>
                </c:pt>
                <c:pt idx="15">
                  <c:v>3.2098608825055903</c:v>
                </c:pt>
                <c:pt idx="16">
                  <c:v>3.1602619938327998</c:v>
                </c:pt>
                <c:pt idx="17">
                  <c:v>3.1110477989491718</c:v>
                </c:pt>
                <c:pt idx="18">
                  <c:v>3.0622183096080478</c:v>
                </c:pt>
                <c:pt idx="19">
                  <c:v>3.0137735377498025</c:v>
                </c:pt>
                <c:pt idx="20">
                  <c:v>2.9657134955063524</c:v>
                </c:pt>
                <c:pt idx="21">
                  <c:v>2.9180381952058059</c:v>
                </c:pt>
                <c:pt idx="22">
                  <c:v>2.8707476493772681</c:v>
                </c:pt>
                <c:pt idx="23">
                  <c:v>2.8238418707558055</c:v>
                </c:pt>
                <c:pt idx="24">
                  <c:v>2.7773208722875706</c:v>
                </c:pt>
                <c:pt idx="25">
                  <c:v>2.7311846671351043</c:v>
                </c:pt>
                <c:pt idx="26">
                  <c:v>2.6854332686828117</c:v>
                </c:pt>
                <c:pt idx="27">
                  <c:v>2.6400666905426302</c:v>
                </c:pt>
                <c:pt idx="28">
                  <c:v>2.5950849465598873</c:v>
                </c:pt>
                <c:pt idx="29">
                  <c:v>2.5504880508193648</c:v>
                </c:pt>
                <c:pt idx="30">
                  <c:v>2.5062760176515733</c:v>
                </c:pt>
                <c:pt idx="31">
                  <c:v>2.4624488616392504</c:v>
                </c:pt>
                <c:pt idx="32">
                  <c:v>2.4190065976240871</c:v>
                </c:pt>
                <c:pt idx="33">
                  <c:v>2.3759492407136991</c:v>
                </c:pt>
                <c:pt idx="34">
                  <c:v>2.3332768062888474</c:v>
                </c:pt>
                <c:pt idx="35">
                  <c:v>2.2909893100109269</c:v>
                </c:pt>
                <c:pt idx="36">
                  <c:v>2.2490867678297279</c:v>
                </c:pt>
                <c:pt idx="37">
                  <c:v>2.2075691959914896</c:v>
                </c:pt>
                <c:pt idx="38">
                  <c:v>2.1664366110472546</c:v>
                </c:pt>
                <c:pt idx="39">
                  <c:v>2.1256890298615425</c:v>
                </c:pt>
                <c:pt idx="40">
                  <c:v>2.0853264696213549</c:v>
                </c:pt>
                <c:pt idx="41">
                  <c:v>2.0453489478455285</c:v>
                </c:pt>
                <c:pt idx="42">
                  <c:v>2.0057564823944563</c:v>
                </c:pt>
                <c:pt idx="43">
                  <c:v>1.9665490914801897</c:v>
                </c:pt>
                <c:pt idx="44">
                  <c:v>1.9277267936769464</c:v>
                </c:pt>
                <c:pt idx="45">
                  <c:v>1.8892896079320389</c:v>
                </c:pt>
                <c:pt idx="46">
                  <c:v>1.8512375535772496</c:v>
                </c:pt>
                <c:pt idx="47">
                  <c:v>1.8135706503406732</c:v>
                </c:pt>
                <c:pt idx="48">
                  <c:v>1.7762889183590509</c:v>
                </c:pt>
                <c:pt idx="49">
                  <c:v>1.7393923781906226</c:v>
                </c:pt>
                <c:pt idx="50">
                  <c:v>1.7028810508285244</c:v>
                </c:pt>
                <c:pt idx="51">
                  <c:v>1.6667549577147609</c:v>
                </c:pt>
                <c:pt idx="52">
                  <c:v>1.6310141207547832</c:v>
                </c:pt>
                <c:pt idx="53">
                  <c:v>1.595658562332706</c:v>
                </c:pt>
                <c:pt idx="54">
                  <c:v>1.5606883053271992</c:v>
                </c:pt>
                <c:pt idx="55">
                  <c:v>1.5261033731280915</c:v>
                </c:pt>
                <c:pt idx="56">
                  <c:v>1.4919037896537277</c:v>
                </c:pt>
                <c:pt idx="57">
                  <c:v>1.4580895793691206</c:v>
                </c:pt>
                <c:pt idx="58">
                  <c:v>1.4246607673049458</c:v>
                </c:pt>
                <c:pt idx="59">
                  <c:v>1.3916173790774284</c:v>
                </c:pt>
                <c:pt idx="60">
                  <c:v>1.3589594409091736</c:v>
                </c:pt>
                <c:pt idx="61">
                  <c:v>1.3266869796509988</c:v>
                </c:pt>
                <c:pt idx="62">
                  <c:v>1.2948000228048286</c:v>
                </c:pt>
                <c:pt idx="63">
                  <c:v>1.2632985985477174</c:v>
                </c:pt>
                <c:pt idx="64">
                  <c:v>1.2321827357570705</c:v>
                </c:pt>
                <c:pt idx="65">
                  <c:v>1.2014524640371385</c:v>
                </c:pt>
                <c:pt idx="66">
                  <c:v>1.1711078137468687</c:v>
                </c:pt>
                <c:pt idx="67">
                  <c:v>1.1411488160291992</c:v>
                </c:pt>
                <c:pt idx="68">
                  <c:v>1.111575502841891</c:v>
                </c:pt>
                <c:pt idx="69">
                  <c:v>1.0823879069900026</c:v>
                </c:pt>
                <c:pt idx="70">
                  <c:v>1.0535860621601154</c:v>
                </c:pt>
                <c:pt idx="71">
                  <c:v>1.0251700029564297</c:v>
                </c:pt>
                <c:pt idx="72">
                  <c:v>0.9971397649388648</c:v>
                </c:pt>
                <c:pt idx="73">
                  <c:v>0.96949538466329921</c:v>
                </c:pt>
                <c:pt idx="74">
                  <c:v>0.94223689972410729</c:v>
                </c:pt>
                <c:pt idx="75">
                  <c:v>0.91536434879915707</c:v>
                </c:pt>
                <c:pt idx="76">
                  <c:v>0.8888777716974513</c:v>
                </c:pt>
                <c:pt idx="77">
                  <c:v>0.86277720940960745</c:v>
                </c:pt>
                <c:pt idx="78">
                  <c:v>0.83706270416139317</c:v>
                </c:pt>
                <c:pt idx="79">
                  <c:v>0.81173429947055098</c:v>
                </c:pt>
                <c:pt idx="80">
                  <c:v>0.78679204020717053</c:v>
                </c:pt>
                <c:pt idx="81">
                  <c:v>0.76223597265788889</c:v>
                </c:pt>
                <c:pt idx="82">
                  <c:v>0.73806614459422826</c:v>
                </c:pt>
                <c:pt idx="83">
                  <c:v>0.71428260534541022</c:v>
                </c:pt>
                <c:pt idx="84">
                  <c:v>0.69088540587601965</c:v>
                </c:pt>
                <c:pt idx="85">
                  <c:v>0.66787459886893041</c:v>
                </c:pt>
                <c:pt idx="86">
                  <c:v>0.64525023881394539</c:v>
                </c:pt>
                <c:pt idx="87">
                  <c:v>0.62301238210265397</c:v>
                </c:pt>
                <c:pt idx="88">
                  <c:v>0.60116108713006211</c:v>
                </c:pt>
                <c:pt idx="89">
                  <c:v>0.57969641440361153</c:v>
                </c:pt>
                <c:pt idx="90">
                  <c:v>0.55861842666027361</c:v>
                </c:pt>
                <c:pt idx="91">
                  <c:v>0.53792718899248082</c:v>
                </c:pt>
                <c:pt idx="92">
                  <c:v>0.51762276898374682</c:v>
                </c:pt>
                <c:pt idx="93">
                  <c:v>0.49770523685492774</c:v>
                </c:pt>
                <c:pt idx="94">
                  <c:v>0.47817466562219085</c:v>
                </c:pt>
                <c:pt idx="95">
                  <c:v>0.45903113126788841</c:v>
                </c:pt>
                <c:pt idx="96">
                  <c:v>0.44027471292568482</c:v>
                </c:pt>
                <c:pt idx="97">
                  <c:v>0.42190549308145797</c:v>
                </c:pt>
                <c:pt idx="98">
                  <c:v>0.40392355779169531</c:v>
                </c:pt>
                <c:pt idx="99">
                  <c:v>0.38632899692133554</c:v>
                </c:pt>
                <c:pt idx="100">
                  <c:v>0.36912190440327419</c:v>
                </c:pt>
                <c:pt idx="101">
                  <c:v>0.35230237852206303</c:v>
                </c:pt>
                <c:pt idx="102">
                  <c:v>0.33587052222469721</c:v>
                </c:pt>
                <c:pt idx="103">
                  <c:v>0.31982644346180961</c:v>
                </c:pt>
                <c:pt idx="104">
                  <c:v>0.30417025556309374</c:v>
                </c:pt>
                <c:pt idx="105">
                  <c:v>0.2889020776513696</c:v>
                </c:pt>
                <c:pt idx="106">
                  <c:v>0.27402203510040823</c:v>
                </c:pt>
                <c:pt idx="107">
                  <c:v>0.25953026004246865</c:v>
                </c:pt>
                <c:pt idx="108">
                  <c:v>0.24542689193250178</c:v>
                </c:pt>
                <c:pt idx="109">
                  <c:v>0.23171207817717995</c:v>
                </c:pt>
                <c:pt idx="110">
                  <c:v>0.21838597483836542</c:v>
                </c:pt>
                <c:pt idx="111">
                  <c:v>0.20544874742239866</c:v>
                </c:pt>
                <c:pt idx="112">
                  <c:v>0.192900571768747</c:v>
                </c:pt>
                <c:pt idx="113">
                  <c:v>0.18074163505420768</c:v>
                </c:pt>
                <c:pt idx="114">
                  <c:v>0.16897213693214277</c:v>
                </c:pt>
                <c:pt idx="115">
                  <c:v>0.15759229083031195</c:v>
                </c:pt>
                <c:pt idx="116">
                  <c:v>0.14660232543599772</c:v>
                </c:pt>
                <c:pt idx="117">
                  <c:v>0.13600248640360124</c:v>
                </c:pt>
                <c:pt idx="118">
                  <c:v>0.12579303832815134</c:v>
                </c:pt>
                <c:pt idx="119">
                  <c:v>0.1159742670387969</c:v>
                </c:pt>
                <c:pt idx="120">
                  <c:v>0.10654648228015356</c:v>
                </c:pt>
                <c:pt idx="121">
                  <c:v>9.7510020867479605E-2</c:v>
                </c:pt>
                <c:pt idx="122">
                  <c:v>8.8865250425676251E-2</c:v>
                </c:pt>
                <c:pt idx="123">
                  <c:v>8.0612573854366557E-2</c:v>
                </c:pt>
                <c:pt idx="124">
                  <c:v>7.2752434705212046E-2</c:v>
                </c:pt>
                <c:pt idx="125">
                  <c:v>6.5285323718259819E-2</c:v>
                </c:pt>
                <c:pt idx="126">
                  <c:v>5.8211786849204666E-2</c:v>
                </c:pt>
                <c:pt idx="127">
                  <c:v>5.1532435241010907E-2</c:v>
                </c:pt>
                <c:pt idx="128">
                  <c:v>4.5247957770466432E-2</c:v>
                </c:pt>
                <c:pt idx="129">
                  <c:v>3.9359137064127123E-2</c:v>
                </c:pt>
                <c:pt idx="130">
                  <c:v>3.3866870281205927E-2</c:v>
                </c:pt>
                <c:pt idx="131">
                  <c:v>2.8772196594484861E-2</c:v>
                </c:pt>
                <c:pt idx="132">
                  <c:v>2.4076334329085323E-2</c:v>
                </c:pt>
                <c:pt idx="133">
                  <c:v>1.9780732454125753E-2</c:v>
                </c:pt>
                <c:pt idx="134">
                  <c:v>1.5887144182704864E-2</c:v>
                </c:pt>
                <c:pt idx="135">
                  <c:v>1.2397736129402273E-2</c:v>
                </c:pt>
                <c:pt idx="136">
                  <c:v>9.3152577798847266E-3</c:v>
                </c:pt>
                <c:pt idx="137">
                  <c:v>6.6433203775233506E-3</c:v>
                </c:pt>
                <c:pt idx="138">
                  <c:v>4.3868925914027149E-3</c:v>
                </c:pt>
                <c:pt idx="139">
                  <c:v>2.5532810191473275E-3</c:v>
                </c:pt>
                <c:pt idx="140">
                  <c:v>1.1544084665085525E-3</c:v>
                </c:pt>
                <c:pt idx="141">
                  <c:v>2.1380063104724733E-4</c:v>
                </c:pt>
                <c:pt idx="142">
                  <c:v>-1.909926841765144E-4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082-ADCC-A960A9BC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8672"/>
        <c:axId val="509090800"/>
      </c:scatterChart>
      <c:valAx>
        <c:axId val="509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090800"/>
        <c:crosses val="autoZero"/>
        <c:crossBetween val="midCat"/>
      </c:valAx>
      <c:valAx>
        <c:axId val="5090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0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21</xdr:row>
      <xdr:rowOff>33337</xdr:rowOff>
    </xdr:from>
    <xdr:to>
      <xdr:col>4</xdr:col>
      <xdr:colOff>1114425</xdr:colOff>
      <xdr:row>35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923A0-C0A8-4793-9DDB-833D8D47C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66675</xdr:rowOff>
    </xdr:from>
    <xdr:to>
      <xdr:col>4</xdr:col>
      <xdr:colOff>638175</xdr:colOff>
      <xdr:row>9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CA571E6-3D89-43F9-AEE4-C5B82B95159C}"/>
                </a:ext>
              </a:extLst>
            </xdr:cNvPr>
            <xdr:cNvSpPr txBox="1"/>
          </xdr:nvSpPr>
          <xdr:spPr>
            <a:xfrm>
              <a:off x="238125" y="257175"/>
              <a:ext cx="3448050" cy="14668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Método de Euler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𝑥𝑓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CA571E6-3D89-43F9-AEE4-C5B82B95159C}"/>
                </a:ext>
              </a:extLst>
            </xdr:cNvPr>
            <xdr:cNvSpPr txBox="1"/>
          </xdr:nvSpPr>
          <xdr:spPr>
            <a:xfrm>
              <a:off x="238125" y="257175"/>
              <a:ext cx="3448050" cy="14668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Método de Euler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∆𝑥=(𝑏−𝑎)/𝑛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𝑥_𝑛=𝑎+𝑛∆𝑥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𝑦_𝑛=𝑦_(𝑛−1)+∆𝑥𝑓(𝑥_(𝑛−1),𝑦_(𝑛−1))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0</xdr:col>
      <xdr:colOff>628650</xdr:colOff>
      <xdr:row>11</xdr:row>
      <xdr:rowOff>133350</xdr:rowOff>
    </xdr:from>
    <xdr:to>
      <xdr:col>4</xdr:col>
      <xdr:colOff>104775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48658AE-4048-468F-9A9B-5EAF86FF7316}"/>
                </a:ext>
              </a:extLst>
            </xdr:cNvPr>
            <xdr:cNvSpPr txBox="1"/>
          </xdr:nvSpPr>
          <xdr:spPr>
            <a:xfrm>
              <a:off x="628650" y="2228850"/>
              <a:ext cx="2524125" cy="1133475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𝑑𝑦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</m:t>
                    </m:r>
                    <m:rad>
                      <m:radPr>
                        <m:degHide m:val="on"/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rad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+0.4</m:t>
                    </m:r>
                    <m:sSup>
                      <m:sSup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CO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d>
                    <m:dPr>
                      <m:ctrlPr>
                        <a:rPr lang="es-CO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d>
                  <m:r>
                    <a:rPr lang="es-CO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=4</m:t>
                  </m:r>
                </m:oMath>
              </a14:m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Condición inicial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x=2, y=4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Obtener una aproximación para y (2.5)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x=2,5, y=?</a:t>
              </a: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48658AE-4048-468F-9A9B-5EAF86FF7316}"/>
                </a:ext>
              </a:extLst>
            </xdr:cNvPr>
            <xdr:cNvSpPr txBox="1"/>
          </xdr:nvSpPr>
          <xdr:spPr>
            <a:xfrm>
              <a:off x="628650" y="2228850"/>
              <a:ext cx="2524125" cy="1133475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𝑑𝑦/𝑑𝑥=0.1√𝑦+0.4𝑥^2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𝑦(2)=4</a:t>
              </a:r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Condición inicial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x=2, y=4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Obtener una aproximación para y (2.5)</a:t>
              </a:r>
            </a:p>
            <a:p>
              <a:pPr algn="ctr"/>
              <a:r>
                <a:rPr lang="es-C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x=2,5, y=?</a:t>
              </a: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1</xdr:col>
      <xdr:colOff>657225</xdr:colOff>
      <xdr:row>22</xdr:row>
      <xdr:rowOff>19051</xdr:rowOff>
    </xdr:from>
    <xdr:to>
      <xdr:col>3</xdr:col>
      <xdr:colOff>85725</xdr:colOff>
      <xdr:row>24</xdr:row>
      <xdr:rowOff>38101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4994FAA-C430-478B-9B9B-4DCD910EA793}"/>
                </a:ext>
              </a:extLst>
            </xdr:cNvPr>
            <xdr:cNvSpPr txBox="1"/>
          </xdr:nvSpPr>
          <xdr:spPr>
            <a:xfrm>
              <a:off x="1419225" y="4238626"/>
              <a:ext cx="952500" cy="400050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4994FAA-C430-478B-9B9B-4DCD910EA793}"/>
                </a:ext>
              </a:extLst>
            </xdr:cNvPr>
            <xdr:cNvSpPr txBox="1"/>
          </xdr:nvSpPr>
          <xdr:spPr>
            <a:xfrm>
              <a:off x="1419225" y="4238626"/>
              <a:ext cx="952500" cy="400050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∆𝑥=(𝑏−𝑎)/𝑛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5</xdr:col>
      <xdr:colOff>593396</xdr:colOff>
      <xdr:row>39</xdr:row>
      <xdr:rowOff>153277</xdr:rowOff>
    </xdr:from>
    <xdr:to>
      <xdr:col>12</xdr:col>
      <xdr:colOff>98536</xdr:colOff>
      <xdr:row>59</xdr:row>
      <xdr:rowOff>14015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8BD36B-B0F3-4675-A55A-4CB5698F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6</xdr:row>
      <xdr:rowOff>19050</xdr:rowOff>
    </xdr:from>
    <xdr:to>
      <xdr:col>6</xdr:col>
      <xdr:colOff>94788</xdr:colOff>
      <xdr:row>19</xdr:row>
      <xdr:rowOff>123502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5A9945-0F6C-4005-AA91-020AFFDE0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1162050"/>
          <a:ext cx="3695238" cy="2580952"/>
        </a:xfrm>
        <a:prstGeom prst="rect">
          <a:avLst/>
        </a:prstGeom>
      </xdr:spPr>
    </xdr:pic>
    <xdr:clientData/>
  </xdr:twoCellAnchor>
  <xdr:twoCellAnchor>
    <xdr:from>
      <xdr:col>0</xdr:col>
      <xdr:colOff>285749</xdr:colOff>
      <xdr:row>1</xdr:row>
      <xdr:rowOff>19049</xdr:rowOff>
    </xdr:from>
    <xdr:to>
      <xdr:col>7</xdr:col>
      <xdr:colOff>123824</xdr:colOff>
      <xdr:row>5</xdr:row>
      <xdr:rowOff>57150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771A0CC-F035-48B4-9962-263A646A391C}"/>
            </a:ext>
          </a:extLst>
        </xdr:cNvPr>
        <xdr:cNvSpPr txBox="1"/>
      </xdr:nvSpPr>
      <xdr:spPr>
        <a:xfrm>
          <a:off x="285749" y="209549"/>
          <a:ext cx="5172075" cy="800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="1"/>
            <a:t>Problema: 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Tenemos un tanque con un diámetro de 2 metros, una altura de 4 metros, se vacía por una tubería de 0.05 metros, cuando el tanque está lleno tiene una altura de 4 metros y cuando se abre la tubería se empieza a vaciar. Determine la altura que tendrá el líquido a los 200 segundos.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6</xdr:col>
      <xdr:colOff>466725</xdr:colOff>
      <xdr:row>6</xdr:row>
      <xdr:rowOff>28575</xdr:rowOff>
    </xdr:from>
    <xdr:to>
      <xdr:col>8</xdr:col>
      <xdr:colOff>95006</xdr:colOff>
      <xdr:row>11</xdr:row>
      <xdr:rowOff>76075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A70425-ED8E-41D0-A951-D25A634DC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1171575"/>
          <a:ext cx="1952381" cy="1000000"/>
        </a:xfrm>
        <a:prstGeom prst="rect">
          <a:avLst/>
        </a:prstGeom>
      </xdr:spPr>
    </xdr:pic>
    <xdr:clientData/>
  </xdr:twoCellAnchor>
  <xdr:twoCellAnchor>
    <xdr:from>
      <xdr:col>9</xdr:col>
      <xdr:colOff>571499</xdr:colOff>
      <xdr:row>4</xdr:row>
      <xdr:rowOff>19045</xdr:rowOff>
    </xdr:from>
    <xdr:to>
      <xdr:col>16</xdr:col>
      <xdr:colOff>504824</xdr:colOff>
      <xdr:row>94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D67A8DC-04BA-4BE6-A246-019AC874B703}"/>
                </a:ext>
              </a:extLst>
            </xdr:cNvPr>
            <xdr:cNvSpPr txBox="1"/>
          </xdr:nvSpPr>
          <xdr:spPr>
            <a:xfrm>
              <a:off x="7572374" y="781045"/>
              <a:ext cx="5267325" cy="172593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𝑄</m:t>
                  </m:r>
                </m:oMath>
              </a14:m>
              <a:r>
                <a:rPr lang="es-CO" sz="1400"/>
                <a:t>= Caudal</a:t>
              </a:r>
            </a:p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𝑣</m:t>
                  </m:r>
                </m:oMath>
              </a14:m>
              <a:r>
                <a:rPr lang="es-CO" sz="1400"/>
                <a:t>= Velocidad</a:t>
              </a:r>
            </a:p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s-CO" sz="1400"/>
                <a:t>= Area</a:t>
              </a:r>
            </a:p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s-CO" sz="1400"/>
                <a:t>=diametro</a:t>
              </a:r>
            </a:p>
            <a:p>
              <a:pPr algn="ctr"/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𝑠𝑎𝑙𝑖𝑑𝑎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𝑣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𝑠𝑎𝑙𝑖𝑑𝑎</m:t>
                        </m:r>
                      </m:sub>
                    </m:sSub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𝑣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Energia</m:t>
                    </m:r>
                    <m: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Cinetica</m:t>
                    </m:r>
                  </m:oMath>
                </m:oMathPara>
              </a14:m>
              <a:endParaRPr lang="es-CO" sz="14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Energia</m:t>
                  </m:r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Cinetica</m:t>
                  </m:r>
                </m:oMath>
              </a14:m>
              <a:endParaRPr lang="es-CO" sz="14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𝑚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masa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𝑣</m:t>
                  </m:r>
                </m:oMath>
              </a14:m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= velocidad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g</m:t>
                  </m:r>
                </m:oMath>
              </a14:m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= gravedad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</m:t>
                  </m:r>
                </m:oMath>
              </a14:m>
              <a:r>
                <a:rPr lang="es-CO" sz="1400">
                  <a:effectLst/>
                </a:rPr>
                <a:t> = altura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volumen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</m:t>
                    </m:r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𝑡𝑖𝑒𝑚𝑝𝑜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𝐷</m:t>
                    </m:r>
                    <m: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diametro</m:t>
                    </m:r>
                    <m: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mayor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mgh</m:t>
                    </m:r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sSup>
                    <m:sSupPr>
                      <m:ctrlPr>
                        <a:rPr lang="es-CO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</m:t>
                      </m:r>
                    </m:e>
                    <m:sup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O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𝑚𝑔h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den>
                  </m:f>
                </m:oMath>
              </a14:m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=2gh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𝑔h</m:t>
                        </m:r>
                      </m:e>
                    </m:rad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𝑠𝑎𝑙𝑖𝑑𝑎</m:t>
                        </m:r>
                      </m:sub>
                    </m:sSub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𝑣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𝑠𝑎𝑙𝑖𝑑𝑎</m:t>
                        </m:r>
                      </m:sub>
                    </m:sSub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𝑔h</m:t>
                            </m:r>
                          </m:e>
                        </m:rad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𝑐𝑡𝑒</m:t>
                    </m:r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𝑑𝑡</m:t>
                        </m:r>
                      </m:den>
                    </m:f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𝑑𝑉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𝑑𝑡</m:t>
                      </m:r>
                    </m:den>
                  </m:f>
                </m:oMath>
              </a14:m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𝑔h</m:t>
                          </m:r>
                        </m:e>
                      </m:rad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den>
                  </m:f>
                </m:oMath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1">
                  <a:solidFill>
                    <a:srgbClr val="FF0000"/>
                  </a:solidFill>
                  <a:ea typeface="Cambria Math" panose="02040503050406030204" pitchFamily="18" charset="0"/>
                </a:rPr>
                <a:t>(1) </a:t>
              </a:r>
              <a14:m>
                <m:oMath xmlns:m="http://schemas.openxmlformats.org/officeDocument/2006/math">
                  <m:r>
                    <a:rPr lang="es-CO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𝑑𝑉</m:t>
                  </m:r>
                  <m:r>
                    <a:rPr lang="es-CO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=(</m:t>
                  </m:r>
                  <m:f>
                    <m:fPr>
                      <m:ctrlP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𝑔h</m:t>
                          </m:r>
                        </m:e>
                      </m:rad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den>
                  </m:f>
                </m:oMath>
              </a14:m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)dt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𝑏𝑎𝑠𝑒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</m:t>
                    </m:r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la</m:t>
                    </m:r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altura</m:t>
                    </m:r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no</m:t>
                    </m:r>
                    <m: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varia</m:t>
                    </m:r>
                  </m:oMath>
                </m:oMathPara>
              </a14:m>
              <a:endParaRPr lang="es-CO" sz="14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4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(2) 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dV</a:t>
              </a: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𝐷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</m:t>
                  </m:r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si</m:t>
                  </m:r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la</m:t>
                  </m:r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altura</m:t>
                  </m:r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CO" sz="14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varia</m:t>
                  </m:r>
                </m:oMath>
              </a14:m>
              <a:r>
                <a:rPr lang="es-CO" sz="1400">
                  <a:effectLst/>
                </a:rPr>
                <a:t>, se esta vaciando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dV=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s-C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𝑑h</m:t>
                    </m:r>
                    <m:r>
                      <a:rPr lang="es-CO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=(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𝑔h</m:t>
                            </m:r>
                          </m:e>
                        </m:rad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m:rPr>
                        <m:nor/>
                      </m:rPr>
                      <a:rPr lang="es-CO" sz="14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s-CO" sz="14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dt</m:t>
                    </m:r>
                  </m:oMath>
                </m:oMathPara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𝑑h</m:t>
                  </m:r>
                </m:oMath>
              </a14:m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=</a:t>
              </a:r>
              <a14:m>
                <m:oMath xmlns:m="http://schemas.openxmlformats.org/officeDocument/2006/math"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𝐷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𝑔h</m:t>
                          </m:r>
                        </m:e>
                      </m:rad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m:rPr>
                      <m:nor/>
                    </m:rPr>
                    <a:rPr lang="es-CO" sz="14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  <m:r>
                    <m:rPr>
                      <m:nor/>
                    </m:rPr>
                    <a:rPr lang="es-CO" sz="14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dt</m:t>
                  </m:r>
                </m:oMath>
              </a14:m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𝑑h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es-CO" sz="14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𝑔h</m:t>
                          </m:r>
                        </m:e>
                      </m:rad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𝐷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s-CO" sz="14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dt</m:t>
                  </m:r>
                </m:oMath>
              </a14:m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𝑑h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𝑑𝑡</m:t>
                      </m:r>
                    </m:den>
                  </m:f>
                </m:oMath>
              </a14:m>
              <a:r>
                <a:rPr lang="es-CO" sz="1400">
                  <a:effectLst/>
                </a:rPr>
                <a:t> = </a:t>
              </a: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𝑔h</m:t>
                          </m:r>
                        </m:e>
                      </m:rad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𝐷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s-CO" sz="1400">
                  <a:effectLst/>
                </a:rPr>
                <a:t> </a:t>
              </a:r>
              <a:r>
                <a:rPr lang="es-CO" sz="1400">
                  <a:solidFill>
                    <a:schemeClr val="accent1"/>
                  </a:solidFill>
                  <a:effectLst/>
                </a:rPr>
                <a:t>Vaciado de un tanque por gravedad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𝑑h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𝑑𝑡</m:t>
                      </m:r>
                    </m:den>
                  </m:f>
                </m:oMath>
              </a14:m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d>
                            <m:dPr>
                              <m:ctrlPr>
                                <a:rPr lang="es-CO" sz="14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s-CO" sz="14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9,81</m:t>
                              </m:r>
                            </m:e>
                          </m:d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rad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(0,05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𝑑h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𝑑𝑡</m:t>
                      </m:r>
                    </m:den>
                  </m:f>
                </m:oMath>
              </a14:m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19,62</m:t>
                          </m:r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rad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(</m:t>
                      </m:r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2,5</m:t>
                      </m:r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−3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s-CO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</m:oMath>
              </a14:m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𝒅𝒉</m:t>
                      </m:r>
                    </m:num>
                    <m:den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𝒅𝒕</m:t>
                      </m:r>
                    </m:den>
                  </m:f>
                </m:oMath>
              </a14:m>
              <a:r>
                <a:rPr lang="es-CO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 -2,7684x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𝟏𝟎</m:t>
                      </m:r>
                    </m:e>
                    <m:sup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sup>
                  </m:sSup>
                  <m:rad>
                    <m:radPr>
                      <m:degHide m:val="on"/>
                      <m:ctrlP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s-CO" sz="1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𝒉</m:t>
                      </m:r>
                    </m:e>
                  </m:rad>
                </m:oMath>
              </a14:m>
              <a:endParaRPr lang="es-CO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1">
                  <a:solidFill>
                    <a:schemeClr val="tx1"/>
                  </a:solidFill>
                  <a:effectLst/>
                </a:rPr>
                <a:t>h(0) = 4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1">
                  <a:solidFill>
                    <a:schemeClr val="tx1"/>
                  </a:solidFill>
                  <a:effectLst/>
                </a:rPr>
                <a:t>h(200) = ?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tx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/>
            </a:p>
            <a:p>
              <a:endParaRPr lang="es-CO" sz="14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D67A8DC-04BA-4BE6-A246-019AC874B703}"/>
                </a:ext>
              </a:extLst>
            </xdr:cNvPr>
            <xdr:cNvSpPr txBox="1"/>
          </xdr:nvSpPr>
          <xdr:spPr>
            <a:xfrm>
              <a:off x="7572374" y="781045"/>
              <a:ext cx="5267325" cy="172593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s-CO" sz="1400"/>
                <a:t>= Caudal</a:t>
              </a: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s-CO" sz="1400"/>
                <a:t>= Velocidad</a:t>
              </a: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CO" sz="1400"/>
                <a:t>= Area</a:t>
              </a: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s-CO" sz="1400"/>
                <a:t>=diametro</a:t>
              </a:r>
            </a:p>
            <a:p>
              <a:pPr algn="ctr"/>
              <a:endParaRPr lang="es-CO" sz="1400"/>
            </a:p>
            <a:p>
              <a:r>
                <a:rPr lang="es-CO" sz="1400" b="0" i="0">
                  <a:latin typeface="Cambria Math" panose="02040503050406030204" pitchFamily="18" charset="0"/>
                </a:rPr>
                <a:t>𝑄_𝑠𝑎𝑙𝑖𝑑𝑎=𝑣𝐴_𝑇</a:t>
              </a:r>
              <a:endParaRPr lang="es-CO" sz="1400"/>
            </a:p>
            <a:p>
              <a:endParaRPr lang="es-CO" sz="1400"/>
            </a:p>
            <a:p>
              <a:r>
                <a:rPr lang="es-CO" sz="1400" b="0" i="0">
                  <a:latin typeface="Cambria Math" panose="02040503050406030204" pitchFamily="18" charset="0"/>
                </a:rPr>
                <a:t>𝐴_𝑇=(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𝜋𝑑^2)/</a:t>
              </a:r>
              <a:r>
                <a:rPr lang="es-CO" sz="1400" b="0" i="0">
                  <a:latin typeface="Cambria Math" panose="02040503050406030204" pitchFamily="18" charset="0"/>
                </a:rPr>
                <a:t>4</a:t>
              </a:r>
              <a:endParaRPr lang="es-CO" sz="1400"/>
            </a:p>
            <a:p>
              <a:endParaRPr lang="es-CO" sz="1400"/>
            </a:p>
            <a:p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𝑄_𝑠𝑎𝑙𝑖𝑑𝑎=𝑣 (𝜋𝑑^2)/4</a:t>
              </a:r>
              <a:endParaRPr lang="es-CO" sz="1400"/>
            </a:p>
            <a:p>
              <a:endParaRPr lang="es-CO" sz="1400"/>
            </a:p>
            <a:p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𝐸_𝑐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=Energia Cinetica</a:t>
              </a:r>
              <a:endParaRPr lang="es-CO" sz="14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𝐸_𝑝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Energia Cinetica</a:t>
              </a:r>
              <a:endParaRPr lang="es-CO" sz="14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masa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= velocidad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= gravedad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s-CO" sz="1400">
                  <a:effectLst/>
                </a:rPr>
                <a:t> = altura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=volumen</a:t>
              </a:r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=𝑡𝑖𝑒𝑚𝑝𝑜</a:t>
              </a:r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diametro mayor</a:t>
              </a:r>
              <a:endParaRPr lang="es-CO" sz="1400">
                <a:effectLst/>
              </a:endParaRPr>
            </a:p>
            <a:p>
              <a:endParaRPr lang="es-CO" sz="1400"/>
            </a:p>
            <a:p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𝑐=𝐸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endParaRPr lang="es-CO" sz="1400"/>
            </a:p>
            <a:p>
              <a:endParaRPr lang="es-CO" sz="1400"/>
            </a:p>
            <a:p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𝑚𝑣^2)/2=mgh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𝑣^2=2𝑚𝑔ℎ/𝑚</a:t>
              </a:r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=2gh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𝑣=√2𝑔ℎ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𝑄_𝑠𝑎𝑙𝑖𝑑𝑎=𝑣 (𝜋𝑑^2)/4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𝑄_𝑠𝑎𝑙𝑖𝑑𝑎=(√2𝑔ℎ 𝜋𝑑^2)/4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ℎ≠𝑐𝑡𝑒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𝑄=  𝑑𝑉/𝑑𝑡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𝑑𝑉/𝑑𝑡</a:t>
              </a:r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(√2𝑔ℎ 𝜋𝑑^2)/4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1">
                  <a:solidFill>
                    <a:srgbClr val="FF0000"/>
                  </a:solidFill>
                  <a:ea typeface="Cambria Math" panose="02040503050406030204" pitchFamily="18" charset="0"/>
                </a:rPr>
                <a:t>(1) 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𝑑𝑉=((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√2𝑔ℎ 𝜋𝑑^2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)dt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𝑉=𝐴_𝑏𝑎𝑠𝑒 ℎ=(𝜋𝐷^2)/4 ℎ, si la altura no varia</a:t>
              </a:r>
              <a:endParaRPr lang="es-CO" sz="14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4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(2) </a:t>
              </a:r>
              <a:r>
                <a:rPr lang="es-CO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dV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(𝜋𝐷^2)/4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𝑑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ℎ, si la altura varia</a:t>
              </a:r>
              <a:r>
                <a:rPr lang="es-CO" sz="1400">
                  <a:effectLst/>
                </a:rPr>
                <a:t>, se esta vaciando</a:t>
              </a: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dV=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𝑉_2</a:t>
              </a:r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−(𝜋𝐷^2)/4 𝑑ℎ=((√2𝑔ℎ 𝜋𝑑^2)/4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)dt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𝑑ℎ</a:t>
              </a:r>
              <a:r>
                <a:rPr lang="es-CO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=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/(𝜋𝐷^2 )((√2𝑔ℎ 𝜋𝑑^2)/4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)dt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𝑑ℎ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−(√2𝑔ℎ 𝑑^2)/𝐷^2 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dt</a:t>
              </a:r>
              <a:r>
                <a:rPr lang="es-CO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𝑑ℎ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es-CO" sz="1400">
                  <a:effectLst/>
                </a:rPr>
                <a:t> =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−(√2𝑔ℎ 𝑑^2)/𝐷^2 </a:t>
              </a:r>
              <a:r>
                <a:rPr lang="es-CO" sz="1400">
                  <a:effectLst/>
                </a:rPr>
                <a:t> </a:t>
              </a:r>
              <a:r>
                <a:rPr lang="es-CO" sz="1400">
                  <a:solidFill>
                    <a:schemeClr val="accent1"/>
                  </a:solidFill>
                  <a:effectLst/>
                </a:rPr>
                <a:t>Vaciado de un tanque por gravedad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𝑑ℎ/𝑑𝑡</a:t>
              </a:r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−(√(2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(9,81)ℎ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(0,05)^2 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^2 </a:t>
              </a: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𝑑ℎ/𝑑𝑡</a:t>
              </a:r>
              <a:r>
                <a:rPr lang="es-CO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−(√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19,62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ℎ  (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2,5𝑥10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)/</a:t>
              </a:r>
              <a:r>
                <a:rPr lang="es-C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𝒅𝒉/𝒅𝒕</a:t>
              </a:r>
              <a:r>
                <a:rPr lang="es-CO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 -2,7684x</a:t>
              </a:r>
              <a:r>
                <a:rPr lang="es-CO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〖𝟏𝟎〗^(−𝟑)</a:t>
              </a:r>
              <a:r>
                <a:rPr lang="es-CO" sz="1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√𝒉</a:t>
              </a:r>
              <a:endParaRPr lang="es-CO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1">
                  <a:solidFill>
                    <a:schemeClr val="tx1"/>
                  </a:solidFill>
                  <a:effectLst/>
                </a:rPr>
                <a:t>h(0) = 4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1">
                  <a:solidFill>
                    <a:schemeClr val="tx1"/>
                  </a:solidFill>
                  <a:effectLst/>
                </a:rPr>
                <a:t>h(200) = ?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tx1"/>
                </a:solidFill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>
                <a:solidFill>
                  <a:schemeClr val="accent1"/>
                </a:solidFill>
                <a:effectLst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s-CO" sz="1400"/>
            </a:p>
            <a:p>
              <a:endParaRPr lang="es-CO" sz="1400"/>
            </a:p>
          </xdr:txBody>
        </xdr:sp>
      </mc:Fallback>
    </mc:AlternateContent>
    <xdr:clientData/>
  </xdr:twoCellAnchor>
  <xdr:twoCellAnchor editAs="oneCell">
    <xdr:from>
      <xdr:col>6</xdr:col>
      <xdr:colOff>361951</xdr:colOff>
      <xdr:row>13</xdr:row>
      <xdr:rowOff>47624</xdr:rowOff>
    </xdr:from>
    <xdr:to>
      <xdr:col>7</xdr:col>
      <xdr:colOff>1480981</xdr:colOff>
      <xdr:row>21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4D8B524-84C3-4FC1-8385-0297ABE81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524" t="65633" r="19316" b="3115"/>
        <a:stretch/>
      </xdr:blipFill>
      <xdr:spPr>
        <a:xfrm>
          <a:off x="4933951" y="2524124"/>
          <a:ext cx="1881030" cy="1562101"/>
        </a:xfrm>
        <a:prstGeom prst="rect">
          <a:avLst/>
        </a:prstGeom>
      </xdr:spPr>
    </xdr:pic>
    <xdr:clientData/>
  </xdr:twoCellAnchor>
  <xdr:twoCellAnchor>
    <xdr:from>
      <xdr:col>7</xdr:col>
      <xdr:colOff>1247775</xdr:colOff>
      <xdr:row>0</xdr:row>
      <xdr:rowOff>95250</xdr:rowOff>
    </xdr:from>
    <xdr:to>
      <xdr:col>11</xdr:col>
      <xdr:colOff>486623</xdr:colOff>
      <xdr:row>8</xdr:row>
      <xdr:rowOff>3065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13993E0-C6B3-426C-ACCA-BE6C55117595}"/>
                </a:ext>
              </a:extLst>
            </xdr:cNvPr>
            <xdr:cNvSpPr txBox="1"/>
          </xdr:nvSpPr>
          <xdr:spPr>
            <a:xfrm>
              <a:off x="6724650" y="95250"/>
              <a:ext cx="3465567" cy="143181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Método de Euler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𝑥𝑓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13993E0-C6B3-426C-ACCA-BE6C55117595}"/>
                </a:ext>
              </a:extLst>
            </xdr:cNvPr>
            <xdr:cNvSpPr txBox="1"/>
          </xdr:nvSpPr>
          <xdr:spPr>
            <a:xfrm>
              <a:off x="6724650" y="95250"/>
              <a:ext cx="3465567" cy="143181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Método de Euler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∆𝑥=(𝑏−𝑎)/𝑛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𝑥_𝑛=𝑎+𝑛∆𝑥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𝑦_𝑛=𝑦_(𝑛−1)+∆𝑥𝑓(𝑥_(𝑛−1),𝑦_(𝑛−1))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2</xdr:col>
      <xdr:colOff>609600</xdr:colOff>
      <xdr:row>34</xdr:row>
      <xdr:rowOff>0</xdr:rowOff>
    </xdr:from>
    <xdr:to>
      <xdr:col>3</xdr:col>
      <xdr:colOff>808859</xdr:colOff>
      <xdr:row>36</xdr:row>
      <xdr:rowOff>10291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2F821DF-3054-4F39-B81B-82859C936433}"/>
                </a:ext>
              </a:extLst>
            </xdr:cNvPr>
            <xdr:cNvSpPr txBox="1"/>
          </xdr:nvSpPr>
          <xdr:spPr>
            <a:xfrm>
              <a:off x="2133600" y="6638925"/>
              <a:ext cx="961259" cy="391291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s-C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r>
                          <a:rPr lang="es-C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2F821DF-3054-4F39-B81B-82859C936433}"/>
                </a:ext>
              </a:extLst>
            </xdr:cNvPr>
            <xdr:cNvSpPr txBox="1"/>
          </xdr:nvSpPr>
          <xdr:spPr>
            <a:xfrm>
              <a:off x="2133600" y="6638925"/>
              <a:ext cx="961259" cy="391291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∆𝑥=(𝑏−𝑎)/𝑛</a:t>
              </a: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3</xdr:col>
      <xdr:colOff>509587</xdr:colOff>
      <xdr:row>66</xdr:row>
      <xdr:rowOff>4762</xdr:rowOff>
    </xdr:from>
    <xdr:to>
      <xdr:col>8</xdr:col>
      <xdr:colOff>328612</xdr:colOff>
      <xdr:row>80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7078B79-C0EA-4FB1-8688-B44E308BD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190500</xdr:rowOff>
    </xdr:from>
    <xdr:to>
      <xdr:col>4</xdr:col>
      <xdr:colOff>581025</xdr:colOff>
      <xdr:row>96</xdr:row>
      <xdr:rowOff>42863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8C940C5-429E-45A0-8D63-48A489157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101</xdr:row>
      <xdr:rowOff>76200</xdr:rowOff>
    </xdr:from>
    <xdr:to>
      <xdr:col>3</xdr:col>
      <xdr:colOff>885825</xdr:colOff>
      <xdr:row>103</xdr:row>
      <xdr:rowOff>180975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B993033-79F8-431C-AB37-D2C4A212D19D}"/>
            </a:ext>
          </a:extLst>
        </xdr:cNvPr>
        <xdr:cNvSpPr txBox="1"/>
      </xdr:nvSpPr>
      <xdr:spPr>
        <a:xfrm>
          <a:off x="66675" y="19659600"/>
          <a:ext cx="3105150" cy="4857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Cuando hayan pasado 1420 segundos o 24 minutos el tanque estará vacío</a:t>
          </a:r>
        </a:p>
        <a:p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3E1F-B166-4952-8139-D242951D1DF3}">
  <sheetPr>
    <tabColor rgb="FF00B050"/>
  </sheetPr>
  <dimension ref="A1:J24"/>
  <sheetViews>
    <sheetView topLeftCell="A19" workbookViewId="0">
      <selection activeCell="H47" sqref="H47"/>
    </sheetView>
  </sheetViews>
  <sheetFormatPr baseColWidth="10" defaultRowHeight="15" x14ac:dyDescent="0.25"/>
  <cols>
    <col min="1" max="3" width="17.7109375" customWidth="1"/>
    <col min="4" max="4" width="19.28515625" customWidth="1"/>
    <col min="5" max="6" width="17.7109375" customWidth="1"/>
    <col min="7" max="7" width="13.7109375" bestFit="1" customWidth="1"/>
    <col min="8" max="8" width="19.5703125" bestFit="1" customWidth="1"/>
    <col min="9" max="9" width="14" customWidth="1"/>
  </cols>
  <sheetData>
    <row r="1" spans="1:10" ht="25.5" x14ac:dyDescent="0.4">
      <c r="A1" s="2"/>
      <c r="B1" s="46" t="s">
        <v>26</v>
      </c>
      <c r="C1" s="46"/>
      <c r="D1" s="46"/>
      <c r="E1" s="2"/>
      <c r="F1" s="2"/>
      <c r="G1" s="2"/>
    </row>
    <row r="2" spans="1:10" x14ac:dyDescent="0.25">
      <c r="A2" s="2"/>
      <c r="B2" s="2"/>
      <c r="C2" s="2"/>
      <c r="D2" s="2"/>
      <c r="E2" s="2"/>
      <c r="F2" s="2"/>
      <c r="G2" s="2"/>
    </row>
    <row r="3" spans="1:10" x14ac:dyDescent="0.25">
      <c r="A3" s="2"/>
      <c r="C3" s="2"/>
      <c r="D3" s="2"/>
      <c r="E3" s="48" t="s">
        <v>7</v>
      </c>
      <c r="F3" s="49">
        <v>0</v>
      </c>
      <c r="G3" s="2"/>
    </row>
    <row r="4" spans="1:10" ht="21" x14ac:dyDescent="0.35">
      <c r="A4" s="2"/>
      <c r="B4" s="2" t="s">
        <v>27</v>
      </c>
      <c r="C4" s="47" t="s">
        <v>9</v>
      </c>
      <c r="D4" s="2"/>
      <c r="E4" s="48" t="s">
        <v>6</v>
      </c>
      <c r="F4" s="49">
        <v>2</v>
      </c>
      <c r="G4" s="2"/>
      <c r="H4" s="51" t="s">
        <v>8</v>
      </c>
      <c r="I4" s="51"/>
    </row>
    <row r="5" spans="1:10" x14ac:dyDescent="0.25">
      <c r="A5" s="2"/>
      <c r="B5" s="2"/>
      <c r="C5" s="2"/>
      <c r="D5" s="2"/>
      <c r="E5" s="48" t="s">
        <v>5</v>
      </c>
      <c r="F5" s="49">
        <v>1</v>
      </c>
      <c r="G5" s="2"/>
    </row>
    <row r="6" spans="1:10" ht="20.25" x14ac:dyDescent="0.35">
      <c r="A6" s="2"/>
      <c r="B6" s="2"/>
      <c r="C6" s="2"/>
      <c r="D6" s="2"/>
      <c r="E6" s="48" t="s">
        <v>4</v>
      </c>
      <c r="F6" s="50">
        <v>0.1</v>
      </c>
      <c r="G6" s="2"/>
      <c r="H6" s="52" t="s">
        <v>10</v>
      </c>
    </row>
    <row r="7" spans="1:10" x14ac:dyDescent="0.25">
      <c r="A7" s="2"/>
      <c r="B7" s="2"/>
      <c r="C7" s="2"/>
      <c r="D7" s="2"/>
      <c r="E7" s="2"/>
      <c r="F7" s="2"/>
      <c r="G7" s="2"/>
    </row>
    <row r="8" spans="1:10" x14ac:dyDescent="0.25">
      <c r="A8" s="2"/>
      <c r="B8" s="53" t="s">
        <v>0</v>
      </c>
      <c r="C8" s="53" t="s">
        <v>1</v>
      </c>
      <c r="D8" s="53" t="s">
        <v>2</v>
      </c>
      <c r="E8" s="53" t="s">
        <v>3</v>
      </c>
      <c r="F8" s="2"/>
      <c r="G8" s="2"/>
    </row>
    <row r="9" spans="1:10" x14ac:dyDescent="0.25">
      <c r="A9" s="2"/>
      <c r="B9" s="4">
        <v>0</v>
      </c>
      <c r="C9" s="3">
        <v>0</v>
      </c>
      <c r="D9" s="5">
        <v>2</v>
      </c>
      <c r="E9" s="5">
        <f>C9-D9+4</f>
        <v>2</v>
      </c>
      <c r="F9" s="2"/>
      <c r="G9" s="2"/>
    </row>
    <row r="10" spans="1:10" x14ac:dyDescent="0.25">
      <c r="A10" s="2"/>
      <c r="B10" s="1">
        <v>1</v>
      </c>
      <c r="C10" s="6">
        <v>0.1</v>
      </c>
      <c r="D10" s="5">
        <f>D9+$F$6*E9</f>
        <v>2.2000000000000002</v>
      </c>
      <c r="E10" s="5">
        <f>C10-D10+4</f>
        <v>1.9</v>
      </c>
      <c r="F10" s="2"/>
      <c r="G10" s="2"/>
    </row>
    <row r="11" spans="1:10" x14ac:dyDescent="0.25">
      <c r="A11" s="2"/>
      <c r="B11" s="1">
        <v>2</v>
      </c>
      <c r="C11" s="6">
        <v>0.2</v>
      </c>
      <c r="D11" s="5">
        <f>D10+$F$6*E10</f>
        <v>2.39</v>
      </c>
      <c r="E11" s="5">
        <f>C11-D11+4</f>
        <v>1.81</v>
      </c>
      <c r="F11" s="2"/>
      <c r="G11" s="2"/>
    </row>
    <row r="12" spans="1:10" x14ac:dyDescent="0.25">
      <c r="A12" s="2"/>
      <c r="B12" s="4">
        <v>3</v>
      </c>
      <c r="C12" s="6">
        <v>0.3</v>
      </c>
      <c r="D12" s="5">
        <f t="shared" ref="D12:D18" si="0">D11+$F$6*E11</f>
        <v>2.5710000000000002</v>
      </c>
      <c r="E12" s="5">
        <f t="shared" ref="E12:E19" si="1">C12-D12+4</f>
        <v>1.7289999999999996</v>
      </c>
      <c r="F12" s="2"/>
      <c r="G12" s="2"/>
    </row>
    <row r="13" spans="1:10" x14ac:dyDescent="0.25">
      <c r="A13" s="2"/>
      <c r="B13" s="1">
        <v>4</v>
      </c>
      <c r="C13" s="6">
        <v>0.4</v>
      </c>
      <c r="D13" s="5">
        <f t="shared" si="0"/>
        <v>2.7439</v>
      </c>
      <c r="E13" s="5">
        <f t="shared" si="1"/>
        <v>1.6560999999999999</v>
      </c>
      <c r="F13" s="2"/>
    </row>
    <row r="14" spans="1:10" x14ac:dyDescent="0.25">
      <c r="A14" s="2"/>
      <c r="B14" s="1">
        <v>5</v>
      </c>
      <c r="C14" s="6">
        <v>0.5</v>
      </c>
      <c r="D14" s="5">
        <f t="shared" si="0"/>
        <v>2.90951</v>
      </c>
      <c r="E14" s="5">
        <f t="shared" si="1"/>
        <v>1.59049</v>
      </c>
      <c r="F14" s="2"/>
      <c r="G14" s="2"/>
    </row>
    <row r="15" spans="1:10" x14ac:dyDescent="0.25">
      <c r="A15" s="2"/>
      <c r="B15" s="4">
        <v>6</v>
      </c>
      <c r="C15" s="6">
        <v>0.6</v>
      </c>
      <c r="D15" s="5">
        <f t="shared" si="0"/>
        <v>3.068559</v>
      </c>
      <c r="E15" s="5">
        <f t="shared" si="1"/>
        <v>1.5314410000000001</v>
      </c>
      <c r="F15" s="2"/>
      <c r="G15" s="54" t="s">
        <v>11</v>
      </c>
      <c r="H15" s="54"/>
      <c r="I15" s="54"/>
      <c r="J15" s="54"/>
    </row>
    <row r="16" spans="1:10" x14ac:dyDescent="0.25">
      <c r="A16" s="2"/>
      <c r="B16" s="1">
        <v>7</v>
      </c>
      <c r="C16" s="6">
        <v>0.7</v>
      </c>
      <c r="D16" s="5">
        <f t="shared" si="0"/>
        <v>3.2217031</v>
      </c>
      <c r="E16" s="5">
        <f t="shared" si="1"/>
        <v>1.4782969000000001</v>
      </c>
      <c r="F16" s="2"/>
      <c r="G16" s="2" t="s">
        <v>12</v>
      </c>
      <c r="H16" t="s">
        <v>14</v>
      </c>
    </row>
    <row r="17" spans="1:8" x14ac:dyDescent="0.25">
      <c r="A17" s="2"/>
      <c r="B17" s="1">
        <v>8</v>
      </c>
      <c r="C17" s="6">
        <v>0.8</v>
      </c>
      <c r="D17" s="5">
        <f t="shared" si="0"/>
        <v>3.3695327900000001</v>
      </c>
      <c r="E17" s="5">
        <f t="shared" si="1"/>
        <v>1.4304672099999998</v>
      </c>
      <c r="F17" s="2"/>
      <c r="G17" s="2"/>
      <c r="H17" t="s">
        <v>15</v>
      </c>
    </row>
    <row r="18" spans="1:8" x14ac:dyDescent="0.25">
      <c r="A18" s="2"/>
      <c r="B18" s="4">
        <v>9</v>
      </c>
      <c r="C18" s="6">
        <v>0.9</v>
      </c>
      <c r="D18" s="5">
        <f t="shared" si="0"/>
        <v>3.5125795110000002</v>
      </c>
      <c r="E18" s="5">
        <f t="shared" si="1"/>
        <v>1.3874204889999997</v>
      </c>
      <c r="F18" s="2"/>
    </row>
    <row r="19" spans="1:8" x14ac:dyDescent="0.25">
      <c r="A19" s="2"/>
      <c r="B19" s="1">
        <v>10</v>
      </c>
      <c r="C19" s="6">
        <v>1</v>
      </c>
      <c r="D19" s="7">
        <f>D18+$F$6*E18</f>
        <v>3.6513215599000004</v>
      </c>
      <c r="E19" s="7">
        <f t="shared" si="1"/>
        <v>1.3486784400999996</v>
      </c>
      <c r="F19" s="2"/>
      <c r="G19" s="2" t="s">
        <v>16</v>
      </c>
      <c r="H19" t="s">
        <v>17</v>
      </c>
    </row>
    <row r="20" spans="1:8" x14ac:dyDescent="0.25">
      <c r="A20" s="2"/>
      <c r="B20" s="2"/>
      <c r="C20" s="2"/>
      <c r="D20" s="2"/>
      <c r="E20" s="2"/>
      <c r="F20" s="2"/>
      <c r="G20" s="2" t="s">
        <v>18</v>
      </c>
      <c r="H20" t="s">
        <v>19</v>
      </c>
    </row>
    <row r="21" spans="1:8" ht="65.25" customHeight="1" x14ac:dyDescent="0.25">
      <c r="A21" s="2"/>
      <c r="B21" s="20" t="s">
        <v>13</v>
      </c>
      <c r="C21" s="20"/>
      <c r="D21" s="20"/>
      <c r="E21" s="2"/>
      <c r="F21" s="2"/>
      <c r="G21" s="9" t="s">
        <v>20</v>
      </c>
      <c r="H21" s="10" t="s">
        <v>21</v>
      </c>
    </row>
    <row r="22" spans="1:8" ht="15" customHeight="1" x14ac:dyDescent="0.25">
      <c r="C22" s="8"/>
      <c r="D22" s="8"/>
      <c r="G22" s="2" t="s">
        <v>22</v>
      </c>
      <c r="H22" t="s">
        <v>23</v>
      </c>
    </row>
    <row r="23" spans="1:8" ht="15" customHeight="1" x14ac:dyDescent="0.25">
      <c r="D23" s="8"/>
      <c r="E23" s="8"/>
    </row>
    <row r="24" spans="1:8" x14ac:dyDescent="0.25">
      <c r="G24" s="2" t="s">
        <v>24</v>
      </c>
      <c r="H24" t="s">
        <v>25</v>
      </c>
    </row>
  </sheetData>
  <mergeCells count="4">
    <mergeCell ref="B1:D1"/>
    <mergeCell ref="H4:I4"/>
    <mergeCell ref="G15:J15"/>
    <mergeCell ref="B21:D21"/>
  </mergeCells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41D7-7FF9-4910-B2C8-9F6FAECAA6DE}">
  <sheetPr>
    <tabColor rgb="FF0070C0"/>
  </sheetPr>
  <dimension ref="A11:L43"/>
  <sheetViews>
    <sheetView topLeftCell="E31" zoomScale="87" zoomScaleNormal="87" workbookViewId="0">
      <selection activeCell="B41" sqref="B41:E43"/>
    </sheetView>
  </sheetViews>
  <sheetFormatPr baseColWidth="10" defaultRowHeight="15" x14ac:dyDescent="0.25"/>
  <cols>
    <col min="7" max="7" width="30.140625" customWidth="1"/>
    <col min="8" max="8" width="25.28515625" customWidth="1"/>
  </cols>
  <sheetData>
    <row r="11" spans="1:1" x14ac:dyDescent="0.25">
      <c r="A11" s="12" t="s">
        <v>28</v>
      </c>
    </row>
    <row r="18" spans="2:12" ht="15.75" thickBot="1" x14ac:dyDescent="0.3"/>
    <row r="19" spans="2:12" ht="15.75" thickBot="1" x14ac:dyDescent="0.3">
      <c r="C19" s="16" t="s">
        <v>1</v>
      </c>
      <c r="D19" s="17" t="s">
        <v>2</v>
      </c>
      <c r="F19" s="19" t="s">
        <v>32</v>
      </c>
      <c r="G19" s="13">
        <v>10</v>
      </c>
    </row>
    <row r="20" spans="2:12" x14ac:dyDescent="0.25">
      <c r="B20" s="14" t="s">
        <v>30</v>
      </c>
      <c r="C20" s="26">
        <v>2</v>
      </c>
      <c r="D20" s="37">
        <v>4</v>
      </c>
    </row>
    <row r="21" spans="2:12" ht="15.75" thickBot="1" x14ac:dyDescent="0.3">
      <c r="B21" s="15" t="s">
        <v>31</v>
      </c>
      <c r="C21" s="27">
        <v>2.5</v>
      </c>
      <c r="D21" s="18" t="s">
        <v>29</v>
      </c>
    </row>
    <row r="25" spans="2:12" ht="15.75" thickBot="1" x14ac:dyDescent="0.3"/>
    <row r="26" spans="2:12" ht="15.75" thickBot="1" x14ac:dyDescent="0.3">
      <c r="B26" s="22" t="s">
        <v>33</v>
      </c>
      <c r="C26" s="21">
        <f>((C21-C20)/(G19))</f>
        <v>0.05</v>
      </c>
      <c r="J26" s="34"/>
      <c r="K26" s="34"/>
      <c r="L26" s="34"/>
    </row>
    <row r="27" spans="2:12" ht="15.75" thickBot="1" x14ac:dyDescent="0.3">
      <c r="J27" s="34"/>
      <c r="K27" s="35"/>
      <c r="L27" s="34"/>
    </row>
    <row r="28" spans="2:12" ht="18.75" x14ac:dyDescent="0.35">
      <c r="B28" s="30" t="s">
        <v>34</v>
      </c>
      <c r="C28" s="31" t="s">
        <v>35</v>
      </c>
      <c r="E28" s="30" t="s">
        <v>34</v>
      </c>
      <c r="F28" s="32" t="s">
        <v>1</v>
      </c>
      <c r="G28" s="33" t="s">
        <v>36</v>
      </c>
      <c r="H28" s="31" t="s">
        <v>37</v>
      </c>
      <c r="J28" s="34"/>
      <c r="K28" s="34"/>
      <c r="L28" s="34"/>
    </row>
    <row r="29" spans="2:12" x14ac:dyDescent="0.25">
      <c r="B29" s="23">
        <v>0</v>
      </c>
      <c r="C29" s="28">
        <f>$C$20+(B29*$C$26)</f>
        <v>2</v>
      </c>
      <c r="E29" s="23">
        <v>0</v>
      </c>
      <c r="F29" s="36">
        <f>C29</f>
        <v>2</v>
      </c>
      <c r="G29" s="40">
        <f>D20</f>
        <v>4</v>
      </c>
      <c r="H29" s="39">
        <f>(0.1*SQRT(G29))+(0.4*(F29^2))</f>
        <v>1.8</v>
      </c>
    </row>
    <row r="30" spans="2:12" x14ac:dyDescent="0.25">
      <c r="B30" s="23">
        <v>1</v>
      </c>
      <c r="C30" s="24">
        <f t="shared" ref="C30:C39" si="0">$C$20+(B30*$C$26)</f>
        <v>2.0499999999999998</v>
      </c>
      <c r="E30" s="23">
        <v>1</v>
      </c>
      <c r="F30" s="11">
        <f t="shared" ref="F30:F39" si="1">C30</f>
        <v>2.0499999999999998</v>
      </c>
      <c r="G30" s="41">
        <f>G29+$C$26*H29</f>
        <v>4.09</v>
      </c>
      <c r="H30" s="39">
        <f>(0.1*SQRT(G30))+(0.4*(F30^2))</f>
        <v>1.8832374841615669</v>
      </c>
    </row>
    <row r="31" spans="2:12" x14ac:dyDescent="0.25">
      <c r="B31" s="23">
        <v>2</v>
      </c>
      <c r="C31" s="24">
        <f t="shared" si="0"/>
        <v>2.1</v>
      </c>
      <c r="E31" s="23">
        <v>2</v>
      </c>
      <c r="F31" s="11">
        <f t="shared" si="1"/>
        <v>2.1</v>
      </c>
      <c r="G31" s="41">
        <f>G30+$C$26*H30</f>
        <v>4.1841618742080779</v>
      </c>
      <c r="H31" s="39">
        <f>(0.1*SQRT(G31))+(0.4*(F31^2))</f>
        <v>1.9685522396408333</v>
      </c>
    </row>
    <row r="32" spans="2:12" x14ac:dyDescent="0.25">
      <c r="B32" s="23">
        <v>3</v>
      </c>
      <c r="C32" s="24">
        <f t="shared" si="0"/>
        <v>2.15</v>
      </c>
      <c r="E32" s="23">
        <v>3</v>
      </c>
      <c r="F32" s="11">
        <f t="shared" ref="F32:F33" si="2">C32</f>
        <v>2.15</v>
      </c>
      <c r="G32" s="41">
        <f>G31+$C$26*H31</f>
        <v>4.2825894861901199</v>
      </c>
      <c r="H32" s="39">
        <f>(0.1*SQRT(G32))+(0.4*(F32^2))</f>
        <v>2.0559441829622211</v>
      </c>
    </row>
    <row r="33" spans="2:8" x14ac:dyDescent="0.25">
      <c r="B33" s="23">
        <v>4</v>
      </c>
      <c r="C33" s="24">
        <f t="shared" si="0"/>
        <v>2.2000000000000002</v>
      </c>
      <c r="E33" s="23">
        <v>4</v>
      </c>
      <c r="F33" s="11">
        <f t="shared" si="2"/>
        <v>2.2000000000000002</v>
      </c>
      <c r="G33" s="41">
        <f>G32+$C$26*H32</f>
        <v>4.385386695338231</v>
      </c>
      <c r="H33" s="39">
        <f>(0.1*SQRT(G33))+(0.4*(F33^2))</f>
        <v>2.1454131489505435</v>
      </c>
    </row>
    <row r="34" spans="2:8" x14ac:dyDescent="0.25">
      <c r="B34" s="23">
        <v>5</v>
      </c>
      <c r="C34" s="24">
        <f t="shared" si="0"/>
        <v>2.25</v>
      </c>
      <c r="E34" s="23">
        <v>5</v>
      </c>
      <c r="F34" s="11">
        <f t="shared" si="1"/>
        <v>2.25</v>
      </c>
      <c r="G34" s="41">
        <f t="shared" ref="G34:G39" si="3">G33+$C$26*H33</f>
        <v>4.4926573527857583</v>
      </c>
      <c r="H34" s="39">
        <f t="shared" ref="H34:H39" si="4">(0.1*SQRT(G34))+(0.4*(F34^2))</f>
        <v>2.2369588958450612</v>
      </c>
    </row>
    <row r="35" spans="2:8" x14ac:dyDescent="0.25">
      <c r="B35" s="23">
        <v>6</v>
      </c>
      <c r="C35" s="24">
        <f t="shared" si="0"/>
        <v>2.2999999999999998</v>
      </c>
      <c r="E35" s="23">
        <v>6</v>
      </c>
      <c r="F35" s="11">
        <f t="shared" si="1"/>
        <v>2.2999999999999998</v>
      </c>
      <c r="G35" s="41">
        <f t="shared" si="3"/>
        <v>4.6045052975780116</v>
      </c>
      <c r="H35" s="39">
        <f t="shared" si="4"/>
        <v>2.3305811104822136</v>
      </c>
    </row>
    <row r="36" spans="2:8" x14ac:dyDescent="0.25">
      <c r="B36" s="23">
        <v>7</v>
      </c>
      <c r="C36" s="24">
        <f t="shared" si="0"/>
        <v>2.35</v>
      </c>
      <c r="E36" s="23">
        <v>7</v>
      </c>
      <c r="F36" s="11">
        <f t="shared" si="1"/>
        <v>2.35</v>
      </c>
      <c r="G36" s="41">
        <f t="shared" si="3"/>
        <v>4.7210343531021222</v>
      </c>
      <c r="H36" s="39">
        <f t="shared" si="4"/>
        <v>2.4262794135002705</v>
      </c>
    </row>
    <row r="37" spans="2:8" x14ac:dyDescent="0.25">
      <c r="B37" s="23">
        <v>8</v>
      </c>
      <c r="C37" s="24">
        <f t="shared" si="0"/>
        <v>2.4</v>
      </c>
      <c r="E37" s="23">
        <v>8</v>
      </c>
      <c r="F37" s="11">
        <f t="shared" si="1"/>
        <v>2.4</v>
      </c>
      <c r="G37" s="41">
        <f t="shared" si="3"/>
        <v>4.8423483237771361</v>
      </c>
      <c r="H37" s="39">
        <f t="shared" si="4"/>
        <v>2.5240533645227252</v>
      </c>
    </row>
    <row r="38" spans="2:8" x14ac:dyDescent="0.25">
      <c r="B38" s="23">
        <v>9</v>
      </c>
      <c r="C38" s="24">
        <f t="shared" si="0"/>
        <v>2.4500000000000002</v>
      </c>
      <c r="E38" s="23">
        <v>9</v>
      </c>
      <c r="F38" s="11">
        <f t="shared" si="1"/>
        <v>2.4500000000000002</v>
      </c>
      <c r="G38" s="41">
        <f t="shared" si="3"/>
        <v>4.968550992003272</v>
      </c>
      <c r="H38" s="39">
        <f t="shared" si="4"/>
        <v>2.6239024672811699</v>
      </c>
    </row>
    <row r="39" spans="2:8" ht="15.75" thickBot="1" x14ac:dyDescent="0.3">
      <c r="B39" s="25">
        <v>10</v>
      </c>
      <c r="C39" s="29">
        <f t="shared" si="0"/>
        <v>2.5</v>
      </c>
      <c r="E39" s="25">
        <v>10</v>
      </c>
      <c r="F39" s="27">
        <f t="shared" si="1"/>
        <v>2.5</v>
      </c>
      <c r="G39" s="42">
        <f t="shared" si="3"/>
        <v>5.0997461153673305</v>
      </c>
      <c r="H39" s="43"/>
    </row>
    <row r="40" spans="2:8" ht="15.75" thickBot="1" x14ac:dyDescent="0.3"/>
    <row r="41" spans="2:8" ht="15.75" thickBot="1" x14ac:dyDescent="0.3">
      <c r="C41" s="16" t="s">
        <v>1</v>
      </c>
      <c r="D41" s="17" t="s">
        <v>2</v>
      </c>
    </row>
    <row r="42" spans="2:8" x14ac:dyDescent="0.25">
      <c r="B42" s="14" t="s">
        <v>30</v>
      </c>
      <c r="C42" s="26">
        <v>2</v>
      </c>
      <c r="D42" s="37">
        <v>4</v>
      </c>
    </row>
    <row r="43" spans="2:8" ht="15.75" thickBot="1" x14ac:dyDescent="0.3">
      <c r="B43" s="15" t="s">
        <v>31</v>
      </c>
      <c r="C43" s="27">
        <v>2.5</v>
      </c>
      <c r="D43" s="44">
        <f>G39</f>
        <v>5.0997461153673305</v>
      </c>
      <c r="E43" s="45" t="s">
        <v>38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FBC5-37C0-4836-8257-0CAF00ED5739}">
  <sheetPr>
    <tabColor theme="5" tint="-0.249977111117893"/>
  </sheetPr>
  <dimension ref="A2:I242"/>
  <sheetViews>
    <sheetView tabSelected="1" topLeftCell="A83" zoomScale="78" zoomScaleNormal="78" workbookViewId="0">
      <selection activeCell="C109" sqref="C109"/>
    </sheetView>
  </sheetViews>
  <sheetFormatPr baseColWidth="10" defaultRowHeight="15" x14ac:dyDescent="0.25"/>
  <cols>
    <col min="4" max="4" width="13.5703125" bestFit="1" customWidth="1"/>
    <col min="8" max="8" width="23.42578125" customWidth="1"/>
    <col min="9" max="9" width="17.140625" customWidth="1"/>
  </cols>
  <sheetData>
    <row r="2" spans="1:8" x14ac:dyDescent="0.25">
      <c r="A2" s="55"/>
      <c r="B2" s="55"/>
      <c r="C2" s="55"/>
      <c r="D2" s="55"/>
      <c r="E2" s="55"/>
      <c r="F2" s="55"/>
      <c r="G2" s="55"/>
      <c r="H2" s="55"/>
    </row>
    <row r="20" spans="3:8" ht="15.75" thickBot="1" x14ac:dyDescent="0.3"/>
    <row r="21" spans="3:8" x14ac:dyDescent="0.25">
      <c r="C21" s="57" t="s">
        <v>39</v>
      </c>
      <c r="D21" s="58" t="s">
        <v>40</v>
      </c>
    </row>
    <row r="22" spans="3:8" x14ac:dyDescent="0.25">
      <c r="C22" s="23">
        <v>4</v>
      </c>
      <c r="D22" s="38">
        <f>TRUNC((((PI()*2^2)/4)*C22),2)</f>
        <v>12.56</v>
      </c>
    </row>
    <row r="23" spans="3:8" ht="15.75" thickBot="1" x14ac:dyDescent="0.3">
      <c r="C23" s="56">
        <v>2</v>
      </c>
      <c r="D23" s="18">
        <f>TRUNC((((PI()*2^2)/4)*C23),2)</f>
        <v>6.28</v>
      </c>
    </row>
    <row r="24" spans="3:8" ht="15.75" thickBot="1" x14ac:dyDescent="0.3"/>
    <row r="25" spans="3:8" ht="17.25" x14ac:dyDescent="0.25">
      <c r="C25" s="59" t="s">
        <v>41</v>
      </c>
      <c r="D25" s="60" t="s">
        <v>43</v>
      </c>
      <c r="E25" t="s">
        <v>45</v>
      </c>
    </row>
    <row r="26" spans="3:8" ht="18" thickBot="1" x14ac:dyDescent="0.3">
      <c r="C26" s="61" t="s">
        <v>42</v>
      </c>
      <c r="D26" s="62" t="s">
        <v>44</v>
      </c>
      <c r="E26" t="s">
        <v>46</v>
      </c>
    </row>
    <row r="28" spans="3:8" ht="18" x14ac:dyDescent="0.35">
      <c r="C28" s="63" t="s">
        <v>48</v>
      </c>
      <c r="D28" s="64"/>
    </row>
    <row r="29" spans="3:8" x14ac:dyDescent="0.25">
      <c r="C29" s="65" t="s">
        <v>47</v>
      </c>
      <c r="D29" s="66">
        <f>D23-D22</f>
        <v>-6.28</v>
      </c>
    </row>
    <row r="30" spans="3:8" ht="15.75" thickBot="1" x14ac:dyDescent="0.3"/>
    <row r="31" spans="3:8" ht="15.75" thickBot="1" x14ac:dyDescent="0.3">
      <c r="D31" s="16" t="s">
        <v>49</v>
      </c>
      <c r="E31" s="17" t="s">
        <v>39</v>
      </c>
      <c r="G31" s="19" t="s">
        <v>32</v>
      </c>
      <c r="H31" s="13">
        <v>20</v>
      </c>
    </row>
    <row r="32" spans="3:8" x14ac:dyDescent="0.25">
      <c r="C32" s="14" t="s">
        <v>30</v>
      </c>
      <c r="D32" s="26">
        <v>0</v>
      </c>
      <c r="E32" s="37">
        <v>4</v>
      </c>
    </row>
    <row r="33" spans="3:9" ht="15.75" thickBot="1" x14ac:dyDescent="0.3">
      <c r="C33" s="15" t="s">
        <v>31</v>
      </c>
      <c r="D33" s="27">
        <v>200</v>
      </c>
      <c r="E33" s="18" t="s">
        <v>29</v>
      </c>
    </row>
    <row r="37" spans="3:9" ht="15.75" thickBot="1" x14ac:dyDescent="0.3"/>
    <row r="38" spans="3:9" ht="15.75" thickBot="1" x14ac:dyDescent="0.3">
      <c r="C38" s="22" t="s">
        <v>33</v>
      </c>
      <c r="D38" s="21">
        <f>((D33-D32)/(H31))</f>
        <v>10</v>
      </c>
    </row>
    <row r="39" spans="3:9" ht="15.75" thickBot="1" x14ac:dyDescent="0.3"/>
    <row r="40" spans="3:9" ht="18" customHeight="1" x14ac:dyDescent="0.35">
      <c r="C40" s="30" t="s">
        <v>34</v>
      </c>
      <c r="D40" s="31" t="s">
        <v>35</v>
      </c>
      <c r="F40" s="30" t="s">
        <v>34</v>
      </c>
      <c r="G40" s="32" t="s">
        <v>1</v>
      </c>
      <c r="H40" s="33" t="s">
        <v>36</v>
      </c>
      <c r="I40" s="31" t="s">
        <v>50</v>
      </c>
    </row>
    <row r="41" spans="3:9" x14ac:dyDescent="0.25">
      <c r="C41" s="67">
        <v>0</v>
      </c>
      <c r="D41" s="28">
        <f>$D$32+(C41*$D$38)</f>
        <v>0</v>
      </c>
      <c r="F41" s="67">
        <v>0</v>
      </c>
      <c r="G41" s="36">
        <f>$D$32+(F41*$D$38)</f>
        <v>0</v>
      </c>
      <c r="H41" s="40">
        <f>E32</f>
        <v>4</v>
      </c>
      <c r="I41" s="74">
        <f>((-2.7684*10^-3)*(SQRT(H41)))</f>
        <v>-5.5368000000000006E-3</v>
      </c>
    </row>
    <row r="42" spans="3:9" x14ac:dyDescent="0.25">
      <c r="C42" s="23">
        <v>1</v>
      </c>
      <c r="D42" s="68">
        <f>$D$32+(C42*$D$38)</f>
        <v>10</v>
      </c>
      <c r="F42" s="23">
        <v>1</v>
      </c>
      <c r="G42" s="72">
        <f t="shared" ref="G42:G61" si="0">$D$32+(F42*$D$38)</f>
        <v>10</v>
      </c>
      <c r="H42" s="41">
        <f>H41+($D$38)*(I41)</f>
        <v>3.9446319999999999</v>
      </c>
      <c r="I42" s="74">
        <f>((-2.7684*10^-3)*(SQRT(H42)))</f>
        <v>-5.498346274381955E-3</v>
      </c>
    </row>
    <row r="43" spans="3:9" x14ac:dyDescent="0.25">
      <c r="C43" s="23">
        <v>2</v>
      </c>
      <c r="D43" s="68">
        <f t="shared" ref="D42:D61" si="1">$D$32+(C43*$D$38)</f>
        <v>20</v>
      </c>
      <c r="F43" s="23">
        <v>2</v>
      </c>
      <c r="G43" s="72">
        <f t="shared" si="0"/>
        <v>20</v>
      </c>
      <c r="H43" s="41">
        <f>H42+($D$38)*(I42)</f>
        <v>3.8896485372561802</v>
      </c>
      <c r="I43" s="74">
        <f>((-2.7684*10^-3)*(SQRT(H43)))</f>
        <v>-5.4598916082994695E-3</v>
      </c>
    </row>
    <row r="44" spans="3:9" x14ac:dyDescent="0.25">
      <c r="C44" s="23">
        <v>3</v>
      </c>
      <c r="D44" s="68">
        <f t="shared" si="1"/>
        <v>30</v>
      </c>
      <c r="F44" s="23">
        <v>3</v>
      </c>
      <c r="G44" s="72">
        <f t="shared" si="0"/>
        <v>30</v>
      </c>
      <c r="H44" s="41">
        <f t="shared" ref="H44:H51" si="2">H43+($D$38)*(I43)</f>
        <v>3.8350496211731855</v>
      </c>
      <c r="I44" s="74">
        <f t="shared" ref="I44:I61" si="3">((-2.7684*10^-3)*(SQRT(H44)))</f>
        <v>-5.4214359883876422E-3</v>
      </c>
    </row>
    <row r="45" spans="3:9" x14ac:dyDescent="0.25">
      <c r="C45" s="23">
        <v>4</v>
      </c>
      <c r="D45" s="68">
        <f t="shared" si="1"/>
        <v>40</v>
      </c>
      <c r="F45" s="23">
        <v>4</v>
      </c>
      <c r="G45" s="72">
        <f t="shared" si="0"/>
        <v>40</v>
      </c>
      <c r="H45" s="41">
        <f t="shared" si="2"/>
        <v>3.780835261289309</v>
      </c>
      <c r="I45" s="74">
        <f t="shared" si="3"/>
        <v>-5.3829794009942989E-3</v>
      </c>
    </row>
    <row r="46" spans="3:9" x14ac:dyDescent="0.25">
      <c r="C46" s="23">
        <v>5</v>
      </c>
      <c r="D46" s="68">
        <f t="shared" si="1"/>
        <v>50</v>
      </c>
      <c r="F46" s="23">
        <v>5</v>
      </c>
      <c r="G46" s="72">
        <f t="shared" si="0"/>
        <v>50</v>
      </c>
      <c r="H46" s="41">
        <f t="shared" si="2"/>
        <v>3.727005467279366</v>
      </c>
      <c r="I46" s="74">
        <f t="shared" si="3"/>
        <v>-5.344521832171694E-3</v>
      </c>
    </row>
    <row r="47" spans="3:9" x14ac:dyDescent="0.25">
      <c r="C47" s="23">
        <v>6</v>
      </c>
      <c r="D47" s="68">
        <f t="shared" si="1"/>
        <v>60</v>
      </c>
      <c r="F47" s="23">
        <v>6</v>
      </c>
      <c r="G47" s="72">
        <f t="shared" si="0"/>
        <v>60</v>
      </c>
      <c r="H47" s="41">
        <f t="shared" si="2"/>
        <v>3.6735602489576489</v>
      </c>
      <c r="I47" s="74">
        <f t="shared" si="3"/>
        <v>-5.3060632676679076E-3</v>
      </c>
    </row>
    <row r="48" spans="3:9" x14ac:dyDescent="0.25">
      <c r="C48" s="23">
        <v>7</v>
      </c>
      <c r="D48" s="68">
        <f t="shared" si="1"/>
        <v>70</v>
      </c>
      <c r="F48" s="23">
        <v>7</v>
      </c>
      <c r="G48" s="72">
        <f t="shared" si="0"/>
        <v>70</v>
      </c>
      <c r="H48" s="41">
        <f t="shared" si="2"/>
        <v>3.6204996162809699</v>
      </c>
      <c r="I48" s="74">
        <f t="shared" si="3"/>
        <v>-5.2676036929179253E-3</v>
      </c>
    </row>
    <row r="49" spans="3:9" x14ac:dyDescent="0.25">
      <c r="C49" s="23">
        <v>8</v>
      </c>
      <c r="D49" s="68">
        <f t="shared" si="1"/>
        <v>80</v>
      </c>
      <c r="F49" s="23">
        <v>8</v>
      </c>
      <c r="G49" s="72">
        <f t="shared" si="0"/>
        <v>80</v>
      </c>
      <c r="H49" s="41">
        <f t="shared" si="2"/>
        <v>3.5678235793517907</v>
      </c>
      <c r="I49" s="74">
        <f t="shared" si="3"/>
        <v>-5.2291430930343982E-3</v>
      </c>
    </row>
    <row r="50" spans="3:9" x14ac:dyDescent="0.25">
      <c r="C50" s="23">
        <v>9</v>
      </c>
      <c r="D50" s="68">
        <f t="shared" si="1"/>
        <v>90</v>
      </c>
      <c r="F50" s="23">
        <v>9</v>
      </c>
      <c r="G50" s="72">
        <f t="shared" si="0"/>
        <v>90</v>
      </c>
      <c r="H50" s="41">
        <f t="shared" si="2"/>
        <v>3.5155321484214466</v>
      </c>
      <c r="I50" s="74">
        <f t="shared" si="3"/>
        <v>-5.1906814527980447E-3</v>
      </c>
    </row>
    <row r="51" spans="3:9" x14ac:dyDescent="0.25">
      <c r="C51" s="73">
        <v>10</v>
      </c>
      <c r="D51" s="68">
        <f t="shared" si="1"/>
        <v>100</v>
      </c>
      <c r="F51" s="73">
        <v>10</v>
      </c>
      <c r="G51" s="72">
        <f t="shared" si="0"/>
        <v>100</v>
      </c>
      <c r="H51" s="41">
        <f t="shared" si="2"/>
        <v>3.4636253338934662</v>
      </c>
      <c r="I51" s="74">
        <f t="shared" si="3"/>
        <v>-5.1522187566477029E-3</v>
      </c>
    </row>
    <row r="52" spans="3:9" x14ac:dyDescent="0.25">
      <c r="C52" s="23">
        <v>11</v>
      </c>
      <c r="D52" s="68">
        <f t="shared" si="1"/>
        <v>110</v>
      </c>
      <c r="F52" s="23">
        <v>11</v>
      </c>
      <c r="G52" s="72">
        <f t="shared" si="0"/>
        <v>110</v>
      </c>
      <c r="H52" s="41">
        <f t="shared" ref="H52:H61" si="4">H51+($D$38)*(I51)</f>
        <v>3.4121031463269893</v>
      </c>
      <c r="I52" s="74">
        <f t="shared" si="3"/>
        <v>-5.113754988670006E-3</v>
      </c>
    </row>
    <row r="53" spans="3:9" x14ac:dyDescent="0.25">
      <c r="C53" s="73">
        <v>12</v>
      </c>
      <c r="D53" s="68">
        <f t="shared" si="1"/>
        <v>120</v>
      </c>
      <c r="F53" s="73">
        <v>12</v>
      </c>
      <c r="G53" s="72">
        <f t="shared" si="0"/>
        <v>120</v>
      </c>
      <c r="H53" s="41">
        <f t="shared" si="4"/>
        <v>3.3609655964402894</v>
      </c>
      <c r="I53" s="74">
        <f t="shared" si="3"/>
        <v>-5.0752901325886567E-3</v>
      </c>
    </row>
    <row r="54" spans="3:9" x14ac:dyDescent="0.25">
      <c r="C54" s="23">
        <v>13</v>
      </c>
      <c r="D54" s="68">
        <f t="shared" si="1"/>
        <v>130</v>
      </c>
      <c r="F54" s="23">
        <v>13</v>
      </c>
      <c r="G54" s="72">
        <f t="shared" si="0"/>
        <v>130</v>
      </c>
      <c r="H54" s="41">
        <f t="shared" si="4"/>
        <v>3.3102126951144029</v>
      </c>
      <c r="I54" s="74">
        <f t="shared" si="3"/>
        <v>-5.0368241717532996E-3</v>
      </c>
    </row>
    <row r="55" spans="3:9" x14ac:dyDescent="0.25">
      <c r="C55" s="73">
        <v>14</v>
      </c>
      <c r="D55" s="68">
        <f t="shared" si="1"/>
        <v>140</v>
      </c>
      <c r="F55" s="73">
        <v>14</v>
      </c>
      <c r="G55" s="72">
        <f t="shared" si="0"/>
        <v>140</v>
      </c>
      <c r="H55" s="41">
        <f t="shared" si="4"/>
        <v>3.25984445339687</v>
      </c>
      <c r="I55" s="74">
        <f t="shared" si="3"/>
        <v>-4.9983570891279604E-3</v>
      </c>
    </row>
    <row r="56" spans="3:9" x14ac:dyDescent="0.25">
      <c r="C56" s="23">
        <v>15</v>
      </c>
      <c r="D56" s="68">
        <f t="shared" si="1"/>
        <v>150</v>
      </c>
      <c r="F56" s="23">
        <v>15</v>
      </c>
      <c r="G56" s="72">
        <f t="shared" si="0"/>
        <v>150</v>
      </c>
      <c r="H56" s="41">
        <f t="shared" si="4"/>
        <v>3.2098608825055903</v>
      </c>
      <c r="I56" s="74">
        <f t="shared" si="3"/>
        <v>-4.9598888672790315E-3</v>
      </c>
    </row>
    <row r="57" spans="3:9" x14ac:dyDescent="0.25">
      <c r="C57" s="73">
        <v>16</v>
      </c>
      <c r="D57" s="68">
        <f t="shared" si="1"/>
        <v>160</v>
      </c>
      <c r="F57" s="73">
        <v>16</v>
      </c>
      <c r="G57" s="72">
        <f t="shared" si="0"/>
        <v>160</v>
      </c>
      <c r="H57" s="41">
        <f t="shared" si="4"/>
        <v>3.1602619938327998</v>
      </c>
      <c r="I57" s="74">
        <f t="shared" si="3"/>
        <v>-4.9214194883627901E-3</v>
      </c>
    </row>
    <row r="58" spans="3:9" x14ac:dyDescent="0.25">
      <c r="C58" s="23">
        <v>17</v>
      </c>
      <c r="D58" s="68">
        <f t="shared" si="1"/>
        <v>170</v>
      </c>
      <c r="F58" s="23">
        <v>17</v>
      </c>
      <c r="G58" s="72">
        <f t="shared" si="0"/>
        <v>170</v>
      </c>
      <c r="H58" s="41">
        <f t="shared" si="4"/>
        <v>3.1110477989491718</v>
      </c>
      <c r="I58" s="74">
        <f t="shared" si="3"/>
        <v>-4.8829489341124166E-3</v>
      </c>
    </row>
    <row r="59" spans="3:9" x14ac:dyDescent="0.25">
      <c r="C59" s="73">
        <v>18</v>
      </c>
      <c r="D59" s="68">
        <f>$D$32+(C59*$D$38)</f>
        <v>180</v>
      </c>
      <c r="F59" s="73">
        <v>18</v>
      </c>
      <c r="G59" s="72">
        <f>$D$32+(F59*$D$38)</f>
        <v>180</v>
      </c>
      <c r="H59" s="41">
        <f t="shared" si="4"/>
        <v>3.0622183096080478</v>
      </c>
      <c r="I59" s="74">
        <f t="shared" si="3"/>
        <v>-4.844477185824504E-3</v>
      </c>
    </row>
    <row r="60" spans="3:9" x14ac:dyDescent="0.25">
      <c r="C60" s="23">
        <v>19</v>
      </c>
      <c r="D60" s="68">
        <f t="shared" si="1"/>
        <v>190</v>
      </c>
      <c r="F60" s="23">
        <v>19</v>
      </c>
      <c r="G60" s="72">
        <f t="shared" si="0"/>
        <v>190</v>
      </c>
      <c r="H60" s="41">
        <f t="shared" si="4"/>
        <v>3.0137735377498025</v>
      </c>
      <c r="I60" s="74">
        <f t="shared" si="3"/>
        <v>-4.8060042243450122E-3</v>
      </c>
    </row>
    <row r="61" spans="3:9" ht="15.75" thickBot="1" x14ac:dyDescent="0.3">
      <c r="C61" s="25">
        <v>20</v>
      </c>
      <c r="D61" s="29">
        <f t="shared" si="1"/>
        <v>200</v>
      </c>
      <c r="F61" s="25">
        <v>20</v>
      </c>
      <c r="G61" s="27">
        <f t="shared" si="0"/>
        <v>200</v>
      </c>
      <c r="H61" s="42">
        <f t="shared" si="4"/>
        <v>2.9657134955063524</v>
      </c>
      <c r="I61" s="78"/>
    </row>
    <row r="62" spans="3:9" ht="15.75" thickBot="1" x14ac:dyDescent="0.3"/>
    <row r="63" spans="3:9" ht="15.75" thickBot="1" x14ac:dyDescent="0.3">
      <c r="G63" s="16" t="s">
        <v>1</v>
      </c>
      <c r="H63" s="17" t="s">
        <v>2</v>
      </c>
    </row>
    <row r="64" spans="3:9" x14ac:dyDescent="0.25">
      <c r="F64" s="14" t="s">
        <v>30</v>
      </c>
      <c r="G64" s="26">
        <v>0</v>
      </c>
      <c r="H64" s="37">
        <v>4</v>
      </c>
    </row>
    <row r="65" spans="6:9" ht="15.75" thickBot="1" x14ac:dyDescent="0.3">
      <c r="F65" s="15" t="s">
        <v>31</v>
      </c>
      <c r="G65" s="27">
        <v>200</v>
      </c>
      <c r="H65" s="44">
        <f>H61</f>
        <v>2.9657134955063524</v>
      </c>
      <c r="I65" s="45" t="s">
        <v>38</v>
      </c>
    </row>
    <row r="82" spans="6:9" ht="15.75" thickBot="1" x14ac:dyDescent="0.3"/>
    <row r="83" spans="6:9" ht="18" x14ac:dyDescent="0.25">
      <c r="F83" s="30" t="s">
        <v>34</v>
      </c>
      <c r="G83" s="32" t="s">
        <v>1</v>
      </c>
      <c r="H83" s="33" t="s">
        <v>36</v>
      </c>
      <c r="I83" s="31" t="s">
        <v>50</v>
      </c>
    </row>
    <row r="84" spans="6:9" x14ac:dyDescent="0.25">
      <c r="F84" s="67">
        <v>0</v>
      </c>
      <c r="G84" s="36">
        <f>$D$32+(F84*$D$38)</f>
        <v>0</v>
      </c>
      <c r="H84" s="40">
        <f>E32</f>
        <v>4</v>
      </c>
      <c r="I84" s="74">
        <f>((-2.7684*10^-3)*(SQRT(H84)))</f>
        <v>-5.5368000000000006E-3</v>
      </c>
    </row>
    <row r="85" spans="6:9" x14ac:dyDescent="0.25">
      <c r="F85" s="23">
        <v>1</v>
      </c>
      <c r="G85" s="72">
        <f t="shared" ref="G85:G148" si="5">$D$32+(F85*$D$38)</f>
        <v>10</v>
      </c>
      <c r="H85" s="41">
        <f>H84+($D$38)*(I84)</f>
        <v>3.9446319999999999</v>
      </c>
      <c r="I85" s="74">
        <f>((-2.7684*10^-3)*(SQRT(H85)))</f>
        <v>-5.498346274381955E-3</v>
      </c>
    </row>
    <row r="86" spans="6:9" x14ac:dyDescent="0.25">
      <c r="F86" s="23">
        <v>2</v>
      </c>
      <c r="G86" s="72">
        <f t="shared" si="5"/>
        <v>20</v>
      </c>
      <c r="H86" s="41">
        <f>H85+($D$38)*(I85)</f>
        <v>3.8896485372561802</v>
      </c>
      <c r="I86" s="74">
        <f>((-2.7684*10^-3)*(SQRT(H86)))</f>
        <v>-5.4598916082994695E-3</v>
      </c>
    </row>
    <row r="87" spans="6:9" x14ac:dyDescent="0.25">
      <c r="F87" s="23">
        <v>3</v>
      </c>
      <c r="G87" s="72">
        <f t="shared" si="5"/>
        <v>30</v>
      </c>
      <c r="H87" s="41">
        <f t="shared" ref="H87:H104" si="6">H86+($D$38)*(I86)</f>
        <v>3.8350496211731855</v>
      </c>
      <c r="I87" s="74">
        <f t="shared" ref="I87:I150" si="7">((-2.7684*10^-3)*(SQRT(H87)))</f>
        <v>-5.4214359883876422E-3</v>
      </c>
    </row>
    <row r="88" spans="6:9" x14ac:dyDescent="0.25">
      <c r="F88" s="23">
        <v>4</v>
      </c>
      <c r="G88" s="72">
        <f t="shared" si="5"/>
        <v>40</v>
      </c>
      <c r="H88" s="41">
        <f t="shared" si="6"/>
        <v>3.780835261289309</v>
      </c>
      <c r="I88" s="74">
        <f t="shared" si="7"/>
        <v>-5.3829794009942989E-3</v>
      </c>
    </row>
    <row r="89" spans="6:9" x14ac:dyDescent="0.25">
      <c r="F89" s="23">
        <v>5</v>
      </c>
      <c r="G89" s="72">
        <f t="shared" si="5"/>
        <v>50</v>
      </c>
      <c r="H89" s="41">
        <f t="shared" si="6"/>
        <v>3.727005467279366</v>
      </c>
      <c r="I89" s="74">
        <f t="shared" si="7"/>
        <v>-5.344521832171694E-3</v>
      </c>
    </row>
    <row r="90" spans="6:9" x14ac:dyDescent="0.25">
      <c r="F90" s="23">
        <v>6</v>
      </c>
      <c r="G90" s="72">
        <f t="shared" si="5"/>
        <v>60</v>
      </c>
      <c r="H90" s="41">
        <f t="shared" si="6"/>
        <v>3.6735602489576489</v>
      </c>
      <c r="I90" s="74">
        <f t="shared" si="7"/>
        <v>-5.3060632676679076E-3</v>
      </c>
    </row>
    <row r="91" spans="6:9" x14ac:dyDescent="0.25">
      <c r="F91" s="23">
        <v>7</v>
      </c>
      <c r="G91" s="72">
        <f t="shared" si="5"/>
        <v>70</v>
      </c>
      <c r="H91" s="41">
        <f t="shared" si="6"/>
        <v>3.6204996162809699</v>
      </c>
      <c r="I91" s="74">
        <f t="shared" si="7"/>
        <v>-5.2676036929179253E-3</v>
      </c>
    </row>
    <row r="92" spans="6:9" x14ac:dyDescent="0.25">
      <c r="F92" s="23">
        <v>8</v>
      </c>
      <c r="G92" s="72">
        <f t="shared" si="5"/>
        <v>80</v>
      </c>
      <c r="H92" s="41">
        <f t="shared" si="6"/>
        <v>3.5678235793517907</v>
      </c>
      <c r="I92" s="74">
        <f t="shared" si="7"/>
        <v>-5.2291430930343982E-3</v>
      </c>
    </row>
    <row r="93" spans="6:9" x14ac:dyDescent="0.25">
      <c r="F93" s="23">
        <v>9</v>
      </c>
      <c r="G93" s="72">
        <f t="shared" si="5"/>
        <v>90</v>
      </c>
      <c r="H93" s="41">
        <f t="shared" si="6"/>
        <v>3.5155321484214466</v>
      </c>
      <c r="I93" s="74">
        <f t="shared" si="7"/>
        <v>-5.1906814527980447E-3</v>
      </c>
    </row>
    <row r="94" spans="6:9" x14ac:dyDescent="0.25">
      <c r="F94" s="73">
        <v>10</v>
      </c>
      <c r="G94" s="72">
        <f t="shared" si="5"/>
        <v>100</v>
      </c>
      <c r="H94" s="41">
        <f t="shared" si="6"/>
        <v>3.4636253338934662</v>
      </c>
      <c r="I94" s="74">
        <f t="shared" si="7"/>
        <v>-5.1522187566477029E-3</v>
      </c>
    </row>
    <row r="95" spans="6:9" x14ac:dyDescent="0.25">
      <c r="F95" s="23">
        <v>11</v>
      </c>
      <c r="G95" s="72">
        <f t="shared" si="5"/>
        <v>110</v>
      </c>
      <c r="H95" s="41">
        <f t="shared" si="6"/>
        <v>3.4121031463269893</v>
      </c>
      <c r="I95" s="74">
        <f t="shared" si="7"/>
        <v>-5.113754988670006E-3</v>
      </c>
    </row>
    <row r="96" spans="6:9" x14ac:dyDescent="0.25">
      <c r="F96" s="73">
        <v>12</v>
      </c>
      <c r="G96" s="72">
        <f t="shared" si="5"/>
        <v>120</v>
      </c>
      <c r="H96" s="41">
        <f t="shared" si="6"/>
        <v>3.3609655964402894</v>
      </c>
      <c r="I96" s="74">
        <f t="shared" si="7"/>
        <v>-5.0752901325886567E-3</v>
      </c>
    </row>
    <row r="97" spans="1:9" ht="15.75" thickBot="1" x14ac:dyDescent="0.3">
      <c r="F97" s="23">
        <v>13</v>
      </c>
      <c r="G97" s="72">
        <f t="shared" si="5"/>
        <v>130</v>
      </c>
      <c r="H97" s="41">
        <f t="shared" si="6"/>
        <v>3.3102126951144029</v>
      </c>
      <c r="I97" s="74">
        <f t="shared" si="7"/>
        <v>-5.0368241717532996E-3</v>
      </c>
    </row>
    <row r="98" spans="1:9" ht="15.75" thickBot="1" x14ac:dyDescent="0.3">
      <c r="B98" s="16" t="s">
        <v>1</v>
      </c>
      <c r="C98" s="17" t="s">
        <v>2</v>
      </c>
      <c r="F98" s="73">
        <v>14</v>
      </c>
      <c r="G98" s="72">
        <f t="shared" si="5"/>
        <v>140</v>
      </c>
      <c r="H98" s="41">
        <f t="shared" si="6"/>
        <v>3.25984445339687</v>
      </c>
      <c r="I98" s="74">
        <f t="shared" si="7"/>
        <v>-4.9983570891279604E-3</v>
      </c>
    </row>
    <row r="99" spans="1:9" x14ac:dyDescent="0.25">
      <c r="A99" s="14" t="s">
        <v>30</v>
      </c>
      <c r="B99" s="26">
        <v>0</v>
      </c>
      <c r="C99" s="37">
        <v>4</v>
      </c>
      <c r="F99" s="23">
        <v>15</v>
      </c>
      <c r="G99" s="72">
        <f t="shared" si="5"/>
        <v>150</v>
      </c>
      <c r="H99" s="41">
        <f t="shared" si="6"/>
        <v>3.2098608825055903</v>
      </c>
      <c r="I99" s="74">
        <f t="shared" si="7"/>
        <v>-4.9598888672790315E-3</v>
      </c>
    </row>
    <row r="100" spans="1:9" ht="15.75" thickBot="1" x14ac:dyDescent="0.3">
      <c r="A100" s="15" t="s">
        <v>31</v>
      </c>
      <c r="B100" s="27">
        <v>1420</v>
      </c>
      <c r="C100" s="44">
        <f>H226</f>
        <v>-1.909926841765144E-4</v>
      </c>
      <c r="D100" s="45" t="s">
        <v>38</v>
      </c>
      <c r="F100" s="73">
        <v>16</v>
      </c>
      <c r="G100" s="72">
        <f t="shared" si="5"/>
        <v>160</v>
      </c>
      <c r="H100" s="41">
        <f t="shared" si="6"/>
        <v>3.1602619938327998</v>
      </c>
      <c r="I100" s="74">
        <f t="shared" si="7"/>
        <v>-4.9214194883627901E-3</v>
      </c>
    </row>
    <row r="101" spans="1:9" x14ac:dyDescent="0.25">
      <c r="F101" s="23">
        <v>17</v>
      </c>
      <c r="G101" s="72">
        <f t="shared" si="5"/>
        <v>170</v>
      </c>
      <c r="H101" s="41">
        <f t="shared" si="6"/>
        <v>3.1110477989491718</v>
      </c>
      <c r="I101" s="74">
        <f t="shared" si="7"/>
        <v>-4.8829489341124166E-3</v>
      </c>
    </row>
    <row r="102" spans="1:9" x14ac:dyDescent="0.25">
      <c r="F102" s="73">
        <v>18</v>
      </c>
      <c r="G102" s="72">
        <f>$D$32+(F102*$D$38)</f>
        <v>180</v>
      </c>
      <c r="H102" s="41">
        <f t="shared" si="6"/>
        <v>3.0622183096080478</v>
      </c>
      <c r="I102" s="74">
        <f t="shared" si="7"/>
        <v>-4.844477185824504E-3</v>
      </c>
    </row>
    <row r="103" spans="1:9" x14ac:dyDescent="0.25">
      <c r="F103" s="23">
        <v>19</v>
      </c>
      <c r="G103" s="72">
        <f t="shared" si="5"/>
        <v>190</v>
      </c>
      <c r="H103" s="41">
        <f t="shared" si="6"/>
        <v>3.0137735377498025</v>
      </c>
      <c r="I103" s="74">
        <f t="shared" si="7"/>
        <v>-4.8060042243450122E-3</v>
      </c>
    </row>
    <row r="104" spans="1:9" x14ac:dyDescent="0.25">
      <c r="F104" s="73">
        <v>20</v>
      </c>
      <c r="G104" s="72">
        <f t="shared" si="5"/>
        <v>200</v>
      </c>
      <c r="H104" s="41">
        <f t="shared" ref="H104:H108" si="8">H103+($D$38)*(I103)</f>
        <v>2.9657134955063524</v>
      </c>
      <c r="I104" s="74">
        <f t="shared" si="7"/>
        <v>-4.7675300300546695E-3</v>
      </c>
    </row>
    <row r="105" spans="1:9" x14ac:dyDescent="0.25">
      <c r="F105" s="23">
        <v>21</v>
      </c>
      <c r="G105" s="72">
        <f t="shared" si="5"/>
        <v>210</v>
      </c>
      <c r="H105" s="41">
        <f t="shared" si="8"/>
        <v>2.9180381952058059</v>
      </c>
      <c r="I105" s="74">
        <f t="shared" si="7"/>
        <v>-4.7290545828537556E-3</v>
      </c>
    </row>
    <row r="106" spans="1:9" x14ac:dyDescent="0.25">
      <c r="F106" s="73">
        <v>22</v>
      </c>
      <c r="G106" s="72">
        <f t="shared" si="5"/>
        <v>220</v>
      </c>
      <c r="H106" s="41">
        <f t="shared" si="8"/>
        <v>2.8707476493772681</v>
      </c>
      <c r="I106" s="74">
        <f t="shared" si="7"/>
        <v>-4.6905778621462776E-3</v>
      </c>
    </row>
    <row r="107" spans="1:9" x14ac:dyDescent="0.25">
      <c r="F107" s="23">
        <v>23</v>
      </c>
      <c r="G107" s="72">
        <f t="shared" si="5"/>
        <v>230</v>
      </c>
      <c r="H107" s="41">
        <f t="shared" si="8"/>
        <v>2.8238418707558055</v>
      </c>
      <c r="I107" s="74">
        <f t="shared" si="7"/>
        <v>-4.6520998468234783E-3</v>
      </c>
    </row>
    <row r="108" spans="1:9" x14ac:dyDescent="0.25">
      <c r="F108" s="73">
        <v>24</v>
      </c>
      <c r="G108" s="72">
        <f t="shared" si="5"/>
        <v>240</v>
      </c>
      <c r="H108" s="41">
        <f t="shared" si="8"/>
        <v>2.7773208722875706</v>
      </c>
      <c r="I108" s="74">
        <f t="shared" si="7"/>
        <v>-4.6136205152466523E-3</v>
      </c>
    </row>
    <row r="109" spans="1:9" x14ac:dyDescent="0.25">
      <c r="F109" s="23">
        <v>25</v>
      </c>
      <c r="G109" s="72">
        <f t="shared" si="5"/>
        <v>250</v>
      </c>
      <c r="H109" s="41">
        <f t="shared" ref="H109:H172" si="9">H108+($D$38)*(I108)</f>
        <v>2.7311846671351043</v>
      </c>
      <c r="I109" s="74">
        <f t="shared" si="7"/>
        <v>-4.5751398452292371E-3</v>
      </c>
    </row>
    <row r="110" spans="1:9" x14ac:dyDescent="0.25">
      <c r="F110" s="73">
        <v>26</v>
      </c>
      <c r="G110" s="72">
        <f t="shared" si="5"/>
        <v>260</v>
      </c>
      <c r="H110" s="41">
        <f t="shared" si="9"/>
        <v>2.6854332686828117</v>
      </c>
      <c r="I110" s="74">
        <f t="shared" si="7"/>
        <v>-4.5366578140181467E-3</v>
      </c>
    </row>
    <row r="111" spans="1:9" x14ac:dyDescent="0.25">
      <c r="F111" s="23">
        <v>27</v>
      </c>
      <c r="G111" s="72">
        <f t="shared" si="5"/>
        <v>270</v>
      </c>
      <c r="H111" s="41">
        <f t="shared" si="9"/>
        <v>2.6400666905426302</v>
      </c>
      <c r="I111" s="74">
        <f t="shared" si="7"/>
        <v>-4.4981743982742944E-3</v>
      </c>
    </row>
    <row r="112" spans="1:9" x14ac:dyDescent="0.25">
      <c r="F112" s="73">
        <v>28</v>
      </c>
      <c r="G112" s="72">
        <f t="shared" si="5"/>
        <v>280</v>
      </c>
      <c r="H112" s="41">
        <f t="shared" si="9"/>
        <v>2.5950849465598873</v>
      </c>
      <c r="I112" s="74">
        <f t="shared" si="7"/>
        <v>-4.4596895740522703E-3</v>
      </c>
    </row>
    <row r="113" spans="6:9" x14ac:dyDescent="0.25">
      <c r="F113" s="23">
        <v>29</v>
      </c>
      <c r="G113" s="72">
        <f t="shared" si="5"/>
        <v>290</v>
      </c>
      <c r="H113" s="41">
        <f t="shared" si="9"/>
        <v>2.5504880508193648</v>
      </c>
      <c r="I113" s="74">
        <f t="shared" si="7"/>
        <v>-4.4212033167791388E-3</v>
      </c>
    </row>
    <row r="114" spans="6:9" x14ac:dyDescent="0.25">
      <c r="F114" s="73">
        <v>30</v>
      </c>
      <c r="G114" s="72">
        <f t="shared" si="5"/>
        <v>300</v>
      </c>
      <c r="H114" s="41">
        <f t="shared" si="9"/>
        <v>2.5062760176515733</v>
      </c>
      <c r="I114" s="74">
        <f t="shared" si="7"/>
        <v>-4.3827156012322885E-3</v>
      </c>
    </row>
    <row r="115" spans="6:9" x14ac:dyDescent="0.25">
      <c r="F115" s="23">
        <v>31</v>
      </c>
      <c r="G115" s="72">
        <f t="shared" si="5"/>
        <v>310</v>
      </c>
      <c r="H115" s="41">
        <f t="shared" si="9"/>
        <v>2.4624488616392504</v>
      </c>
      <c r="I115" s="74">
        <f t="shared" si="7"/>
        <v>-4.3442264015163068E-3</v>
      </c>
    </row>
    <row r="116" spans="6:9" x14ac:dyDescent="0.25">
      <c r="F116" s="73">
        <v>32</v>
      </c>
      <c r="G116" s="72">
        <f t="shared" si="5"/>
        <v>320</v>
      </c>
      <c r="H116" s="41">
        <f t="shared" si="9"/>
        <v>2.4190065976240871</v>
      </c>
      <c r="I116" s="74">
        <f t="shared" si="7"/>
        <v>-4.3057356910388049E-3</v>
      </c>
    </row>
    <row r="117" spans="6:9" x14ac:dyDescent="0.25">
      <c r="F117" s="23">
        <v>33</v>
      </c>
      <c r="G117" s="72">
        <f t="shared" si="5"/>
        <v>330</v>
      </c>
      <c r="H117" s="41">
        <f t="shared" si="9"/>
        <v>2.3759492407136991</v>
      </c>
      <c r="I117" s="74">
        <f t="shared" si="7"/>
        <v>-4.2672434424851496E-3</v>
      </c>
    </row>
    <row r="118" spans="6:9" x14ac:dyDescent="0.25">
      <c r="F118" s="73">
        <v>34</v>
      </c>
      <c r="G118" s="72">
        <f t="shared" si="5"/>
        <v>340</v>
      </c>
      <c r="H118" s="41">
        <f t="shared" si="9"/>
        <v>2.3332768062888474</v>
      </c>
      <c r="I118" s="74">
        <f t="shared" si="7"/>
        <v>-4.228749627792047E-3</v>
      </c>
    </row>
    <row r="119" spans="6:9" x14ac:dyDescent="0.25">
      <c r="F119" s="23">
        <v>35</v>
      </c>
      <c r="G119" s="72">
        <f t="shared" si="5"/>
        <v>350</v>
      </c>
      <c r="H119" s="41">
        <f t="shared" si="9"/>
        <v>2.2909893100109269</v>
      </c>
      <c r="I119" s="74">
        <f t="shared" si="7"/>
        <v>-4.1902542181198911E-3</v>
      </c>
    </row>
    <row r="120" spans="6:9" x14ac:dyDescent="0.25">
      <c r="F120" s="73">
        <v>36</v>
      </c>
      <c r="G120" s="72">
        <f t="shared" si="5"/>
        <v>360</v>
      </c>
      <c r="H120" s="41">
        <f t="shared" si="9"/>
        <v>2.2490867678297279</v>
      </c>
      <c r="I120" s="74">
        <f t="shared" si="7"/>
        <v>-4.1517571838238327E-3</v>
      </c>
    </row>
    <row r="121" spans="6:9" x14ac:dyDescent="0.25">
      <c r="F121" s="23">
        <v>37</v>
      </c>
      <c r="G121" s="72">
        <f t="shared" si="5"/>
        <v>370</v>
      </c>
      <c r="H121" s="41">
        <f t="shared" si="9"/>
        <v>2.2075691959914896</v>
      </c>
      <c r="I121" s="74">
        <f t="shared" si="7"/>
        <v>-4.1132584944234881E-3</v>
      </c>
    </row>
    <row r="122" spans="6:9" x14ac:dyDescent="0.25">
      <c r="F122" s="73">
        <v>38</v>
      </c>
      <c r="G122" s="72">
        <f t="shared" si="5"/>
        <v>380</v>
      </c>
      <c r="H122" s="41">
        <f t="shared" si="9"/>
        <v>2.1664366110472546</v>
      </c>
      <c r="I122" s="74">
        <f t="shared" si="7"/>
        <v>-4.0747581185711975E-3</v>
      </c>
    </row>
    <row r="123" spans="6:9" x14ac:dyDescent="0.25">
      <c r="F123" s="23">
        <v>39</v>
      </c>
      <c r="G123" s="72">
        <f t="shared" si="5"/>
        <v>390</v>
      </c>
      <c r="H123" s="41">
        <f t="shared" si="9"/>
        <v>2.1256890298615425</v>
      </c>
      <c r="I123" s="74">
        <f t="shared" si="7"/>
        <v>-4.0362560240187759E-3</v>
      </c>
    </row>
    <row r="124" spans="6:9" x14ac:dyDescent="0.25">
      <c r="F124" s="73">
        <v>40</v>
      </c>
      <c r="G124" s="72">
        <f t="shared" si="5"/>
        <v>400</v>
      </c>
      <c r="H124" s="41">
        <f t="shared" si="9"/>
        <v>2.0853264696213549</v>
      </c>
      <c r="I124" s="74">
        <f t="shared" si="7"/>
        <v>-3.9977521775826398E-3</v>
      </c>
    </row>
    <row r="125" spans="6:9" x14ac:dyDescent="0.25">
      <c r="F125" s="23">
        <v>41</v>
      </c>
      <c r="G125" s="72">
        <f t="shared" si="5"/>
        <v>410</v>
      </c>
      <c r="H125" s="41">
        <f t="shared" si="9"/>
        <v>2.0453489478455285</v>
      </c>
      <c r="I125" s="74">
        <f t="shared" si="7"/>
        <v>-3.9592465451072333E-3</v>
      </c>
    </row>
    <row r="126" spans="6:9" x14ac:dyDescent="0.25">
      <c r="F126" s="73">
        <v>42</v>
      </c>
      <c r="G126" s="72">
        <f t="shared" si="5"/>
        <v>420</v>
      </c>
      <c r="H126" s="41">
        <f t="shared" si="9"/>
        <v>2.0057564823944563</v>
      </c>
      <c r="I126" s="74">
        <f t="shared" si="7"/>
        <v>-3.9207390914266504E-3</v>
      </c>
    </row>
    <row r="127" spans="6:9" x14ac:dyDescent="0.25">
      <c r="F127" s="23">
        <v>43</v>
      </c>
      <c r="G127" s="72">
        <f t="shared" si="5"/>
        <v>430</v>
      </c>
      <c r="H127" s="41">
        <f t="shared" si="9"/>
        <v>1.9665490914801897</v>
      </c>
      <c r="I127" s="74">
        <f t="shared" si="7"/>
        <v>-3.8822297803243365E-3</v>
      </c>
    </row>
    <row r="128" spans="6:9" x14ac:dyDescent="0.25">
      <c r="F128" s="73">
        <v>44</v>
      </c>
      <c r="G128" s="72">
        <f t="shared" si="5"/>
        <v>440</v>
      </c>
      <c r="H128" s="41">
        <f t="shared" si="9"/>
        <v>1.9277267936769464</v>
      </c>
      <c r="I128" s="74">
        <f t="shared" si="7"/>
        <v>-3.8437185744907604E-3</v>
      </c>
    </row>
    <row r="129" spans="6:9" x14ac:dyDescent="0.25">
      <c r="F129" s="23">
        <v>45</v>
      </c>
      <c r="G129" s="72">
        <f t="shared" si="5"/>
        <v>450</v>
      </c>
      <c r="H129" s="41">
        <f t="shared" si="9"/>
        <v>1.8892896079320389</v>
      </c>
      <c r="I129" s="74">
        <f t="shared" si="7"/>
        <v>-3.8052054354789349E-3</v>
      </c>
    </row>
    <row r="130" spans="6:9" x14ac:dyDescent="0.25">
      <c r="F130" s="73">
        <v>46</v>
      </c>
      <c r="G130" s="72">
        <f t="shared" si="5"/>
        <v>460</v>
      </c>
      <c r="H130" s="41">
        <f t="shared" si="9"/>
        <v>1.8512375535772496</v>
      </c>
      <c r="I130" s="74">
        <f t="shared" si="7"/>
        <v>-3.7666903236576415E-3</v>
      </c>
    </row>
    <row r="131" spans="6:9" x14ac:dyDescent="0.25">
      <c r="F131" s="23">
        <v>47</v>
      </c>
      <c r="G131" s="72">
        <f t="shared" si="5"/>
        <v>470</v>
      </c>
      <c r="H131" s="41">
        <f t="shared" si="9"/>
        <v>1.8135706503406732</v>
      </c>
      <c r="I131" s="74">
        <f t="shared" si="7"/>
        <v>-3.728173198162231E-3</v>
      </c>
    </row>
    <row r="132" spans="6:9" x14ac:dyDescent="0.25">
      <c r="F132" s="73">
        <v>48</v>
      </c>
      <c r="G132" s="72">
        <f t="shared" si="5"/>
        <v>480</v>
      </c>
      <c r="H132" s="41">
        <f t="shared" si="9"/>
        <v>1.7762889183590509</v>
      </c>
      <c r="I132" s="74">
        <f t="shared" si="7"/>
        <v>-3.6896540168428337E-3</v>
      </c>
    </row>
    <row r="133" spans="6:9" x14ac:dyDescent="0.25">
      <c r="F133" s="23">
        <v>49</v>
      </c>
      <c r="G133" s="72">
        <f t="shared" si="5"/>
        <v>490</v>
      </c>
      <c r="H133" s="41">
        <f t="shared" si="9"/>
        <v>1.7393923781906226</v>
      </c>
      <c r="I133" s="74">
        <f t="shared" si="7"/>
        <v>-3.6511327362098241E-3</v>
      </c>
    </row>
    <row r="134" spans="6:9" x14ac:dyDescent="0.25">
      <c r="F134" s="73">
        <v>50</v>
      </c>
      <c r="G134" s="72">
        <f t="shared" si="5"/>
        <v>500</v>
      </c>
      <c r="H134" s="41">
        <f t="shared" si="9"/>
        <v>1.7028810508285244</v>
      </c>
      <c r="I134" s="74">
        <f t="shared" si="7"/>
        <v>-3.6126093113763537E-3</v>
      </c>
    </row>
    <row r="135" spans="6:9" x14ac:dyDescent="0.25">
      <c r="F135" s="23">
        <v>51</v>
      </c>
      <c r="G135" s="72">
        <f t="shared" si="5"/>
        <v>510</v>
      </c>
      <c r="H135" s="41">
        <f t="shared" si="9"/>
        <v>1.6667549577147609</v>
      </c>
      <c r="I135" s="74">
        <f t="shared" si="7"/>
        <v>-3.5740836959977725E-3</v>
      </c>
    </row>
    <row r="136" spans="6:9" x14ac:dyDescent="0.25">
      <c r="F136" s="73">
        <v>52</v>
      </c>
      <c r="G136" s="72">
        <f t="shared" si="5"/>
        <v>520</v>
      </c>
      <c r="H136" s="41">
        <f t="shared" si="9"/>
        <v>1.6310141207547832</v>
      </c>
      <c r="I136" s="74">
        <f t="shared" si="7"/>
        <v>-3.5355558422077221E-3</v>
      </c>
    </row>
    <row r="137" spans="6:9" x14ac:dyDescent="0.25">
      <c r="F137" s="23">
        <v>53</v>
      </c>
      <c r="G137" s="72">
        <f t="shared" si="5"/>
        <v>530</v>
      </c>
      <c r="H137" s="41">
        <f t="shared" si="9"/>
        <v>1.595658562332706</v>
      </c>
      <c r="I137" s="74">
        <f t="shared" si="7"/>
        <v>-3.4970257005506873E-3</v>
      </c>
    </row>
    <row r="138" spans="6:9" x14ac:dyDescent="0.25">
      <c r="F138" s="73">
        <v>54</v>
      </c>
      <c r="G138" s="72">
        <f t="shared" si="5"/>
        <v>540</v>
      </c>
      <c r="H138" s="41">
        <f t="shared" si="9"/>
        <v>1.5606883053271992</v>
      </c>
      <c r="I138" s="74">
        <f t="shared" si="7"/>
        <v>-3.4584932199107619E-3</v>
      </c>
    </row>
    <row r="139" spans="6:9" x14ac:dyDescent="0.25">
      <c r="F139" s="23">
        <v>55</v>
      </c>
      <c r="G139" s="72">
        <f t="shared" si="5"/>
        <v>550</v>
      </c>
      <c r="H139" s="41">
        <f t="shared" si="9"/>
        <v>1.5261033731280915</v>
      </c>
      <c r="I139" s="74">
        <f t="shared" si="7"/>
        <v>-3.4199583474363786E-3</v>
      </c>
    </row>
    <row r="140" spans="6:9" x14ac:dyDescent="0.25">
      <c r="F140" s="73">
        <v>56</v>
      </c>
      <c r="G140" s="72">
        <f t="shared" si="5"/>
        <v>560</v>
      </c>
      <c r="H140" s="41">
        <f t="shared" si="9"/>
        <v>1.4919037896537277</v>
      </c>
      <c r="I140" s="74">
        <f t="shared" si="7"/>
        <v>-3.3814210284607124E-3</v>
      </c>
    </row>
    <row r="141" spans="6:9" x14ac:dyDescent="0.25">
      <c r="F141" s="23">
        <v>57</v>
      </c>
      <c r="G141" s="72">
        <f t="shared" si="5"/>
        <v>570</v>
      </c>
      <c r="H141" s="41">
        <f t="shared" si="9"/>
        <v>1.4580895793691206</v>
      </c>
      <c r="I141" s="74">
        <f t="shared" si="7"/>
        <v>-3.3428812064174706E-3</v>
      </c>
    </row>
    <row r="142" spans="6:9" x14ac:dyDescent="0.25">
      <c r="F142" s="73">
        <v>58</v>
      </c>
      <c r="G142" s="72">
        <f t="shared" si="5"/>
        <v>580</v>
      </c>
      <c r="H142" s="41">
        <f t="shared" si="9"/>
        <v>1.4246607673049458</v>
      </c>
      <c r="I142" s="74">
        <f t="shared" si="7"/>
        <v>-3.3043388227517313E-3</v>
      </c>
    </row>
    <row r="143" spans="6:9" x14ac:dyDescent="0.25">
      <c r="F143" s="23">
        <v>59</v>
      </c>
      <c r="G143" s="72">
        <f t="shared" si="5"/>
        <v>590</v>
      </c>
      <c r="H143" s="41">
        <f t="shared" si="9"/>
        <v>1.3916173790774284</v>
      </c>
      <c r="I143" s="74">
        <f t="shared" si="7"/>
        <v>-3.2657938168254822E-3</v>
      </c>
    </row>
    <row r="144" spans="6:9" x14ac:dyDescent="0.25">
      <c r="F144" s="73">
        <v>60</v>
      </c>
      <c r="G144" s="72">
        <f t="shared" si="5"/>
        <v>600</v>
      </c>
      <c r="H144" s="41">
        <f t="shared" si="9"/>
        <v>1.3589594409091736</v>
      </c>
      <c r="I144" s="74">
        <f t="shared" si="7"/>
        <v>-3.2272461258174823E-3</v>
      </c>
    </row>
    <row r="145" spans="6:9" x14ac:dyDescent="0.25">
      <c r="F145" s="23">
        <v>61</v>
      </c>
      <c r="G145" s="72">
        <f t="shared" si="5"/>
        <v>610</v>
      </c>
      <c r="H145" s="41">
        <f t="shared" si="9"/>
        <v>1.3266869796509988</v>
      </c>
      <c r="I145" s="74">
        <f t="shared" si="7"/>
        <v>-3.1886956846170181E-3</v>
      </c>
    </row>
    <row r="146" spans="6:9" x14ac:dyDescent="0.25">
      <c r="F146" s="73">
        <v>62</v>
      </c>
      <c r="G146" s="72">
        <f t="shared" si="5"/>
        <v>620</v>
      </c>
      <c r="H146" s="41">
        <f t="shared" si="9"/>
        <v>1.2948000228048286</v>
      </c>
      <c r="I146" s="74">
        <f t="shared" si="7"/>
        <v>-3.1501424257111121E-3</v>
      </c>
    </row>
    <row r="147" spans="6:9" x14ac:dyDescent="0.25">
      <c r="F147" s="23">
        <v>63</v>
      </c>
      <c r="G147" s="72">
        <f t="shared" si="5"/>
        <v>630</v>
      </c>
      <c r="H147" s="41">
        <f t="shared" si="9"/>
        <v>1.2632985985477174</v>
      </c>
      <c r="I147" s="74">
        <f t="shared" si="7"/>
        <v>-3.111586279064694E-3</v>
      </c>
    </row>
    <row r="148" spans="6:9" x14ac:dyDescent="0.25">
      <c r="F148" s="73">
        <v>64</v>
      </c>
      <c r="G148" s="72">
        <f t="shared" si="5"/>
        <v>640</v>
      </c>
      <c r="H148" s="41">
        <f t="shared" si="9"/>
        <v>1.2321827357570705</v>
      </c>
      <c r="I148" s="74">
        <f t="shared" si="7"/>
        <v>-3.073027171993193E-3</v>
      </c>
    </row>
    <row r="149" spans="6:9" x14ac:dyDescent="0.25">
      <c r="F149" s="23">
        <v>65</v>
      </c>
      <c r="G149" s="72">
        <f t="shared" ref="G149:G212" si="10">$D$32+(F149*$D$38)</f>
        <v>650</v>
      </c>
      <c r="H149" s="41">
        <f t="shared" si="9"/>
        <v>1.2014524640371385</v>
      </c>
      <c r="I149" s="74">
        <f t="shared" si="7"/>
        <v>-3.0344650290269693E-3</v>
      </c>
    </row>
    <row r="150" spans="6:9" x14ac:dyDescent="0.25">
      <c r="F150" s="73">
        <v>66</v>
      </c>
      <c r="G150" s="72">
        <f t="shared" si="10"/>
        <v>660</v>
      </c>
      <c r="H150" s="41">
        <f t="shared" si="9"/>
        <v>1.1711078137468687</v>
      </c>
      <c r="I150" s="74">
        <f t="shared" si="7"/>
        <v>-2.9958997717669565E-3</v>
      </c>
    </row>
    <row r="151" spans="6:9" x14ac:dyDescent="0.25">
      <c r="F151" s="23">
        <v>67</v>
      </c>
      <c r="G151" s="72">
        <f t="shared" si="10"/>
        <v>670</v>
      </c>
      <c r="H151" s="41">
        <f t="shared" si="9"/>
        <v>1.1411488160291992</v>
      </c>
      <c r="I151" s="74">
        <f t="shared" ref="I151:I214" si="11">((-2.7684*10^-3)*(SQRT(H151)))</f>
        <v>-2.9573313187308131E-3</v>
      </c>
    </row>
    <row r="152" spans="6:9" x14ac:dyDescent="0.25">
      <c r="F152" s="73">
        <v>68</v>
      </c>
      <c r="G152" s="72">
        <f t="shared" si="10"/>
        <v>680</v>
      </c>
      <c r="H152" s="41">
        <f t="shared" si="9"/>
        <v>1.111575502841891</v>
      </c>
      <c r="I152" s="74">
        <f t="shared" si="11"/>
        <v>-2.9187595851888253E-3</v>
      </c>
    </row>
    <row r="153" spans="6:9" x14ac:dyDescent="0.25">
      <c r="F153" s="23">
        <v>69</v>
      </c>
      <c r="G153" s="72">
        <f t="shared" si="10"/>
        <v>690</v>
      </c>
      <c r="H153" s="41">
        <f t="shared" si="9"/>
        <v>1.0823879069900026</v>
      </c>
      <c r="I153" s="74">
        <f t="shared" si="11"/>
        <v>-2.8801844829887333E-3</v>
      </c>
    </row>
    <row r="154" spans="6:9" x14ac:dyDescent="0.25">
      <c r="F154" s="73">
        <v>70</v>
      </c>
      <c r="G154" s="72">
        <f t="shared" si="10"/>
        <v>700</v>
      </c>
      <c r="H154" s="41">
        <f t="shared" si="9"/>
        <v>1.0535860621601154</v>
      </c>
      <c r="I154" s="74">
        <f t="shared" si="11"/>
        <v>-2.8416059203685653E-3</v>
      </c>
    </row>
    <row r="155" spans="6:9" x14ac:dyDescent="0.25">
      <c r="F155" s="23">
        <v>71</v>
      </c>
      <c r="G155" s="72">
        <f t="shared" si="10"/>
        <v>710</v>
      </c>
      <c r="H155" s="41">
        <f t="shared" si="9"/>
        <v>1.0251700029564297</v>
      </c>
      <c r="I155" s="74">
        <f t="shared" si="11"/>
        <v>-2.8030238017564871E-3</v>
      </c>
    </row>
    <row r="156" spans="6:9" x14ac:dyDescent="0.25">
      <c r="F156" s="73">
        <v>72</v>
      </c>
      <c r="G156" s="72">
        <f t="shared" si="10"/>
        <v>720</v>
      </c>
      <c r="H156" s="41">
        <f t="shared" si="9"/>
        <v>0.9971397649388648</v>
      </c>
      <c r="I156" s="74">
        <f t="shared" si="11"/>
        <v>-2.7644380275565592E-3</v>
      </c>
    </row>
    <row r="157" spans="6:9" x14ac:dyDescent="0.25">
      <c r="F157" s="23">
        <v>73</v>
      </c>
      <c r="G157" s="72">
        <f t="shared" si="10"/>
        <v>730</v>
      </c>
      <c r="H157" s="41">
        <f t="shared" si="9"/>
        <v>0.96949538466329921</v>
      </c>
      <c r="I157" s="74">
        <f t="shared" si="11"/>
        <v>-2.7258484939191975E-3</v>
      </c>
    </row>
    <row r="158" spans="6:9" x14ac:dyDescent="0.25">
      <c r="F158" s="73">
        <v>74</v>
      </c>
      <c r="G158" s="72">
        <f t="shared" si="10"/>
        <v>740</v>
      </c>
      <c r="H158" s="41">
        <f t="shared" si="9"/>
        <v>0.94223689972410729</v>
      </c>
      <c r="I158" s="74">
        <f t="shared" si="11"/>
        <v>-2.687255092495019E-3</v>
      </c>
    </row>
    <row r="159" spans="6:9" x14ac:dyDescent="0.25">
      <c r="F159" s="23">
        <v>75</v>
      </c>
      <c r="G159" s="72">
        <f t="shared" si="10"/>
        <v>750</v>
      </c>
      <c r="H159" s="41">
        <f t="shared" si="9"/>
        <v>0.91536434879915707</v>
      </c>
      <c r="I159" s="74">
        <f t="shared" si="11"/>
        <v>-2.6486577101705747E-3</v>
      </c>
    </row>
    <row r="160" spans="6:9" x14ac:dyDescent="0.25">
      <c r="F160" s="73">
        <v>76</v>
      </c>
      <c r="G160" s="72">
        <f t="shared" si="10"/>
        <v>760</v>
      </c>
      <c r="H160" s="41">
        <f t="shared" si="9"/>
        <v>0.8888777716974513</v>
      </c>
      <c r="I160" s="74">
        <f t="shared" si="11"/>
        <v>-2.6100562287843807E-3</v>
      </c>
    </row>
    <row r="161" spans="6:9" x14ac:dyDescent="0.25">
      <c r="F161" s="23">
        <v>77</v>
      </c>
      <c r="G161" s="72">
        <f t="shared" si="10"/>
        <v>770</v>
      </c>
      <c r="H161" s="41">
        <f t="shared" si="9"/>
        <v>0.86277720940960745</v>
      </c>
      <c r="I161" s="74">
        <f t="shared" si="11"/>
        <v>-2.5714505248214336E-3</v>
      </c>
    </row>
    <row r="162" spans="6:9" x14ac:dyDescent="0.25">
      <c r="F162" s="73">
        <v>78</v>
      </c>
      <c r="G162" s="72">
        <f t="shared" si="10"/>
        <v>780</v>
      </c>
      <c r="H162" s="41">
        <f t="shared" si="9"/>
        <v>0.83706270416139317</v>
      </c>
      <c r="I162" s="74">
        <f t="shared" si="11"/>
        <v>-2.5328404690842239E-3</v>
      </c>
    </row>
    <row r="163" spans="6:9" x14ac:dyDescent="0.25">
      <c r="F163" s="23">
        <v>79</v>
      </c>
      <c r="G163" s="72">
        <f t="shared" si="10"/>
        <v>790</v>
      </c>
      <c r="H163" s="41">
        <f t="shared" si="9"/>
        <v>0.81173429947055098</v>
      </c>
      <c r="I163" s="74">
        <f t="shared" si="11"/>
        <v>-2.4942259263380476E-3</v>
      </c>
    </row>
    <row r="164" spans="6:9" x14ac:dyDescent="0.25">
      <c r="F164" s="73">
        <v>80</v>
      </c>
      <c r="G164" s="72">
        <f t="shared" si="10"/>
        <v>800</v>
      </c>
      <c r="H164" s="41">
        <f t="shared" si="9"/>
        <v>0.78679204020717053</v>
      </c>
      <c r="I164" s="74">
        <f t="shared" si="11"/>
        <v>-2.4556067549281638E-3</v>
      </c>
    </row>
    <row r="165" spans="6:9" x14ac:dyDescent="0.25">
      <c r="F165" s="23">
        <v>81</v>
      </c>
      <c r="G165" s="72">
        <f t="shared" si="10"/>
        <v>810</v>
      </c>
      <c r="H165" s="41">
        <f t="shared" si="9"/>
        <v>0.76223597265788889</v>
      </c>
      <c r="I165" s="74">
        <f t="shared" si="11"/>
        <v>-2.4169828063660623E-3</v>
      </c>
    </row>
    <row r="166" spans="6:9" x14ac:dyDescent="0.25">
      <c r="F166" s="73">
        <v>82</v>
      </c>
      <c r="G166" s="72">
        <f t="shared" si="10"/>
        <v>820</v>
      </c>
      <c r="H166" s="41">
        <f t="shared" si="9"/>
        <v>0.73806614459422826</v>
      </c>
      <c r="I166" s="74">
        <f t="shared" si="11"/>
        <v>-2.378353924881808E-3</v>
      </c>
    </row>
    <row r="167" spans="6:9" x14ac:dyDescent="0.25">
      <c r="F167" s="23">
        <v>83</v>
      </c>
      <c r="G167" s="72">
        <f t="shared" si="10"/>
        <v>830</v>
      </c>
      <c r="H167" s="41">
        <f t="shared" si="9"/>
        <v>0.71428260534541022</v>
      </c>
      <c r="I167" s="74">
        <f t="shared" si="11"/>
        <v>-2.3397199469390533E-3</v>
      </c>
    </row>
    <row r="168" spans="6:9" x14ac:dyDescent="0.25">
      <c r="F168" s="73">
        <v>84</v>
      </c>
      <c r="G168" s="72">
        <f t="shared" si="10"/>
        <v>840</v>
      </c>
      <c r="H168" s="41">
        <f t="shared" si="9"/>
        <v>0.69088540587601965</v>
      </c>
      <c r="I168" s="74">
        <f t="shared" si="11"/>
        <v>-2.3010807007089228E-3</v>
      </c>
    </row>
    <row r="169" spans="6:9" x14ac:dyDescent="0.25">
      <c r="F169" s="23">
        <v>85</v>
      </c>
      <c r="G169" s="72">
        <f t="shared" si="10"/>
        <v>850</v>
      </c>
      <c r="H169" s="41">
        <f t="shared" si="9"/>
        <v>0.66787459886893041</v>
      </c>
      <c r="I169" s="74">
        <f t="shared" si="11"/>
        <v>-2.2624360054985014E-3</v>
      </c>
    </row>
    <row r="170" spans="6:9" x14ac:dyDescent="0.25">
      <c r="F170" s="73">
        <v>86</v>
      </c>
      <c r="G170" s="72">
        <f t="shared" si="10"/>
        <v>860</v>
      </c>
      <c r="H170" s="41">
        <f t="shared" si="9"/>
        <v>0.64525023881394539</v>
      </c>
      <c r="I170" s="74">
        <f t="shared" si="11"/>
        <v>-2.2237856711291417E-3</v>
      </c>
    </row>
    <row r="171" spans="6:9" x14ac:dyDescent="0.25">
      <c r="F171" s="23">
        <v>87</v>
      </c>
      <c r="G171" s="72">
        <f t="shared" si="10"/>
        <v>870</v>
      </c>
      <c r="H171" s="41">
        <f t="shared" si="9"/>
        <v>0.62301238210265397</v>
      </c>
      <c r="I171" s="74">
        <f t="shared" si="11"/>
        <v>-2.1851294972591888E-3</v>
      </c>
    </row>
    <row r="172" spans="6:9" x14ac:dyDescent="0.25">
      <c r="F172" s="73">
        <v>88</v>
      </c>
      <c r="G172" s="72">
        <f t="shared" si="10"/>
        <v>880</v>
      </c>
      <c r="H172" s="41">
        <f t="shared" si="9"/>
        <v>0.60116108713006211</v>
      </c>
      <c r="I172" s="74">
        <f t="shared" si="11"/>
        <v>-2.1464672726450584E-3</v>
      </c>
    </row>
    <row r="173" spans="6:9" x14ac:dyDescent="0.25">
      <c r="F173" s="23">
        <v>89</v>
      </c>
      <c r="G173" s="72">
        <f t="shared" si="10"/>
        <v>890</v>
      </c>
      <c r="H173" s="41">
        <f t="shared" ref="H173:H236" si="12">H172+($D$38)*(I172)</f>
        <v>0.57969641440361153</v>
      </c>
      <c r="I173" s="74">
        <f t="shared" si="11"/>
        <v>-2.1077987743337882E-3</v>
      </c>
    </row>
    <row r="174" spans="6:9" x14ac:dyDescent="0.25">
      <c r="F174" s="73">
        <v>90</v>
      </c>
      <c r="G174" s="72">
        <f t="shared" si="10"/>
        <v>900</v>
      </c>
      <c r="H174" s="41">
        <f t="shared" si="12"/>
        <v>0.55861842666027361</v>
      </c>
      <c r="I174" s="74">
        <f t="shared" si="11"/>
        <v>-2.0691237667792785E-3</v>
      </c>
    </row>
    <row r="175" spans="6:9" x14ac:dyDescent="0.25">
      <c r="F175" s="23">
        <v>91</v>
      </c>
      <c r="G175" s="72">
        <f t="shared" si="10"/>
        <v>910</v>
      </c>
      <c r="H175" s="41">
        <f t="shared" si="12"/>
        <v>0.53792718899248082</v>
      </c>
      <c r="I175" s="74">
        <f t="shared" si="11"/>
        <v>-2.0304420008734015E-3</v>
      </c>
    </row>
    <row r="176" spans="6:9" x14ac:dyDescent="0.25">
      <c r="F176" s="73">
        <v>92</v>
      </c>
      <c r="G176" s="72">
        <f t="shared" si="10"/>
        <v>920</v>
      </c>
      <c r="H176" s="41">
        <f t="shared" si="12"/>
        <v>0.51762276898374682</v>
      </c>
      <c r="I176" s="74">
        <f t="shared" si="11"/>
        <v>-1.9917532128819093E-3</v>
      </c>
    </row>
    <row r="177" spans="6:9" x14ac:dyDescent="0.25">
      <c r="F177" s="23">
        <v>93</v>
      </c>
      <c r="G177" s="72">
        <f t="shared" si="10"/>
        <v>930</v>
      </c>
      <c r="H177" s="41">
        <f t="shared" si="12"/>
        <v>0.49770523685492774</v>
      </c>
      <c r="I177" s="74">
        <f t="shared" si="11"/>
        <v>-1.9530571232736897E-3</v>
      </c>
    </row>
    <row r="178" spans="6:9" x14ac:dyDescent="0.25">
      <c r="F178" s="73">
        <v>94</v>
      </c>
      <c r="G178" s="72">
        <f t="shared" si="10"/>
        <v>940</v>
      </c>
      <c r="H178" s="41">
        <f t="shared" si="12"/>
        <v>0.47817466562219085</v>
      </c>
      <c r="I178" s="74">
        <f t="shared" si="11"/>
        <v>-1.9143534354302443E-3</v>
      </c>
    </row>
    <row r="179" spans="6:9" x14ac:dyDescent="0.25">
      <c r="F179" s="23">
        <v>95</v>
      </c>
      <c r="G179" s="72">
        <f t="shared" si="10"/>
        <v>950</v>
      </c>
      <c r="H179" s="41">
        <f t="shared" si="12"/>
        <v>0.45903113126788841</v>
      </c>
      <c r="I179" s="74">
        <f t="shared" si="11"/>
        <v>-1.8756418342203607E-3</v>
      </c>
    </row>
    <row r="180" spans="6:9" x14ac:dyDescent="0.25">
      <c r="F180" s="73">
        <v>96</v>
      </c>
      <c r="G180" s="72">
        <f t="shared" si="10"/>
        <v>960</v>
      </c>
      <c r="H180" s="41">
        <f t="shared" si="12"/>
        <v>0.44027471292568482</v>
      </c>
      <c r="I180" s="74">
        <f t="shared" si="11"/>
        <v>-1.8369219844226862E-3</v>
      </c>
    </row>
    <row r="181" spans="6:9" x14ac:dyDescent="0.25">
      <c r="F181" s="23">
        <v>97</v>
      </c>
      <c r="G181" s="72">
        <f t="shared" si="10"/>
        <v>970</v>
      </c>
      <c r="H181" s="41">
        <f t="shared" si="12"/>
        <v>0.42190549308145797</v>
      </c>
      <c r="I181" s="74">
        <f t="shared" si="11"/>
        <v>-1.7981935289762634E-3</v>
      </c>
    </row>
    <row r="182" spans="6:9" x14ac:dyDescent="0.25">
      <c r="F182" s="73">
        <v>98</v>
      </c>
      <c r="G182" s="72">
        <f t="shared" si="10"/>
        <v>980</v>
      </c>
      <c r="H182" s="41">
        <f t="shared" si="12"/>
        <v>0.40392355779169531</v>
      </c>
      <c r="I182" s="74">
        <f t="shared" si="11"/>
        <v>-1.7594560870359743E-3</v>
      </c>
    </row>
    <row r="183" spans="6:9" x14ac:dyDescent="0.25">
      <c r="F183" s="23">
        <v>99</v>
      </c>
      <c r="G183" s="72">
        <f t="shared" si="10"/>
        <v>990</v>
      </c>
      <c r="H183" s="41">
        <f t="shared" si="12"/>
        <v>0.38632899692133554</v>
      </c>
      <c r="I183" s="74">
        <f t="shared" si="11"/>
        <v>-1.7207092518061373E-3</v>
      </c>
    </row>
    <row r="184" spans="6:9" x14ac:dyDescent="0.25">
      <c r="F184" s="73">
        <v>100</v>
      </c>
      <c r="G184" s="72">
        <f t="shared" si="10"/>
        <v>1000</v>
      </c>
      <c r="H184" s="41">
        <f t="shared" si="12"/>
        <v>0.36912190440327419</v>
      </c>
      <c r="I184" s="74">
        <f t="shared" si="11"/>
        <v>-1.6819525881211182E-3</v>
      </c>
    </row>
    <row r="185" spans="6:9" x14ac:dyDescent="0.25">
      <c r="F185" s="23">
        <v>101</v>
      </c>
      <c r="G185" s="72">
        <f t="shared" si="10"/>
        <v>1010</v>
      </c>
      <c r="H185" s="41">
        <f t="shared" si="12"/>
        <v>0.35230237852206303</v>
      </c>
      <c r="I185" s="74">
        <f t="shared" si="11"/>
        <v>-1.6431856297365818E-3</v>
      </c>
    </row>
    <row r="186" spans="6:9" x14ac:dyDescent="0.25">
      <c r="F186" s="73">
        <v>102</v>
      </c>
      <c r="G186" s="72">
        <f t="shared" si="10"/>
        <v>1020</v>
      </c>
      <c r="H186" s="41">
        <f t="shared" si="12"/>
        <v>0.33587052222469721</v>
      </c>
      <c r="I186" s="74">
        <f t="shared" si="11"/>
        <v>-1.6044078762887624E-3</v>
      </c>
    </row>
    <row r="187" spans="6:9" x14ac:dyDescent="0.25">
      <c r="F187" s="23">
        <v>103</v>
      </c>
      <c r="G187" s="72">
        <f t="shared" si="10"/>
        <v>1030</v>
      </c>
      <c r="H187" s="41">
        <f t="shared" si="12"/>
        <v>0.31982644346180961</v>
      </c>
      <c r="I187" s="74">
        <f t="shared" si="11"/>
        <v>-1.5656187898715858E-3</v>
      </c>
    </row>
    <row r="188" spans="6:9" x14ac:dyDescent="0.25">
      <c r="F188" s="73">
        <v>104</v>
      </c>
      <c r="G188" s="72">
        <f t="shared" si="10"/>
        <v>1040</v>
      </c>
      <c r="H188" s="41">
        <f t="shared" si="12"/>
        <v>0.30417025556309374</v>
      </c>
      <c r="I188" s="74">
        <f t="shared" si="11"/>
        <v>-1.5268177911724127E-3</v>
      </c>
    </row>
    <row r="189" spans="6:9" x14ac:dyDescent="0.25">
      <c r="F189" s="23">
        <v>105</v>
      </c>
      <c r="G189" s="72">
        <f t="shared" si="10"/>
        <v>1050</v>
      </c>
      <c r="H189" s="41">
        <f t="shared" si="12"/>
        <v>0.2889020776513696</v>
      </c>
      <c r="I189" s="74">
        <f t="shared" si="11"/>
        <v>-1.4880042550961376E-3</v>
      </c>
    </row>
    <row r="190" spans="6:9" x14ac:dyDescent="0.25">
      <c r="F190" s="73">
        <v>106</v>
      </c>
      <c r="G190" s="72">
        <f t="shared" si="10"/>
        <v>1060</v>
      </c>
      <c r="H190" s="41">
        <f t="shared" si="12"/>
        <v>0.27402203510040823</v>
      </c>
      <c r="I190" s="74">
        <f t="shared" si="11"/>
        <v>-1.4491775057939597E-3</v>
      </c>
    </row>
    <row r="191" spans="6:9" x14ac:dyDescent="0.25">
      <c r="F191" s="23">
        <v>107</v>
      </c>
      <c r="G191" s="72">
        <f t="shared" si="10"/>
        <v>1070</v>
      </c>
      <c r="H191" s="41">
        <f t="shared" si="12"/>
        <v>0.25953026004246865</v>
      </c>
      <c r="I191" s="74">
        <f t="shared" si="11"/>
        <v>-1.4103368109966881E-3</v>
      </c>
    </row>
    <row r="192" spans="6:9" x14ac:dyDescent="0.25">
      <c r="F192" s="73">
        <v>108</v>
      </c>
      <c r="G192" s="72">
        <f t="shared" si="10"/>
        <v>1080</v>
      </c>
      <c r="H192" s="41">
        <f t="shared" si="12"/>
        <v>0.24542689193250178</v>
      </c>
      <c r="I192" s="74">
        <f t="shared" si="11"/>
        <v>-1.3714813755321823E-3</v>
      </c>
    </row>
    <row r="193" spans="6:9" x14ac:dyDescent="0.25">
      <c r="F193" s="23">
        <v>109</v>
      </c>
      <c r="G193" s="72">
        <f t="shared" si="10"/>
        <v>1090</v>
      </c>
      <c r="H193" s="41">
        <f t="shared" si="12"/>
        <v>0.23171207817717995</v>
      </c>
      <c r="I193" s="74">
        <f t="shared" si="11"/>
        <v>-1.3326103338814547E-3</v>
      </c>
    </row>
    <row r="194" spans="6:9" x14ac:dyDescent="0.25">
      <c r="F194" s="73">
        <v>110</v>
      </c>
      <c r="G194" s="72">
        <f t="shared" si="10"/>
        <v>1100</v>
      </c>
      <c r="H194" s="41">
        <f t="shared" si="12"/>
        <v>0.21838597483836542</v>
      </c>
      <c r="I194" s="74">
        <f t="shared" si="11"/>
        <v>-1.2937227415966771E-3</v>
      </c>
    </row>
    <row r="195" spans="6:9" x14ac:dyDescent="0.25">
      <c r="F195" s="23">
        <v>111</v>
      </c>
      <c r="G195" s="72">
        <f t="shared" si="10"/>
        <v>1110</v>
      </c>
      <c r="H195" s="41">
        <f t="shared" si="12"/>
        <v>0.20544874742239866</v>
      </c>
      <c r="I195" s="74">
        <f t="shared" si="11"/>
        <v>-1.2548175653651667E-3</v>
      </c>
    </row>
    <row r="196" spans="6:9" x14ac:dyDescent="0.25">
      <c r="F196" s="73">
        <v>112</v>
      </c>
      <c r="G196" s="72">
        <f t="shared" si="10"/>
        <v>1120</v>
      </c>
      <c r="H196" s="41">
        <f t="shared" si="12"/>
        <v>0.192900571768747</v>
      </c>
      <c r="I196" s="74">
        <f t="shared" si="11"/>
        <v>-1.215893671453933E-3</v>
      </c>
    </row>
    <row r="197" spans="6:9" x14ac:dyDescent="0.25">
      <c r="F197" s="23">
        <v>113</v>
      </c>
      <c r="G197" s="72">
        <f t="shared" si="10"/>
        <v>1130</v>
      </c>
      <c r="H197" s="41">
        <f t="shared" si="12"/>
        <v>0.18074163505420768</v>
      </c>
      <c r="I197" s="74">
        <f t="shared" si="11"/>
        <v>-1.1769498122064916E-3</v>
      </c>
    </row>
    <row r="198" spans="6:9" x14ac:dyDescent="0.25">
      <c r="F198" s="73">
        <v>114</v>
      </c>
      <c r="G198" s="72">
        <f t="shared" si="10"/>
        <v>1140</v>
      </c>
      <c r="H198" s="41">
        <f t="shared" si="12"/>
        <v>0.16897213693214277</v>
      </c>
      <c r="I198" s="74">
        <f t="shared" si="11"/>
        <v>-1.1379846101830828E-3</v>
      </c>
    </row>
    <row r="199" spans="6:9" x14ac:dyDescent="0.25">
      <c r="F199" s="23">
        <v>115</v>
      </c>
      <c r="G199" s="72">
        <f t="shared" si="10"/>
        <v>1150</v>
      </c>
      <c r="H199" s="41">
        <f t="shared" si="12"/>
        <v>0.15759229083031195</v>
      </c>
      <c r="I199" s="74">
        <f t="shared" si="11"/>
        <v>-1.0989965394314241E-3</v>
      </c>
    </row>
    <row r="200" spans="6:9" x14ac:dyDescent="0.25">
      <c r="F200" s="73">
        <v>116</v>
      </c>
      <c r="G200" s="72">
        <f t="shared" si="10"/>
        <v>1160</v>
      </c>
      <c r="H200" s="41">
        <f t="shared" si="12"/>
        <v>0.14660232543599772</v>
      </c>
      <c r="I200" s="74">
        <f t="shared" si="11"/>
        <v>-1.0599839032396463E-3</v>
      </c>
    </row>
    <row r="201" spans="6:9" x14ac:dyDescent="0.25">
      <c r="F201" s="23">
        <v>117</v>
      </c>
      <c r="G201" s="72">
        <f t="shared" si="10"/>
        <v>1170</v>
      </c>
      <c r="H201" s="41">
        <f t="shared" si="12"/>
        <v>0.13600248640360124</v>
      </c>
      <c r="I201" s="74">
        <f t="shared" si="11"/>
        <v>-1.0209448075449896E-3</v>
      </c>
    </row>
    <row r="202" spans="6:9" x14ac:dyDescent="0.25">
      <c r="F202" s="73">
        <v>118</v>
      </c>
      <c r="G202" s="72">
        <f t="shared" si="10"/>
        <v>1180</v>
      </c>
      <c r="H202" s="41">
        <f t="shared" si="12"/>
        <v>0.12579303832815134</v>
      </c>
      <c r="I202" s="74">
        <f t="shared" si="11"/>
        <v>-9.8187712893544384E-4</v>
      </c>
    </row>
    <row r="203" spans="6:9" x14ac:dyDescent="0.25">
      <c r="F203" s="23">
        <v>119</v>
      </c>
      <c r="G203" s="72">
        <f t="shared" si="10"/>
        <v>1190</v>
      </c>
      <c r="H203" s="41">
        <f t="shared" si="12"/>
        <v>0.1159742670387969</v>
      </c>
      <c r="I203" s="74">
        <f t="shared" si="11"/>
        <v>-9.4277847586433407E-4</v>
      </c>
    </row>
    <row r="204" spans="6:9" x14ac:dyDescent="0.25">
      <c r="F204" s="73">
        <v>120</v>
      </c>
      <c r="G204" s="72">
        <f t="shared" si="10"/>
        <v>1200</v>
      </c>
      <c r="H204" s="41">
        <f t="shared" si="12"/>
        <v>0.10654648228015356</v>
      </c>
      <c r="I204" s="74">
        <f t="shared" si="11"/>
        <v>-9.0364614126739549E-4</v>
      </c>
    </row>
    <row r="205" spans="6:9" x14ac:dyDescent="0.25">
      <c r="F205" s="23">
        <v>121</v>
      </c>
      <c r="G205" s="72">
        <f t="shared" si="10"/>
        <v>1210</v>
      </c>
      <c r="H205" s="41">
        <f t="shared" si="12"/>
        <v>9.7510020867479605E-2</v>
      </c>
      <c r="I205" s="74">
        <f t="shared" si="11"/>
        <v>-8.6447704418033484E-4</v>
      </c>
    </row>
    <row r="206" spans="6:9" x14ac:dyDescent="0.25">
      <c r="F206" s="73">
        <v>122</v>
      </c>
      <c r="G206" s="72">
        <f t="shared" si="10"/>
        <v>1220</v>
      </c>
      <c r="H206" s="41">
        <f t="shared" si="12"/>
        <v>8.8865250425676251E-2</v>
      </c>
      <c r="I206" s="74">
        <f t="shared" si="11"/>
        <v>-8.252676571309694E-4</v>
      </c>
    </row>
    <row r="207" spans="6:9" x14ac:dyDescent="0.25">
      <c r="F207" s="23">
        <v>123</v>
      </c>
      <c r="G207" s="72">
        <f t="shared" si="10"/>
        <v>1230</v>
      </c>
      <c r="H207" s="41">
        <f t="shared" si="12"/>
        <v>8.0612573854366557E-2</v>
      </c>
      <c r="I207" s="74">
        <f t="shared" si="11"/>
        <v>-7.860139149154507E-4</v>
      </c>
    </row>
    <row r="208" spans="6:9" x14ac:dyDescent="0.25">
      <c r="F208" s="73">
        <v>124</v>
      </c>
      <c r="G208" s="72">
        <f t="shared" si="10"/>
        <v>1240</v>
      </c>
      <c r="H208" s="41">
        <f t="shared" si="12"/>
        <v>7.2752434705212046E-2</v>
      </c>
      <c r="I208" s="74">
        <f t="shared" si="11"/>
        <v>-7.4671109869522338E-4</v>
      </c>
    </row>
    <row r="209" spans="6:9" x14ac:dyDescent="0.25">
      <c r="F209" s="23">
        <v>125</v>
      </c>
      <c r="G209" s="72">
        <f t="shared" si="10"/>
        <v>1250</v>
      </c>
      <c r="H209" s="41">
        <f t="shared" si="12"/>
        <v>6.5285323718259819E-2</v>
      </c>
      <c r="I209" s="74">
        <f t="shared" si="11"/>
        <v>-7.0735368690551541E-4</v>
      </c>
    </row>
    <row r="210" spans="6:9" x14ac:dyDescent="0.25">
      <c r="F210" s="73">
        <v>126</v>
      </c>
      <c r="G210" s="72">
        <f t="shared" si="10"/>
        <v>1260</v>
      </c>
      <c r="H210" s="41">
        <f t="shared" si="12"/>
        <v>5.8211786849204666E-2</v>
      </c>
      <c r="I210" s="74">
        <f t="shared" si="11"/>
        <v>-6.6793516081937586E-4</v>
      </c>
    </row>
    <row r="211" spans="6:9" x14ac:dyDescent="0.25">
      <c r="F211" s="23">
        <v>127</v>
      </c>
      <c r="G211" s="72">
        <f t="shared" si="10"/>
        <v>1270</v>
      </c>
      <c r="H211" s="41">
        <f t="shared" si="12"/>
        <v>5.1532435241010907E-2</v>
      </c>
      <c r="I211" s="74">
        <f t="shared" si="11"/>
        <v>-6.2844774705444724E-4</v>
      </c>
    </row>
    <row r="212" spans="6:9" x14ac:dyDescent="0.25">
      <c r="F212" s="73">
        <v>128</v>
      </c>
      <c r="G212" s="72">
        <f t="shared" si="10"/>
        <v>1280</v>
      </c>
      <c r="H212" s="41">
        <f t="shared" si="12"/>
        <v>4.5247957770466432E-2</v>
      </c>
      <c r="I212" s="74">
        <f t="shared" si="11"/>
        <v>-5.888820706339312E-4</v>
      </c>
    </row>
    <row r="213" spans="6:9" x14ac:dyDescent="0.25">
      <c r="F213" s="23">
        <v>129</v>
      </c>
      <c r="G213" s="72">
        <f t="shared" ref="G213:G242" si="13">$D$32+(F213*$D$38)</f>
        <v>1290</v>
      </c>
      <c r="H213" s="41">
        <f t="shared" si="12"/>
        <v>3.9359137064127123E-2</v>
      </c>
      <c r="I213" s="74">
        <f t="shared" si="11"/>
        <v>-5.4922667829211962E-4</v>
      </c>
    </row>
    <row r="214" spans="6:9" x14ac:dyDescent="0.25">
      <c r="F214" s="73">
        <v>130</v>
      </c>
      <c r="G214" s="72">
        <f t="shared" si="13"/>
        <v>1300</v>
      </c>
      <c r="H214" s="41">
        <f t="shared" si="12"/>
        <v>3.3866870281205927E-2</v>
      </c>
      <c r="I214" s="74">
        <f t="shared" si="11"/>
        <v>-5.0946736867210672E-4</v>
      </c>
    </row>
    <row r="215" spans="6:9" x14ac:dyDescent="0.25">
      <c r="F215" s="23">
        <v>131</v>
      </c>
      <c r="G215" s="72">
        <f t="shared" si="13"/>
        <v>1310</v>
      </c>
      <c r="H215" s="41">
        <f t="shared" si="12"/>
        <v>2.8772196594484861E-2</v>
      </c>
      <c r="I215" s="74">
        <f t="shared" ref="I215:I242" si="14">((-2.7684*10^-3)*(SQRT(H215)))</f>
        <v>-4.6958622653995365E-4</v>
      </c>
    </row>
    <row r="216" spans="6:9" x14ac:dyDescent="0.25">
      <c r="F216" s="73">
        <v>132</v>
      </c>
      <c r="G216" s="72">
        <f t="shared" si="13"/>
        <v>1320</v>
      </c>
      <c r="H216" s="41">
        <f t="shared" si="12"/>
        <v>2.4076334329085323E-2</v>
      </c>
      <c r="I216" s="74">
        <f t="shared" si="14"/>
        <v>-4.2956018749595697E-4</v>
      </c>
    </row>
    <row r="217" spans="6:9" x14ac:dyDescent="0.25">
      <c r="F217" s="23">
        <v>133</v>
      </c>
      <c r="G217" s="72">
        <f t="shared" si="13"/>
        <v>1330</v>
      </c>
      <c r="H217" s="41">
        <f t="shared" si="12"/>
        <v>1.9780732454125753E-2</v>
      </c>
      <c r="I217" s="74">
        <f t="shared" si="14"/>
        <v>-3.8935882714208911E-4</v>
      </c>
    </row>
    <row r="218" spans="6:9" x14ac:dyDescent="0.25">
      <c r="F218" s="73">
        <v>134</v>
      </c>
      <c r="G218" s="72">
        <f t="shared" si="13"/>
        <v>1340</v>
      </c>
      <c r="H218" s="41">
        <f t="shared" si="12"/>
        <v>1.5887144182704864E-2</v>
      </c>
      <c r="I218" s="74">
        <f t="shared" si="14"/>
        <v>-3.4894080533025913E-4</v>
      </c>
    </row>
    <row r="219" spans="6:9" x14ac:dyDescent="0.25">
      <c r="F219" s="23">
        <v>135</v>
      </c>
      <c r="G219" s="72">
        <f t="shared" si="13"/>
        <v>1350</v>
      </c>
      <c r="H219" s="41">
        <f t="shared" si="12"/>
        <v>1.2397736129402273E-2</v>
      </c>
      <c r="I219" s="74">
        <f t="shared" si="14"/>
        <v>-3.0824783495175465E-4</v>
      </c>
    </row>
    <row r="220" spans="6:9" x14ac:dyDescent="0.25">
      <c r="F220" s="73">
        <v>136</v>
      </c>
      <c r="G220" s="72">
        <f t="shared" si="13"/>
        <v>1360</v>
      </c>
      <c r="H220" s="41">
        <f t="shared" si="12"/>
        <v>9.3152577798847266E-3</v>
      </c>
      <c r="I220" s="74">
        <f t="shared" si="14"/>
        <v>-2.6719374023613757E-4</v>
      </c>
    </row>
    <row r="221" spans="6:9" x14ac:dyDescent="0.25">
      <c r="F221" s="23">
        <v>137</v>
      </c>
      <c r="G221" s="72">
        <f t="shared" si="13"/>
        <v>1370</v>
      </c>
      <c r="H221" s="41">
        <f t="shared" si="12"/>
        <v>6.6433203775233506E-3</v>
      </c>
      <c r="I221" s="74">
        <f t="shared" si="14"/>
        <v>-2.2564277861206354E-4</v>
      </c>
    </row>
    <row r="222" spans="6:9" x14ac:dyDescent="0.25">
      <c r="F222" s="73">
        <v>138</v>
      </c>
      <c r="G222" s="72">
        <f t="shared" si="13"/>
        <v>1380</v>
      </c>
      <c r="H222" s="41">
        <f t="shared" si="12"/>
        <v>4.3868925914027149E-3</v>
      </c>
      <c r="I222" s="74">
        <f t="shared" si="14"/>
        <v>-1.8336115722553874E-4</v>
      </c>
    </row>
    <row r="223" spans="6:9" x14ac:dyDescent="0.25">
      <c r="F223" s="23">
        <v>139</v>
      </c>
      <c r="G223" s="72">
        <f t="shared" si="13"/>
        <v>1390</v>
      </c>
      <c r="H223" s="41">
        <f t="shared" si="12"/>
        <v>2.5532810191473275E-3</v>
      </c>
      <c r="I223" s="74">
        <f t="shared" si="14"/>
        <v>-1.398872552638775E-4</v>
      </c>
    </row>
    <row r="224" spans="6:9" x14ac:dyDescent="0.25">
      <c r="F224" s="73">
        <v>140</v>
      </c>
      <c r="G224" s="72">
        <f t="shared" si="13"/>
        <v>1400</v>
      </c>
      <c r="H224" s="41">
        <f t="shared" si="12"/>
        <v>1.1544084665085525E-3</v>
      </c>
      <c r="I224" s="74">
        <f t="shared" si="14"/>
        <v>-9.4060783546130516E-5</v>
      </c>
    </row>
    <row r="225" spans="6:9" x14ac:dyDescent="0.25">
      <c r="F225" s="23">
        <v>141</v>
      </c>
      <c r="G225" s="72">
        <f t="shared" si="13"/>
        <v>1410</v>
      </c>
      <c r="H225" s="41">
        <f t="shared" si="12"/>
        <v>2.1380063104724733E-4</v>
      </c>
      <c r="I225" s="74">
        <f t="shared" si="14"/>
        <v>-4.0479331522376171E-5</v>
      </c>
    </row>
    <row r="226" spans="6:9" ht="15.75" thickBot="1" x14ac:dyDescent="0.3">
      <c r="F226" s="25">
        <v>142</v>
      </c>
      <c r="G226" s="79">
        <f t="shared" si="13"/>
        <v>1420</v>
      </c>
      <c r="H226" s="77">
        <f t="shared" si="12"/>
        <v>-1.909926841765144E-4</v>
      </c>
      <c r="I226" s="78"/>
    </row>
    <row r="227" spans="6:9" x14ac:dyDescent="0.25">
      <c r="F227" s="69"/>
      <c r="G227" s="70"/>
      <c r="H227" s="76"/>
      <c r="I227" s="75"/>
    </row>
    <row r="228" spans="6:9" x14ac:dyDescent="0.25">
      <c r="F228" s="71"/>
      <c r="G228" s="70"/>
      <c r="H228" s="76"/>
      <c r="I228" s="75"/>
    </row>
    <row r="229" spans="6:9" x14ac:dyDescent="0.25">
      <c r="F229" s="69"/>
      <c r="G229" s="70"/>
      <c r="H229" s="76"/>
      <c r="I229" s="75"/>
    </row>
    <row r="230" spans="6:9" x14ac:dyDescent="0.25">
      <c r="F230" s="71"/>
      <c r="G230" s="70"/>
      <c r="H230" s="76"/>
      <c r="I230" s="75"/>
    </row>
    <row r="231" spans="6:9" x14ac:dyDescent="0.25">
      <c r="F231" s="69"/>
      <c r="G231" s="70"/>
      <c r="H231" s="76"/>
      <c r="I231" s="75"/>
    </row>
    <row r="232" spans="6:9" x14ac:dyDescent="0.25">
      <c r="F232" s="71"/>
      <c r="G232" s="70"/>
      <c r="H232" s="76"/>
      <c r="I232" s="75"/>
    </row>
    <row r="233" spans="6:9" x14ac:dyDescent="0.25">
      <c r="F233" s="69"/>
      <c r="G233" s="70"/>
      <c r="H233" s="76"/>
      <c r="I233" s="75"/>
    </row>
    <row r="234" spans="6:9" x14ac:dyDescent="0.25">
      <c r="F234" s="71"/>
      <c r="G234" s="70"/>
      <c r="H234" s="76"/>
      <c r="I234" s="75"/>
    </row>
    <row r="235" spans="6:9" x14ac:dyDescent="0.25">
      <c r="F235" s="69"/>
      <c r="G235" s="70"/>
      <c r="H235" s="76"/>
      <c r="I235" s="75"/>
    </row>
    <row r="236" spans="6:9" x14ac:dyDescent="0.25">
      <c r="F236" s="71"/>
      <c r="G236" s="70"/>
      <c r="H236" s="76"/>
      <c r="I236" s="75"/>
    </row>
    <row r="237" spans="6:9" x14ac:dyDescent="0.25">
      <c r="F237" s="69"/>
      <c r="G237" s="70"/>
      <c r="H237" s="76"/>
      <c r="I237" s="75"/>
    </row>
    <row r="238" spans="6:9" x14ac:dyDescent="0.25">
      <c r="F238" s="71"/>
      <c r="G238" s="70"/>
      <c r="H238" s="76"/>
      <c r="I238" s="75"/>
    </row>
    <row r="239" spans="6:9" x14ac:dyDescent="0.25">
      <c r="F239" s="69"/>
      <c r="G239" s="70"/>
      <c r="H239" s="76"/>
      <c r="I239" s="75"/>
    </row>
    <row r="240" spans="6:9" x14ac:dyDescent="0.25">
      <c r="F240" s="71"/>
      <c r="G240" s="70"/>
      <c r="H240" s="76"/>
      <c r="I240" s="75"/>
    </row>
    <row r="241" spans="6:9" x14ac:dyDescent="0.25">
      <c r="F241" s="69"/>
      <c r="G241" s="70"/>
      <c r="H241" s="76"/>
      <c r="I241" s="75"/>
    </row>
    <row r="242" spans="6:9" x14ac:dyDescent="0.25">
      <c r="F242" s="71"/>
      <c r="G242" s="70"/>
      <c r="H242" s="76"/>
      <c r="I242" s="7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</dc:creator>
  <cp:lastModifiedBy>DR CHAPARRO</cp:lastModifiedBy>
  <dcterms:created xsi:type="dcterms:W3CDTF">2020-10-04T02:17:16Z</dcterms:created>
  <dcterms:modified xsi:type="dcterms:W3CDTF">2020-11-04T16:40:31Z</dcterms:modified>
</cp:coreProperties>
</file>