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70101/Documents/Bachelor-Thesis/"/>
    </mc:Choice>
  </mc:AlternateContent>
  <xr:revisionPtr revIDLastSave="0" documentId="13_ncr:1_{1BF306D9-1180-E944-B22E-B9A3DE731850}" xr6:coauthVersionLast="47" xr6:coauthVersionMax="47" xr10:uidLastSave="{00000000-0000-0000-0000-000000000000}"/>
  <bookViews>
    <workbookView xWindow="0" yWindow="500" windowWidth="35840" windowHeight="20240" xr2:uid="{3B0777AB-505E-184E-8A65-6B88A35D39B1}"/>
  </bookViews>
  <sheets>
    <sheet name="Reward calculation" sheetId="1" r:id="rId1"/>
    <sheet name="Sources" sheetId="4" r:id="rId2"/>
    <sheet name="Sheet1" sheetId="6" r:id="rId3"/>
    <sheet name="Open Questions" sheetId="5" r:id="rId4"/>
    <sheet name="Structure" sheetId="3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8" i="1" l="1"/>
  <c r="AU23" i="1"/>
  <c r="AU20" i="1"/>
  <c r="AU27" i="1" s="1"/>
  <c r="AU30" i="1"/>
  <c r="AU13" i="1"/>
  <c r="AU19" i="1" s="1"/>
  <c r="AP13" i="1"/>
  <c r="AP24" i="1" s="1"/>
  <c r="AP33" i="1" s="1"/>
  <c r="AP23" i="1"/>
  <c r="AP22" i="1"/>
  <c r="AP18" i="1"/>
  <c r="AP19" i="1"/>
  <c r="AP20" i="1" s="1"/>
  <c r="AF20" i="1"/>
  <c r="AG21" i="1" s="1"/>
  <c r="AF29" i="1"/>
  <c r="AF27" i="1"/>
  <c r="AF23" i="1"/>
  <c r="AH17" i="1"/>
  <c r="AH16" i="1"/>
  <c r="AF47" i="1"/>
  <c r="AF81" i="1"/>
  <c r="AF80" i="1"/>
  <c r="AF79" i="1"/>
  <c r="AF76" i="1"/>
  <c r="AG76" i="1" s="1"/>
  <c r="AG87" i="1" s="1"/>
  <c r="AG92" i="1" s="1"/>
  <c r="AF75" i="1"/>
  <c r="AG75" i="1" s="1"/>
  <c r="AG86" i="1" s="1"/>
  <c r="AG91" i="1" s="1"/>
  <c r="AF74" i="1"/>
  <c r="AG74" i="1" s="1"/>
  <c r="AG85" i="1" s="1"/>
  <c r="AG90" i="1" s="1"/>
  <c r="AF73" i="1"/>
  <c r="AF84" i="1"/>
  <c r="AF89" i="1" s="1"/>
  <c r="AF78" i="1"/>
  <c r="AC10" i="1"/>
  <c r="W8" i="1"/>
  <c r="X10" i="1" s="1"/>
  <c r="X11" i="1"/>
  <c r="Q15" i="2"/>
  <c r="W14" i="1"/>
  <c r="L5" i="1"/>
  <c r="AU26" i="1" l="1"/>
  <c r="AU28" i="1" s="1"/>
  <c r="AU33" i="1" s="1"/>
  <c r="AU32" i="1"/>
  <c r="AP26" i="1"/>
  <c r="AP31" i="1" s="1"/>
  <c r="AP27" i="1"/>
  <c r="AP30" i="1" s="1"/>
  <c r="AP39" i="1"/>
  <c r="AP25" i="1"/>
  <c r="AP32" i="1" s="1"/>
  <c r="AF30" i="1"/>
  <c r="AF21" i="1"/>
  <c r="AH20" i="1"/>
  <c r="AF42" i="1" s="1"/>
  <c r="AF44" i="1" s="1"/>
  <c r="AF49" i="1" s="1"/>
  <c r="AF54" i="1" s="1"/>
  <c r="AF86" i="1"/>
  <c r="AF91" i="1" s="1"/>
  <c r="AF85" i="1"/>
  <c r="AF90" i="1" s="1"/>
  <c r="AF87" i="1"/>
  <c r="AF92" i="1" s="1"/>
  <c r="AG73" i="1"/>
  <c r="AG84" i="1" s="1"/>
  <c r="AG89" i="1" s="1"/>
  <c r="AG96" i="1" s="1"/>
  <c r="AU31" i="1" l="1"/>
  <c r="AU35" i="1" s="1"/>
  <c r="AP38" i="1"/>
  <c r="AP28" i="1"/>
  <c r="AP37" i="1"/>
  <c r="AP36" i="1"/>
  <c r="AF32" i="1"/>
  <c r="AF38" i="1"/>
  <c r="AF39" i="1" s="1"/>
  <c r="AF31" i="1"/>
  <c r="AF34" i="1" s="1"/>
  <c r="AF43" i="1"/>
  <c r="AF51" i="1" s="1"/>
  <c r="AF56" i="1" s="1"/>
  <c r="AF50" i="1"/>
  <c r="AF55" i="1" s="1"/>
  <c r="AF96" i="1"/>
  <c r="AP41" i="1" l="1"/>
  <c r="AF37" i="1"/>
  <c r="AF41" i="1" s="1"/>
  <c r="AF52" i="1"/>
  <c r="AF57" i="1" s="1"/>
</calcChain>
</file>

<file path=xl/sharedStrings.xml><?xml version="1.0" encoding="utf-8"?>
<sst xmlns="http://schemas.openxmlformats.org/spreadsheetml/2006/main" count="169" uniqueCount="116">
  <si>
    <t>1/300</t>
  </si>
  <si>
    <t>2/300</t>
  </si>
  <si>
    <t>9/100</t>
  </si>
  <si>
    <t>81/100</t>
  </si>
  <si>
    <t>basereward</t>
  </si>
  <si>
    <t>correct found</t>
  </si>
  <si>
    <t>errors made</t>
  </si>
  <si>
    <t>errors missed</t>
  </si>
  <si>
    <t>errors found</t>
  </si>
  <si>
    <t>errors made/errors found</t>
  </si>
  <si>
    <t>reward correct found</t>
  </si>
  <si>
    <t>reward error made</t>
  </si>
  <si>
    <t>reward error missed</t>
  </si>
  <si>
    <t>reward error found</t>
  </si>
  <si>
    <t>Sum</t>
  </si>
  <si>
    <t xml:space="preserve">sum correct found </t>
  </si>
  <si>
    <t>sum errors made</t>
  </si>
  <si>
    <t>sum errors missed</t>
  </si>
  <si>
    <t>sum errors found</t>
  </si>
  <si>
    <t>correct found ratio</t>
  </si>
  <si>
    <t>errors made ratio</t>
  </si>
  <si>
    <t>errors missed ratio</t>
  </si>
  <si>
    <t>errors found ratio</t>
  </si>
  <si>
    <t>total</t>
  </si>
  <si>
    <t xml:space="preserve">reward mulitplier </t>
  </si>
  <si>
    <t>errors missed/corrects found</t>
  </si>
  <si>
    <t>errors made/correct found</t>
  </si>
  <si>
    <t>errors found/ correct found</t>
  </si>
  <si>
    <t>error_ratio</t>
  </si>
  <si>
    <t>0.1</t>
  </si>
  <si>
    <t>base reward error missed</t>
  </si>
  <si>
    <t xml:space="preserve">base reward correct found </t>
  </si>
  <si>
    <t>errors missed / errors found</t>
  </si>
  <si>
    <t xml:space="preserve">preferred action_ratio </t>
  </si>
  <si>
    <t>0.2</t>
  </si>
  <si>
    <t>0.3</t>
  </si>
  <si>
    <t>error_rate</t>
  </si>
  <si>
    <t>embrace action</t>
  </si>
  <si>
    <t>lower reward</t>
  </si>
  <si>
    <t xml:space="preserve">higher reward </t>
  </si>
  <si>
    <t>action</t>
  </si>
  <si>
    <t>no action</t>
  </si>
  <si>
    <t xml:space="preserve">reward error made </t>
  </si>
  <si>
    <t xml:space="preserve"> reward correct found </t>
  </si>
  <si>
    <t xml:space="preserve">reward error missed </t>
  </si>
  <si>
    <t>reward error corrected</t>
  </si>
  <si>
    <t>correct found / errors made</t>
  </si>
  <si>
    <t xml:space="preserve"> errors missed / errors found</t>
  </si>
  <si>
    <t xml:space="preserve"> errors missed / errors found+missed</t>
  </si>
  <si>
    <t>error rate</t>
  </si>
  <si>
    <t>errors_found/errors_missed+found</t>
  </si>
  <si>
    <t>sums</t>
  </si>
  <si>
    <t>error made / error made+correct found</t>
  </si>
  <si>
    <t>errors found / errors missed+found</t>
  </si>
  <si>
    <t xml:space="preserve">error found ratio </t>
  </si>
  <si>
    <t>error made ratio</t>
  </si>
  <si>
    <t>error missed ratio</t>
  </si>
  <si>
    <t>base reward</t>
  </si>
  <si>
    <t>action rate</t>
  </si>
  <si>
    <t>errors found per error found + missed</t>
  </si>
  <si>
    <t>errors found / errors missed</t>
  </si>
  <si>
    <t xml:space="preserve">factor </t>
  </si>
  <si>
    <t>errors made / correct found</t>
  </si>
  <si>
    <t>Bachelor thesis</t>
  </si>
  <si>
    <t>Motivation</t>
  </si>
  <si>
    <t>1.Introduction</t>
  </si>
  <si>
    <t>Topic</t>
  </si>
  <si>
    <t>Objective</t>
  </si>
  <si>
    <t>Potential approaches</t>
  </si>
  <si>
    <t>2. Theory</t>
  </si>
  <si>
    <t>Introduction to ML</t>
  </si>
  <si>
    <t>Transformer Model</t>
  </si>
  <si>
    <t>BERT Model</t>
  </si>
  <si>
    <t>Reinforcement Learning</t>
  </si>
  <si>
    <t>Basics</t>
  </si>
  <si>
    <t>DNA Game</t>
  </si>
  <si>
    <t>Different approaches</t>
  </si>
  <si>
    <t xml:space="preserve">single base as state </t>
  </si>
  <si>
    <t>whole sequence as state</t>
  </si>
  <si>
    <t>correct entire sequence in one run</t>
  </si>
  <si>
    <t>only one action per run</t>
  </si>
  <si>
    <t>3.Requirements &amp; Design</t>
  </si>
  <si>
    <t>Requirements</t>
  </si>
  <si>
    <t>Test data</t>
  </si>
  <si>
    <t>RL Design</t>
  </si>
  <si>
    <t>4. Implementation</t>
  </si>
  <si>
    <t>preparing test data</t>
  </si>
  <si>
    <t>extraction of hidden states of BERT Model</t>
  </si>
  <si>
    <t>https://www.nature.com/articles/s41598-018-29325-6#:~:text=One%20of%20the%20most%20widely,are%20single%20nucleotide%20substitutions2.</t>
  </si>
  <si>
    <t>Error rate when using NGS to read DNA</t>
  </si>
  <si>
    <t>Attention is all you need</t>
  </si>
  <si>
    <t>https://arxiv.org/abs/1706.03762</t>
  </si>
  <si>
    <t>https://journals.plos.org/plosone/article?id=10.1371/journal.pone.0261548</t>
  </si>
  <si>
    <t>NGS read classification using AI</t>
  </si>
  <si>
    <t>Title</t>
  </si>
  <si>
    <t>Type</t>
  </si>
  <si>
    <t>Paper</t>
  </si>
  <si>
    <t>Article</t>
  </si>
  <si>
    <t>Authors</t>
  </si>
  <si>
    <t xml:space="preserve">Benjamin Voigt, Oliver Fischer ,Christian Krumnow, Christian Herta, Piotr Wojciech Dabrowski </t>
  </si>
  <si>
    <t>ProtTrans: Towards Cracking the Language of Life's Code Through Self-Supervised Deep Learning and High Performance Computing</t>
  </si>
  <si>
    <t>Ahmed Elnaggar, Michael Heinzinger, Christian Dallago, Ghalia Rihawi, Yu Wang, Llion Jones, Tom Gibbs, Tamas Feher, Christoph Angerer, Martin Steinegger, Debsindhu Bhowmik, Burkhard Rost</t>
  </si>
  <si>
    <t>https://arxiv.org/abs/2007.06225</t>
  </si>
  <si>
    <t>Ashish Vaswani, Noam Shazeer, Niki Parmar, Jakob Uszkoreit, Llion Jones, Aidan N. Gomez, Lukasz Kaiser, Illia Polosukhin</t>
  </si>
  <si>
    <t>Attention is all you need: Discovering the Transformer paper</t>
  </si>
  <si>
    <t>Eduardo Muñoz</t>
  </si>
  <si>
    <t>https://towardsdatascience.com/attention-is-all-you-need-discovering-the-transformer-paper-73e5ff5e0634</t>
  </si>
  <si>
    <t>Crafting a Toolchain for Image Restoration by Deep Reinforcement Learning</t>
  </si>
  <si>
    <t>https://arxiv.org/abs/1804.03312</t>
  </si>
  <si>
    <t>Ke Yu, Chao Dong, Liang Lin, Chen Change Loy</t>
  </si>
  <si>
    <t>https://www.sciencedirect.com/science/article/pii/S0888754315300410</t>
  </si>
  <si>
    <t>The sequence of sequencers: The history of sequencing DNA</t>
  </si>
  <si>
    <t>James M.Heather, Benjamin Chain</t>
  </si>
  <si>
    <t>Human- oder Säugetier-DNA?</t>
  </si>
  <si>
    <t>Introduction to NGS</t>
  </si>
  <si>
    <t>https://www.illumina.com/content/dam/illumina-marketing/documents/products/illumina_sequencing_introduction.pdf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</si>
</sst>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1" fillId="5" borderId="0" xfId="0" applyFont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0" fillId="10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97BA-8602-5347-8581-7F6494F648CB}">
  <dimension ref="A1:AV103"/>
  <sheetViews>
    <sheetView tabSelected="1" topLeftCell="AG1" zoomScaleNormal="50" workbookViewId="0">
      <selection activeCell="AV56" sqref="AV56:AV1544"/>
    </sheetView>
  </sheetViews>
  <sheetFormatPr baseColWidth="10" defaultRowHeight="16" x14ac:dyDescent="0.2"/>
  <cols>
    <col min="4" max="4" width="10.83203125" customWidth="1"/>
    <col min="31" max="31" width="25.83203125" customWidth="1"/>
    <col min="41" max="41" width="31.1640625" customWidth="1"/>
    <col min="46" max="46" width="34.33203125" customWidth="1"/>
  </cols>
  <sheetData>
    <row r="1" spans="1:47" x14ac:dyDescent="0.2">
      <c r="A1" s="4"/>
      <c r="B1" s="4"/>
      <c r="C1" s="1"/>
      <c r="G1" s="4"/>
      <c r="H1" s="4"/>
      <c r="I1" s="1"/>
      <c r="M1" s="4"/>
      <c r="N1" s="4"/>
      <c r="O1" s="1"/>
      <c r="S1" s="3"/>
      <c r="T1" s="3"/>
      <c r="U1" s="1"/>
      <c r="Y1" s="4"/>
      <c r="Z1" s="4"/>
      <c r="AA1" s="1"/>
    </row>
    <row r="2" spans="1:47" x14ac:dyDescent="0.2">
      <c r="A2" s="4"/>
      <c r="B2" s="4"/>
      <c r="C2" s="1"/>
      <c r="G2" s="4"/>
      <c r="H2" s="4"/>
      <c r="I2" s="1"/>
      <c r="M2" s="4"/>
      <c r="N2" s="4"/>
      <c r="O2" s="1"/>
      <c r="S2" s="3"/>
      <c r="T2" s="3"/>
      <c r="U2" s="1"/>
      <c r="Y2" s="4"/>
      <c r="Z2" s="4"/>
      <c r="AA2" s="1"/>
    </row>
    <row r="3" spans="1:47" x14ac:dyDescent="0.2">
      <c r="A3" s="4"/>
      <c r="B3" s="4"/>
      <c r="C3" s="1"/>
      <c r="G3" s="4"/>
      <c r="H3" s="4"/>
      <c r="I3" s="1">
        <v>10</v>
      </c>
      <c r="M3" s="4"/>
      <c r="N3" s="4"/>
      <c r="O3" s="1">
        <v>10</v>
      </c>
      <c r="S3" s="3"/>
      <c r="T3" s="3"/>
      <c r="U3" s="1">
        <v>10</v>
      </c>
      <c r="Y3" s="4"/>
      <c r="Z3" s="4"/>
      <c r="AA3" s="1"/>
    </row>
    <row r="4" spans="1:47" x14ac:dyDescent="0.2">
      <c r="A4" s="4"/>
      <c r="B4" s="4"/>
      <c r="C4" s="1">
        <v>10</v>
      </c>
      <c r="G4" s="4"/>
      <c r="H4" s="4"/>
      <c r="I4" s="1"/>
      <c r="M4" s="4"/>
      <c r="N4" s="4"/>
      <c r="O4" s="1"/>
      <c r="S4" s="3"/>
      <c r="T4" s="3"/>
      <c r="U4" s="1"/>
      <c r="Y4" s="4"/>
      <c r="Z4" s="4"/>
      <c r="AA4" s="1">
        <v>10</v>
      </c>
    </row>
    <row r="5" spans="1:47" x14ac:dyDescent="0.2">
      <c r="A5" s="4">
        <v>-90</v>
      </c>
      <c r="B5" s="4">
        <v>9</v>
      </c>
      <c r="C5" s="1"/>
      <c r="G5" s="4"/>
      <c r="H5" s="4"/>
      <c r="I5" s="1"/>
      <c r="L5">
        <f>10*81-90*18+810</f>
        <v>0</v>
      </c>
      <c r="M5" s="4"/>
      <c r="N5" s="4"/>
      <c r="O5" s="1"/>
      <c r="S5" s="3"/>
      <c r="T5" s="3"/>
      <c r="U5" s="1"/>
      <c r="Y5" s="4">
        <v>-90</v>
      </c>
      <c r="Z5" s="4">
        <v>8</v>
      </c>
      <c r="AA5" s="1"/>
    </row>
    <row r="6" spans="1:47" x14ac:dyDescent="0.2">
      <c r="A6" s="4"/>
      <c r="B6" s="4"/>
      <c r="C6" s="1"/>
      <c r="G6" s="3"/>
      <c r="H6" s="3"/>
      <c r="I6" s="1"/>
      <c r="M6" s="4"/>
      <c r="N6" s="4"/>
      <c r="O6" s="1"/>
      <c r="S6" s="3"/>
      <c r="T6" s="3"/>
      <c r="U6" s="1"/>
      <c r="Y6" s="3"/>
      <c r="Z6" s="3"/>
      <c r="AA6" s="1"/>
    </row>
    <row r="7" spans="1:47" x14ac:dyDescent="0.2">
      <c r="A7" s="4"/>
      <c r="B7" s="4"/>
      <c r="C7" s="1"/>
      <c r="G7" s="7"/>
      <c r="H7" s="3">
        <v>3</v>
      </c>
      <c r="I7" s="1"/>
      <c r="M7" s="6"/>
      <c r="N7" s="4">
        <v>10</v>
      </c>
      <c r="O7" s="1"/>
      <c r="S7" s="7"/>
      <c r="T7" s="3">
        <v>810</v>
      </c>
      <c r="U7" s="1"/>
      <c r="W7">
        <v>2</v>
      </c>
      <c r="X7">
        <v>8</v>
      </c>
      <c r="Y7" s="3"/>
      <c r="Z7" s="3"/>
      <c r="AA7" s="1"/>
    </row>
    <row r="8" spans="1:47" x14ac:dyDescent="0.2">
      <c r="A8" s="4"/>
      <c r="B8" s="4"/>
      <c r="C8" s="1"/>
      <c r="G8" s="7"/>
      <c r="H8" s="7"/>
      <c r="I8" s="1"/>
      <c r="M8" s="6"/>
      <c r="N8" s="6"/>
      <c r="O8" s="1"/>
      <c r="S8" s="7"/>
      <c r="T8" s="7"/>
      <c r="U8" s="1"/>
      <c r="W8">
        <f>W7/X7</f>
        <v>0.25</v>
      </c>
      <c r="Y8" s="3"/>
      <c r="Z8" s="3"/>
      <c r="AA8" s="1"/>
    </row>
    <row r="9" spans="1:47" x14ac:dyDescent="0.2">
      <c r="A9" s="4"/>
      <c r="B9" s="4"/>
      <c r="C9" s="1"/>
      <c r="G9" s="5"/>
      <c r="H9" s="5"/>
      <c r="I9" s="1"/>
      <c r="M9" s="4"/>
      <c r="N9" s="4"/>
      <c r="O9" s="1"/>
      <c r="S9" s="3"/>
      <c r="T9" s="3"/>
      <c r="U9" s="1"/>
      <c r="Y9" s="3"/>
      <c r="Z9" s="3"/>
      <c r="AA9" s="1"/>
    </row>
    <row r="10" spans="1:47" x14ac:dyDescent="0.2">
      <c r="A10" s="3">
        <v>810</v>
      </c>
      <c r="B10" s="3">
        <v>1</v>
      </c>
      <c r="C10" s="1"/>
      <c r="G10" s="4"/>
      <c r="H10" s="4"/>
      <c r="I10" s="1"/>
      <c r="M10" s="4"/>
      <c r="N10" s="4"/>
      <c r="O10" s="1"/>
      <c r="S10" s="3"/>
      <c r="T10" s="3"/>
      <c r="U10" s="1"/>
      <c r="W10">
        <v>90</v>
      </c>
      <c r="X10">
        <f>W10/W8</f>
        <v>360</v>
      </c>
      <c r="Y10" s="3">
        <v>360</v>
      </c>
      <c r="Z10" s="3">
        <v>2</v>
      </c>
      <c r="AA10" s="1"/>
      <c r="AC10">
        <f>Y5*Z5+Y10*Z10+Y14*Z13+Y22*Z27</f>
        <v>-720</v>
      </c>
      <c r="AO10" t="s">
        <v>49</v>
      </c>
      <c r="AP10">
        <v>0.1</v>
      </c>
      <c r="AT10" t="s">
        <v>49</v>
      </c>
      <c r="AU10">
        <v>0.1</v>
      </c>
    </row>
    <row r="11" spans="1:47" x14ac:dyDescent="0.2">
      <c r="A11" s="5"/>
      <c r="B11" s="5"/>
      <c r="C11" s="2"/>
      <c r="G11" s="4"/>
      <c r="H11" s="4"/>
      <c r="I11" s="2"/>
      <c r="M11" s="3"/>
      <c r="N11" s="3"/>
      <c r="O11" s="2"/>
      <c r="S11" s="4"/>
      <c r="T11" s="4"/>
      <c r="U11" s="2"/>
      <c r="X11">
        <f>90/0.111</f>
        <v>810.81081081081084</v>
      </c>
      <c r="Y11" s="5"/>
      <c r="Z11" s="5"/>
      <c r="AA11" s="2"/>
      <c r="AO11" t="s">
        <v>57</v>
      </c>
      <c r="AP11">
        <v>100</v>
      </c>
      <c r="AT11" t="s">
        <v>57</v>
      </c>
      <c r="AU11">
        <v>81</v>
      </c>
    </row>
    <row r="12" spans="1:47" x14ac:dyDescent="0.2">
      <c r="A12" s="4"/>
      <c r="B12" s="4"/>
      <c r="C12" s="2"/>
      <c r="G12" s="4"/>
      <c r="H12" s="4">
        <v>7</v>
      </c>
      <c r="I12" s="2"/>
      <c r="M12" s="3"/>
      <c r="N12" s="3"/>
      <c r="O12" s="2"/>
      <c r="S12" s="4"/>
      <c r="T12" s="4"/>
      <c r="U12" s="2"/>
      <c r="Y12" s="4"/>
      <c r="Z12" s="4"/>
      <c r="AA12" s="2"/>
      <c r="AE12" t="s">
        <v>4</v>
      </c>
      <c r="AF12" s="12">
        <v>10</v>
      </c>
    </row>
    <row r="13" spans="1:47" x14ac:dyDescent="0.2">
      <c r="A13" s="4"/>
      <c r="B13" s="4">
        <v>9</v>
      </c>
      <c r="C13" s="2"/>
      <c r="G13" s="4"/>
      <c r="H13" s="4"/>
      <c r="I13" s="2"/>
      <c r="M13" s="3"/>
      <c r="N13" s="3"/>
      <c r="O13" s="2"/>
      <c r="S13" s="4"/>
      <c r="T13" s="4"/>
      <c r="U13" s="2"/>
      <c r="Y13" s="4"/>
      <c r="Z13" s="4">
        <v>8</v>
      </c>
      <c r="AA13" s="2"/>
      <c r="AH13" t="s">
        <v>36</v>
      </c>
      <c r="AI13">
        <v>0.1</v>
      </c>
      <c r="AO13" t="s">
        <v>23</v>
      </c>
      <c r="AP13">
        <f>SUM(AP14:AP17)</f>
        <v>119</v>
      </c>
      <c r="AT13" t="s">
        <v>23</v>
      </c>
      <c r="AU13">
        <f>SUM(AU14:AU17)</f>
        <v>19528</v>
      </c>
    </row>
    <row r="14" spans="1:47" x14ac:dyDescent="0.2">
      <c r="A14" s="4">
        <v>-90</v>
      </c>
      <c r="B14" s="4"/>
      <c r="C14" s="2"/>
      <c r="G14" s="4"/>
      <c r="H14" s="4"/>
      <c r="I14" s="2"/>
      <c r="M14" s="3"/>
      <c r="N14" s="3">
        <v>90</v>
      </c>
      <c r="O14" s="2"/>
      <c r="S14" s="4"/>
      <c r="T14" s="4">
        <v>90</v>
      </c>
      <c r="U14" s="2"/>
      <c r="W14">
        <f>90*-90 + 10*810</f>
        <v>0</v>
      </c>
      <c r="Y14" s="4">
        <v>-90</v>
      </c>
      <c r="Z14" s="4"/>
      <c r="AA14" s="2"/>
      <c r="AE14" t="s">
        <v>23</v>
      </c>
      <c r="AF14">
        <v>100</v>
      </c>
      <c r="AG14" t="s">
        <v>37</v>
      </c>
      <c r="AO14" t="s">
        <v>5</v>
      </c>
      <c r="AP14" s="13">
        <v>81</v>
      </c>
      <c r="AT14" t="s">
        <v>5</v>
      </c>
      <c r="AU14" s="13">
        <v>3025</v>
      </c>
    </row>
    <row r="15" spans="1:47" x14ac:dyDescent="0.2">
      <c r="A15" s="4"/>
      <c r="B15" s="4"/>
      <c r="C15" s="2"/>
      <c r="G15" s="4"/>
      <c r="H15" s="4"/>
      <c r="I15" s="2"/>
      <c r="M15" s="3"/>
      <c r="N15" s="3"/>
      <c r="O15" s="2"/>
      <c r="S15" s="4"/>
      <c r="T15" s="4"/>
      <c r="U15" s="2"/>
      <c r="Y15" s="4"/>
      <c r="Z15" s="4"/>
      <c r="AA15" s="2"/>
      <c r="AD15" s="16" t="s">
        <v>41</v>
      </c>
      <c r="AE15" t="s">
        <v>5</v>
      </c>
      <c r="AF15">
        <v>100</v>
      </c>
      <c r="AG15" t="s">
        <v>38</v>
      </c>
      <c r="AO15" t="s">
        <v>7</v>
      </c>
      <c r="AP15" s="13">
        <v>1</v>
      </c>
      <c r="AT15" t="s">
        <v>7</v>
      </c>
      <c r="AU15">
        <v>10000</v>
      </c>
    </row>
    <row r="16" spans="1:47" x14ac:dyDescent="0.2">
      <c r="A16" s="4"/>
      <c r="B16" s="4"/>
      <c r="C16" s="2"/>
      <c r="G16" s="3"/>
      <c r="H16" s="3"/>
      <c r="I16" s="2"/>
      <c r="M16" s="3"/>
      <c r="N16" s="3"/>
      <c r="O16" s="2"/>
      <c r="S16" s="4"/>
      <c r="T16" s="4"/>
      <c r="U16" s="2"/>
      <c r="Y16" s="4"/>
      <c r="Z16" s="4"/>
      <c r="AA16" s="2"/>
      <c r="AD16" s="16"/>
      <c r="AE16" t="s">
        <v>7</v>
      </c>
      <c r="AF16">
        <v>10</v>
      </c>
      <c r="AG16" t="s">
        <v>38</v>
      </c>
      <c r="AH16">
        <f>AF17</f>
        <v>100</v>
      </c>
      <c r="AI16">
        <v>20</v>
      </c>
      <c r="AJ16">
        <v>10</v>
      </c>
      <c r="AK16">
        <v>0</v>
      </c>
      <c r="AO16" t="s">
        <v>6</v>
      </c>
      <c r="AP16" s="13">
        <v>30</v>
      </c>
      <c r="AT16" t="s">
        <v>6</v>
      </c>
      <c r="AU16" s="13">
        <v>256</v>
      </c>
    </row>
    <row r="17" spans="1:47" x14ac:dyDescent="0.2">
      <c r="A17" s="4"/>
      <c r="B17" s="4"/>
      <c r="C17" s="2"/>
      <c r="G17" s="3"/>
      <c r="H17" s="3"/>
      <c r="I17" s="2"/>
      <c r="M17" s="3"/>
      <c r="N17" s="3"/>
      <c r="O17" s="2"/>
      <c r="S17" s="4"/>
      <c r="T17" s="4"/>
      <c r="U17" s="2"/>
      <c r="Y17" s="4"/>
      <c r="Z17" s="4"/>
      <c r="AA17" s="2"/>
      <c r="AD17" s="16" t="s">
        <v>40</v>
      </c>
      <c r="AE17" t="s">
        <v>6</v>
      </c>
      <c r="AF17">
        <v>100</v>
      </c>
      <c r="AG17" t="s">
        <v>39</v>
      </c>
      <c r="AH17">
        <f>AF18</f>
        <v>10</v>
      </c>
      <c r="AI17">
        <v>10</v>
      </c>
      <c r="AJ17">
        <v>10</v>
      </c>
      <c r="AK17">
        <v>10</v>
      </c>
      <c r="AO17" t="s">
        <v>8</v>
      </c>
      <c r="AP17" s="13">
        <v>7</v>
      </c>
      <c r="AT17" t="s">
        <v>8</v>
      </c>
      <c r="AU17" s="13">
        <v>6247</v>
      </c>
    </row>
    <row r="18" spans="1:47" x14ac:dyDescent="0.2">
      <c r="A18" s="4"/>
      <c r="B18" s="4"/>
      <c r="C18" s="2"/>
      <c r="G18" s="3"/>
      <c r="H18" s="3"/>
      <c r="I18" s="2"/>
      <c r="M18" s="3"/>
      <c r="N18" s="3"/>
      <c r="O18" s="2"/>
      <c r="S18" s="4"/>
      <c r="T18" s="4"/>
      <c r="U18" s="2"/>
      <c r="Y18" s="4"/>
      <c r="Z18" s="4"/>
      <c r="AA18" s="2"/>
      <c r="AD18" s="16"/>
      <c r="AE18" t="s">
        <v>8</v>
      </c>
      <c r="AF18">
        <v>10</v>
      </c>
      <c r="AG18" t="s">
        <v>39</v>
      </c>
      <c r="AH18">
        <v>1</v>
      </c>
      <c r="AI18" t="s">
        <v>35</v>
      </c>
      <c r="AJ18" t="s">
        <v>34</v>
      </c>
      <c r="AK18" t="s">
        <v>29</v>
      </c>
      <c r="AO18" t="s">
        <v>50</v>
      </c>
      <c r="AP18">
        <f>AP17/(AP17+AP15)</f>
        <v>0.875</v>
      </c>
      <c r="AT18" t="e">
        <f>#REF!/(AU17+#REF!)</f>
        <v>#REF!</v>
      </c>
    </row>
    <row r="19" spans="1:47" x14ac:dyDescent="0.2">
      <c r="A19" s="4"/>
      <c r="B19" s="4"/>
      <c r="C19" s="2"/>
      <c r="G19" s="3"/>
      <c r="H19" s="3"/>
      <c r="I19" s="2"/>
      <c r="M19" s="3"/>
      <c r="N19" s="3"/>
      <c r="O19" s="2"/>
      <c r="S19" s="4"/>
      <c r="T19" s="4"/>
      <c r="U19" s="2"/>
      <c r="Y19" s="5"/>
      <c r="Z19" s="5"/>
      <c r="AA19" s="2"/>
      <c r="AO19" t="s">
        <v>47</v>
      </c>
      <c r="AP19">
        <f>AP15/AP17</f>
        <v>0.14285714285714285</v>
      </c>
      <c r="AT19" t="s">
        <v>58</v>
      </c>
      <c r="AU19" t="e">
        <f>(AU16+#REF!)/AU13</f>
        <v>#REF!</v>
      </c>
    </row>
    <row r="20" spans="1:47" x14ac:dyDescent="0.2">
      <c r="A20" s="3"/>
      <c r="B20" s="3"/>
      <c r="C20" s="2"/>
      <c r="G20" s="3"/>
      <c r="H20" s="3"/>
      <c r="I20" s="2">
        <v>90</v>
      </c>
      <c r="M20" s="3"/>
      <c r="N20" s="3"/>
      <c r="O20" s="2">
        <v>90</v>
      </c>
      <c r="S20" s="4"/>
      <c r="T20" s="4"/>
      <c r="U20" s="2">
        <v>90</v>
      </c>
      <c r="Y20" s="4"/>
      <c r="Z20" s="4"/>
      <c r="AA20" s="2"/>
      <c r="AE20" t="s">
        <v>48</v>
      </c>
      <c r="AF20">
        <f>AF16/AF18</f>
        <v>1</v>
      </c>
      <c r="AH20">
        <f>AH16/AH17*AI13+AI13</f>
        <v>1.1000000000000001</v>
      </c>
      <c r="AO20" t="s">
        <v>33</v>
      </c>
      <c r="AP20">
        <f>AP19*AP10+AP10</f>
        <v>0.1142857142857143</v>
      </c>
      <c r="AT20" t="s">
        <v>60</v>
      </c>
      <c r="AU20" t="e">
        <f>#REF!/AU17</f>
        <v>#REF!</v>
      </c>
    </row>
    <row r="21" spans="1:47" x14ac:dyDescent="0.2">
      <c r="A21" s="3"/>
      <c r="B21" s="3"/>
      <c r="C21" s="2">
        <v>90</v>
      </c>
      <c r="G21" s="3"/>
      <c r="H21" s="3"/>
      <c r="I21" s="2"/>
      <c r="M21" s="3"/>
      <c r="N21" s="3"/>
      <c r="O21" s="2"/>
      <c r="S21" s="4"/>
      <c r="T21" s="4"/>
      <c r="U21" s="2"/>
      <c r="Y21" s="4"/>
      <c r="Z21" s="4">
        <v>8</v>
      </c>
      <c r="AA21" s="2">
        <v>90</v>
      </c>
      <c r="AE21" t="s">
        <v>33</v>
      </c>
      <c r="AF21">
        <f>AF20*AI13+AI13</f>
        <v>0.2</v>
      </c>
      <c r="AG21">
        <f>AF20*AI13+AI13</f>
        <v>0.2</v>
      </c>
      <c r="AT21" t="s">
        <v>59</v>
      </c>
      <c r="AU21">
        <v>0</v>
      </c>
    </row>
    <row r="22" spans="1:47" x14ac:dyDescent="0.2">
      <c r="A22" s="3">
        <v>10</v>
      </c>
      <c r="B22" s="3"/>
      <c r="C22" s="2"/>
      <c r="G22" s="3"/>
      <c r="H22" s="3">
        <v>85</v>
      </c>
      <c r="I22" s="2"/>
      <c r="M22" s="3"/>
      <c r="N22" s="3"/>
      <c r="O22" s="2"/>
      <c r="S22" s="4"/>
      <c r="T22" s="4"/>
      <c r="U22" s="2"/>
      <c r="W22" s="12"/>
      <c r="Y22" s="4">
        <v>-90</v>
      </c>
      <c r="Z22" s="4"/>
      <c r="AA22" s="2"/>
      <c r="AO22" t="s">
        <v>52</v>
      </c>
      <c r="AP22">
        <f>AP16/(AP14+AP16)</f>
        <v>0.27027027027027029</v>
      </c>
      <c r="AT22" t="s">
        <v>53</v>
      </c>
      <c r="AU22">
        <v>0</v>
      </c>
    </row>
    <row r="23" spans="1:47" x14ac:dyDescent="0.2">
      <c r="A23" s="3"/>
      <c r="B23" s="3"/>
      <c r="C23" s="2"/>
      <c r="G23" s="3"/>
      <c r="H23" s="3"/>
      <c r="I23" s="2"/>
      <c r="M23" s="3"/>
      <c r="N23" s="3"/>
      <c r="O23" s="2"/>
      <c r="S23" s="4"/>
      <c r="T23" s="4"/>
      <c r="U23" s="2"/>
      <c r="Y23" s="4"/>
      <c r="Z23" s="4"/>
      <c r="AA23" s="2"/>
      <c r="AE23" t="s">
        <v>46</v>
      </c>
      <c r="AF23">
        <f>AF15/AF17</f>
        <v>1</v>
      </c>
      <c r="AO23" t="s">
        <v>53</v>
      </c>
      <c r="AP23">
        <f>AP17/(AP15+AP17)</f>
        <v>0.875</v>
      </c>
      <c r="AT23" t="s">
        <v>62</v>
      </c>
      <c r="AU23">
        <f>AU16/AU14</f>
        <v>8.4628099173553725E-2</v>
      </c>
    </row>
    <row r="24" spans="1:47" x14ac:dyDescent="0.2">
      <c r="A24" s="3"/>
      <c r="B24" s="3"/>
      <c r="C24" s="2"/>
      <c r="G24" s="3"/>
      <c r="H24" s="3"/>
      <c r="I24" s="2"/>
      <c r="M24" s="3"/>
      <c r="N24" s="3"/>
      <c r="O24" s="2"/>
      <c r="S24" s="4"/>
      <c r="T24" s="4"/>
      <c r="U24" s="2"/>
      <c r="Y24" s="4"/>
      <c r="Z24" s="4"/>
      <c r="AA24" s="2"/>
      <c r="AO24" t="s">
        <v>54</v>
      </c>
      <c r="AP24">
        <f>AP17/AP13</f>
        <v>5.8823529411764705E-2</v>
      </c>
      <c r="AT24" t="s">
        <v>61</v>
      </c>
    </row>
    <row r="25" spans="1:47" x14ac:dyDescent="0.2">
      <c r="A25" s="3"/>
      <c r="B25" s="3"/>
      <c r="C25" s="2"/>
      <c r="G25" s="3"/>
      <c r="H25" s="3"/>
      <c r="I25" s="2"/>
      <c r="M25" s="3"/>
      <c r="N25" s="3"/>
      <c r="O25" s="2"/>
      <c r="S25" s="4"/>
      <c r="T25" s="4"/>
      <c r="U25" s="2"/>
      <c r="Y25" s="4"/>
      <c r="Z25" s="4"/>
      <c r="AA25" s="2"/>
      <c r="AO25" t="s">
        <v>55</v>
      </c>
      <c r="AP25">
        <f>AP16/AP13</f>
        <v>0.25210084033613445</v>
      </c>
      <c r="AT25" t="s">
        <v>13</v>
      </c>
      <c r="AU25">
        <v>1000</v>
      </c>
    </row>
    <row r="26" spans="1:47" x14ac:dyDescent="0.2">
      <c r="A26" s="3"/>
      <c r="B26" s="3"/>
      <c r="C26" s="2"/>
      <c r="G26" s="3"/>
      <c r="H26" s="3"/>
      <c r="I26" s="2"/>
      <c r="M26" s="3"/>
      <c r="N26" s="3"/>
      <c r="O26" s="2"/>
      <c r="S26" s="4"/>
      <c r="T26" s="4"/>
      <c r="U26" s="2"/>
      <c r="Y26" s="4"/>
      <c r="Z26" s="4"/>
      <c r="AA26" s="2"/>
      <c r="AO26" t="s">
        <v>56</v>
      </c>
      <c r="AP26">
        <f>AP15/AP13</f>
        <v>8.4033613445378148E-3</v>
      </c>
      <c r="AT26" t="s">
        <v>42</v>
      </c>
      <c r="AU26" t="e">
        <f>AU27*AT18</f>
        <v>#REF!</v>
      </c>
    </row>
    <row r="27" spans="1:47" x14ac:dyDescent="0.2">
      <c r="A27" s="3"/>
      <c r="B27" s="3">
        <v>81</v>
      </c>
      <c r="C27" s="2"/>
      <c r="G27" s="3"/>
      <c r="H27" s="3"/>
      <c r="I27" s="2"/>
      <c r="M27" s="3"/>
      <c r="N27" s="3"/>
      <c r="O27" s="2"/>
      <c r="S27" s="4"/>
      <c r="T27" s="4"/>
      <c r="U27" s="2"/>
      <c r="Y27" s="4"/>
      <c r="Z27" s="4"/>
      <c r="AA27" s="2"/>
      <c r="AE27" t="s">
        <v>32</v>
      </c>
      <c r="AF27">
        <f>AF16/AF18</f>
        <v>1</v>
      </c>
      <c r="AO27" t="s">
        <v>19</v>
      </c>
      <c r="AP27">
        <f>AP14/AP13</f>
        <v>0.68067226890756305</v>
      </c>
      <c r="AT27" t="s">
        <v>44</v>
      </c>
      <c r="AU27" t="e">
        <f>-AU25*AU20</f>
        <v>#REF!</v>
      </c>
    </row>
    <row r="28" spans="1:47" x14ac:dyDescent="0.2">
      <c r="A28" s="3"/>
      <c r="B28" s="3"/>
      <c r="C28" s="2"/>
      <c r="G28" s="3"/>
      <c r="H28" s="3"/>
      <c r="I28" s="2"/>
      <c r="M28" s="3"/>
      <c r="N28" s="3"/>
      <c r="O28" s="2"/>
      <c r="S28" s="4"/>
      <c r="T28" s="4"/>
      <c r="U28" s="2"/>
      <c r="Y28" s="4"/>
      <c r="Z28" s="4"/>
      <c r="AA28" s="2"/>
      <c r="AP28">
        <f>SUM(AP24:AP27)</f>
        <v>1</v>
      </c>
      <c r="AT28" t="s">
        <v>10</v>
      </c>
      <c r="AU28" t="e">
        <f>-AU26*AU23</f>
        <v>#REF!</v>
      </c>
    </row>
    <row r="29" spans="1:47" x14ac:dyDescent="0.2">
      <c r="A29" s="3"/>
      <c r="B29" s="3"/>
      <c r="C29" s="2"/>
      <c r="G29" s="3"/>
      <c r="H29" s="3"/>
      <c r="I29" s="2"/>
      <c r="M29" s="3"/>
      <c r="N29" s="3"/>
      <c r="O29" s="2"/>
      <c r="S29" s="4"/>
      <c r="T29" s="4"/>
      <c r="U29" s="2"/>
      <c r="Y29" s="4"/>
      <c r="Z29" s="4"/>
      <c r="AA29" s="2"/>
      <c r="AE29" t="s">
        <v>43</v>
      </c>
      <c r="AF29" s="12">
        <f>AF12</f>
        <v>10</v>
      </c>
    </row>
    <row r="30" spans="1:47" x14ac:dyDescent="0.2">
      <c r="A30" s="3"/>
      <c r="B30" s="3"/>
      <c r="C30" s="2"/>
      <c r="G30" s="3"/>
      <c r="H30" s="3"/>
      <c r="I30" s="2"/>
      <c r="M30" s="3"/>
      <c r="N30" s="3"/>
      <c r="O30" s="2"/>
      <c r="S30" s="4"/>
      <c r="T30" s="4"/>
      <c r="U30" s="2"/>
      <c r="Y30" s="5"/>
      <c r="Z30" s="5"/>
      <c r="AA30" s="2"/>
      <c r="AE30" t="s">
        <v>44</v>
      </c>
      <c r="AF30">
        <f>-AF12*AF20</f>
        <v>-10</v>
      </c>
      <c r="AO30" t="s">
        <v>43</v>
      </c>
      <c r="AP30">
        <f>AP11/AP27</f>
        <v>146.91358024691357</v>
      </c>
      <c r="AT30" t="s">
        <v>13</v>
      </c>
      <c r="AU30" t="e">
        <f>AU25*#REF!</f>
        <v>#REF!</v>
      </c>
    </row>
    <row r="31" spans="1:47" x14ac:dyDescent="0.2">
      <c r="A31" s="3"/>
      <c r="B31" s="3"/>
      <c r="C31" s="2"/>
      <c r="G31" s="3"/>
      <c r="H31" s="3"/>
      <c r="I31" s="2"/>
      <c r="M31" s="3"/>
      <c r="N31" s="3"/>
      <c r="O31" s="2"/>
      <c r="S31" s="4"/>
      <c r="T31" s="4"/>
      <c r="U31" s="2"/>
      <c r="Y31" s="4"/>
      <c r="Z31" s="4"/>
      <c r="AA31" s="2"/>
      <c r="AE31" t="s">
        <v>11</v>
      </c>
      <c r="AF31">
        <f>-AF29*AF23</f>
        <v>-10</v>
      </c>
      <c r="AO31" t="s">
        <v>44</v>
      </c>
      <c r="AP31">
        <f>-AP11*AP26</f>
        <v>-0.84033613445378152</v>
      </c>
      <c r="AT31" t="s">
        <v>42</v>
      </c>
      <c r="AU31" t="e">
        <f>AU26*AU16</f>
        <v>#REF!</v>
      </c>
    </row>
    <row r="32" spans="1:47" x14ac:dyDescent="0.2">
      <c r="A32" s="3"/>
      <c r="B32" s="3"/>
      <c r="C32" s="2"/>
      <c r="G32" s="3"/>
      <c r="H32" s="3"/>
      <c r="I32" s="2"/>
      <c r="M32" s="3"/>
      <c r="N32" s="3"/>
      <c r="O32" s="2"/>
      <c r="S32" s="4"/>
      <c r="T32" s="4"/>
      <c r="U32" s="2"/>
      <c r="Y32" s="4"/>
      <c r="Z32" s="4">
        <v>8</v>
      </c>
      <c r="AA32" s="2"/>
      <c r="AE32" t="s">
        <v>45</v>
      </c>
      <c r="AF32">
        <f>-AF30*AF27</f>
        <v>10</v>
      </c>
      <c r="AO32" t="s">
        <v>11</v>
      </c>
      <c r="AP32">
        <f>-AP11*AP25</f>
        <v>-25.210084033613445</v>
      </c>
      <c r="AT32" t="s">
        <v>44</v>
      </c>
      <c r="AU32" t="e">
        <f>AU27*AU17</f>
        <v>#REF!</v>
      </c>
    </row>
    <row r="33" spans="1:47" x14ac:dyDescent="0.2">
      <c r="A33" s="3"/>
      <c r="B33" s="3"/>
      <c r="C33" s="2"/>
      <c r="G33" s="3"/>
      <c r="H33" s="3"/>
      <c r="I33" s="2"/>
      <c r="M33" s="3"/>
      <c r="N33" s="3"/>
      <c r="O33" s="2"/>
      <c r="S33" s="4"/>
      <c r="T33" s="4"/>
      <c r="U33" s="2"/>
      <c r="Y33" s="4">
        <v>-90</v>
      </c>
      <c r="Z33" s="4"/>
      <c r="AA33" s="2"/>
      <c r="AO33" t="s">
        <v>45</v>
      </c>
      <c r="AP33">
        <f>AP11/AP24</f>
        <v>1700</v>
      </c>
      <c r="AT33" t="s">
        <v>10</v>
      </c>
      <c r="AU33" t="e">
        <f>AU28*AU14</f>
        <v>#REF!</v>
      </c>
    </row>
    <row r="34" spans="1:47" x14ac:dyDescent="0.2">
      <c r="A34" s="3"/>
      <c r="B34" s="3"/>
      <c r="C34" s="2"/>
      <c r="G34" s="3"/>
      <c r="H34" s="3"/>
      <c r="I34" s="2"/>
      <c r="M34" s="3"/>
      <c r="N34" s="3"/>
      <c r="O34" s="2"/>
      <c r="S34" s="4"/>
      <c r="T34" s="4"/>
      <c r="U34" s="2"/>
      <c r="Y34" s="4"/>
      <c r="Z34" s="4"/>
      <c r="AA34" s="2"/>
      <c r="AF34">
        <f>AF29*AF15+AF31*AF17+AF30*AF16+AF18*AF32</f>
        <v>0</v>
      </c>
    </row>
    <row r="35" spans="1:47" x14ac:dyDescent="0.2">
      <c r="A35" s="3"/>
      <c r="B35" s="3"/>
      <c r="C35" s="2"/>
      <c r="G35" s="3"/>
      <c r="H35" s="3"/>
      <c r="I35" s="2"/>
      <c r="M35" s="3"/>
      <c r="N35" s="3"/>
      <c r="O35" s="2"/>
      <c r="S35" s="4"/>
      <c r="T35" s="4"/>
      <c r="U35" s="2"/>
      <c r="Y35" s="4"/>
      <c r="Z35" s="4"/>
      <c r="AA35" s="2"/>
      <c r="AU35" t="e">
        <f>SUM(AU30:AU33)</f>
        <v>#REF!</v>
      </c>
    </row>
    <row r="36" spans="1:47" x14ac:dyDescent="0.2">
      <c r="A36" s="3"/>
      <c r="B36" s="3"/>
      <c r="C36" s="2"/>
      <c r="G36" s="3"/>
      <c r="H36" s="3"/>
      <c r="I36" s="2"/>
      <c r="M36" s="3"/>
      <c r="N36" s="3"/>
      <c r="O36" s="2"/>
      <c r="S36" s="4"/>
      <c r="T36" s="4"/>
      <c r="U36" s="2"/>
      <c r="Y36" s="4"/>
      <c r="Z36" s="4"/>
      <c r="AA36" s="2"/>
      <c r="AN36" t="s">
        <v>51</v>
      </c>
      <c r="AO36" t="s">
        <v>43</v>
      </c>
      <c r="AP36">
        <f>AP30*AP14</f>
        <v>11899.999999999998</v>
      </c>
    </row>
    <row r="37" spans="1:47" x14ac:dyDescent="0.2">
      <c r="A37" s="3"/>
      <c r="B37" s="3"/>
      <c r="C37" s="2"/>
      <c r="G37" s="3"/>
      <c r="H37" s="3"/>
      <c r="I37" s="2"/>
      <c r="M37" s="3"/>
      <c r="N37" s="3"/>
      <c r="O37" s="2"/>
      <c r="S37" s="4"/>
      <c r="T37" s="4"/>
      <c r="U37" s="2"/>
      <c r="Y37" s="4"/>
      <c r="Z37" s="4"/>
      <c r="AA37" s="2"/>
      <c r="AE37" t="s">
        <v>44</v>
      </c>
      <c r="AF37">
        <f>-AF27*AF29</f>
        <v>-10</v>
      </c>
      <c r="AO37" t="s">
        <v>44</v>
      </c>
      <c r="AP37">
        <f>AP31*AP15</f>
        <v>-0.84033613445378152</v>
      </c>
    </row>
    <row r="38" spans="1:47" x14ac:dyDescent="0.2">
      <c r="A38" s="3"/>
      <c r="B38" s="3"/>
      <c r="C38" s="2"/>
      <c r="G38" s="3"/>
      <c r="H38" s="3"/>
      <c r="I38" s="2"/>
      <c r="M38" s="3"/>
      <c r="N38" s="3"/>
      <c r="O38" s="2"/>
      <c r="S38" s="4"/>
      <c r="T38" s="4"/>
      <c r="U38" s="2"/>
      <c r="Y38" s="5"/>
      <c r="Z38" s="5"/>
      <c r="AA38" s="2"/>
      <c r="AE38" t="s">
        <v>11</v>
      </c>
      <c r="AF38">
        <f>-AF12*AF21</f>
        <v>-2</v>
      </c>
      <c r="AO38" t="s">
        <v>11</v>
      </c>
      <c r="AP38">
        <f>AP16*AP32</f>
        <v>-756.30252100840335</v>
      </c>
    </row>
    <row r="39" spans="1:47" x14ac:dyDescent="0.2">
      <c r="A39" s="3"/>
      <c r="B39" s="3"/>
      <c r="C39" s="2"/>
      <c r="G39" s="3"/>
      <c r="H39" s="3"/>
      <c r="I39" s="2"/>
      <c r="M39" s="3"/>
      <c r="N39" s="3"/>
      <c r="O39" s="2"/>
      <c r="S39" s="4"/>
      <c r="T39" s="4"/>
      <c r="U39" s="2"/>
      <c r="Y39" s="4"/>
      <c r="Z39" s="4"/>
      <c r="AA39" s="2"/>
      <c r="AE39" t="s">
        <v>45</v>
      </c>
      <c r="AF39">
        <f>-AF28*AF38</f>
        <v>0</v>
      </c>
      <c r="AO39" t="s">
        <v>45</v>
      </c>
      <c r="AP39">
        <f>AP33*AP17</f>
        <v>11900</v>
      </c>
    </row>
    <row r="40" spans="1:47" x14ac:dyDescent="0.2">
      <c r="A40" s="3"/>
      <c r="B40" s="3"/>
      <c r="C40" s="2"/>
      <c r="G40" s="3"/>
      <c r="H40" s="3"/>
      <c r="I40" s="2"/>
      <c r="M40" s="3"/>
      <c r="N40" s="3"/>
      <c r="O40" s="2"/>
      <c r="S40" s="4"/>
      <c r="T40" s="4"/>
      <c r="U40" s="2"/>
      <c r="Y40" s="4"/>
      <c r="Z40" s="4">
        <v>8</v>
      </c>
      <c r="AA40" s="2"/>
    </row>
    <row r="41" spans="1:47" x14ac:dyDescent="0.2">
      <c r="A41" s="3"/>
      <c r="B41" s="3"/>
      <c r="C41" s="2"/>
      <c r="G41" s="3"/>
      <c r="H41" s="3"/>
      <c r="I41" s="2"/>
      <c r="M41" s="3"/>
      <c r="N41" s="3"/>
      <c r="O41" s="2"/>
      <c r="S41" s="4"/>
      <c r="T41" s="4"/>
      <c r="U41" s="2"/>
      <c r="Y41" s="4">
        <v>-90</v>
      </c>
      <c r="Z41" s="4"/>
      <c r="AA41" s="2"/>
      <c r="AF41">
        <f>AF29*AF15+AF37*AF16+AF38*AF17+AF39*AF18</f>
        <v>700</v>
      </c>
      <c r="AP41">
        <f>SUM(AP36:AP39)</f>
        <v>23042.857142857141</v>
      </c>
    </row>
    <row r="42" spans="1:47" x14ac:dyDescent="0.2">
      <c r="A42" s="3"/>
      <c r="B42" s="3"/>
      <c r="C42" s="2"/>
      <c r="G42" s="3"/>
      <c r="H42" s="3"/>
      <c r="I42" s="2"/>
      <c r="M42" s="3"/>
      <c r="N42" s="3"/>
      <c r="O42" s="2"/>
      <c r="S42" s="4"/>
      <c r="T42" s="4"/>
      <c r="U42" s="2"/>
      <c r="Y42" s="4"/>
      <c r="Z42" s="4"/>
      <c r="AA42" s="2"/>
      <c r="AE42" t="s">
        <v>28</v>
      </c>
      <c r="AF42" s="12">
        <f>AH20</f>
        <v>1.1000000000000001</v>
      </c>
    </row>
    <row r="43" spans="1:47" x14ac:dyDescent="0.2">
      <c r="A43" s="3"/>
      <c r="B43" s="3"/>
      <c r="C43" s="2"/>
      <c r="G43" s="3"/>
      <c r="H43" s="3"/>
      <c r="I43" s="2"/>
      <c r="M43" s="3"/>
      <c r="N43" s="3"/>
      <c r="O43" s="2"/>
      <c r="S43" s="4"/>
      <c r="T43" s="4"/>
      <c r="U43" s="2"/>
      <c r="Y43" s="4"/>
      <c r="Z43" s="4"/>
      <c r="AA43" s="2"/>
      <c r="AE43" t="s">
        <v>30</v>
      </c>
      <c r="AF43" s="12">
        <f>-AF12*(1-AF42)</f>
        <v>1.0000000000000009</v>
      </c>
    </row>
    <row r="44" spans="1:47" x14ac:dyDescent="0.2">
      <c r="A44" s="3"/>
      <c r="B44" s="3"/>
      <c r="C44" s="2"/>
      <c r="G44" s="3"/>
      <c r="H44" s="3"/>
      <c r="I44" s="2"/>
      <c r="M44" s="3"/>
      <c r="N44" s="3"/>
      <c r="O44" s="2"/>
      <c r="S44" s="4"/>
      <c r="T44" s="4"/>
      <c r="U44" s="2"/>
      <c r="Y44" s="4"/>
      <c r="Z44" s="4"/>
      <c r="AA44" s="2"/>
      <c r="AE44" t="s">
        <v>31</v>
      </c>
      <c r="AF44">
        <f xml:space="preserve"> AF12*AF42</f>
        <v>11</v>
      </c>
    </row>
    <row r="45" spans="1:47" x14ac:dyDescent="0.2">
      <c r="A45" s="3"/>
      <c r="B45" s="3"/>
      <c r="C45" s="2"/>
      <c r="G45" s="3"/>
      <c r="H45" s="3"/>
      <c r="I45" s="2"/>
      <c r="M45" s="3"/>
      <c r="N45" s="3"/>
      <c r="O45" s="2"/>
      <c r="S45" s="4"/>
      <c r="T45" s="4"/>
      <c r="U45" s="2"/>
      <c r="Y45" s="4"/>
      <c r="Z45" s="4"/>
      <c r="AA45" s="2"/>
    </row>
    <row r="46" spans="1:47" x14ac:dyDescent="0.2">
      <c r="A46" s="3"/>
      <c r="B46" s="3"/>
      <c r="C46" s="2"/>
      <c r="G46" s="3"/>
      <c r="H46" s="3"/>
      <c r="I46" s="2"/>
      <c r="M46" s="3"/>
      <c r="N46" s="3"/>
      <c r="O46" s="2"/>
      <c r="S46" s="4"/>
      <c r="T46" s="4"/>
      <c r="U46" s="2"/>
      <c r="Y46" s="5"/>
      <c r="Z46" s="5"/>
      <c r="AA46" s="2"/>
    </row>
    <row r="47" spans="1:47" x14ac:dyDescent="0.2">
      <c r="A47" s="3"/>
      <c r="B47" s="3"/>
      <c r="C47" s="2"/>
      <c r="G47" s="3"/>
      <c r="H47" s="3"/>
      <c r="I47" s="2"/>
      <c r="M47" s="3"/>
      <c r="N47" s="3"/>
      <c r="O47" s="2"/>
      <c r="S47" s="4"/>
      <c r="T47" s="4"/>
      <c r="U47" s="2"/>
      <c r="Y47" s="4"/>
      <c r="Z47" s="4"/>
      <c r="AA47" s="2"/>
      <c r="AE47" t="s">
        <v>32</v>
      </c>
      <c r="AF47">
        <f>AF16/AF18</f>
        <v>1</v>
      </c>
    </row>
    <row r="48" spans="1:47" x14ac:dyDescent="0.2">
      <c r="A48" s="3"/>
      <c r="B48" s="3"/>
      <c r="C48" s="2"/>
      <c r="G48" s="3"/>
      <c r="H48" s="3"/>
      <c r="I48" s="2"/>
      <c r="M48" s="3"/>
      <c r="N48" s="3"/>
      <c r="O48" s="2"/>
      <c r="S48" s="4"/>
      <c r="T48" s="4"/>
      <c r="U48" s="2"/>
      <c r="Y48" s="4"/>
      <c r="Z48" s="4">
        <v>8</v>
      </c>
      <c r="AA48" s="2"/>
    </row>
    <row r="49" spans="1:48" x14ac:dyDescent="0.2">
      <c r="A49" s="3"/>
      <c r="B49" s="3"/>
      <c r="C49" s="2"/>
      <c r="G49" s="3"/>
      <c r="H49" s="3"/>
      <c r="I49" s="2"/>
      <c r="M49" s="3"/>
      <c r="N49" s="3"/>
      <c r="O49" s="2"/>
      <c r="S49" s="4"/>
      <c r="T49" s="4"/>
      <c r="U49" s="2"/>
      <c r="Y49" s="4">
        <v>-90</v>
      </c>
      <c r="Z49" s="4"/>
      <c r="AA49" s="2"/>
      <c r="AE49" t="s">
        <v>10</v>
      </c>
      <c r="AF49">
        <f>AF44</f>
        <v>11</v>
      </c>
    </row>
    <row r="50" spans="1:48" x14ac:dyDescent="0.2">
      <c r="A50" s="3"/>
      <c r="B50" s="3"/>
      <c r="C50" s="2"/>
      <c r="G50" s="3"/>
      <c r="H50" s="3"/>
      <c r="I50" s="2"/>
      <c r="M50" s="3"/>
      <c r="N50" s="3"/>
      <c r="O50" s="2"/>
      <c r="S50" s="4"/>
      <c r="T50" s="4"/>
      <c r="U50" s="2"/>
      <c r="Y50" s="4"/>
      <c r="Z50" s="4"/>
      <c r="AA50" s="2"/>
      <c r="AE50" t="s">
        <v>11</v>
      </c>
      <c r="AF50">
        <f>-AF44*AF27</f>
        <v>-11</v>
      </c>
    </row>
    <row r="51" spans="1:48" x14ac:dyDescent="0.2">
      <c r="A51" s="3"/>
      <c r="B51" s="3"/>
      <c r="C51" s="2"/>
      <c r="G51" s="3"/>
      <c r="H51" s="3"/>
      <c r="I51" s="2"/>
      <c r="M51" s="3"/>
      <c r="N51" s="3"/>
      <c r="O51" s="2"/>
      <c r="S51" s="4"/>
      <c r="T51" s="4"/>
      <c r="U51" s="2"/>
      <c r="Y51" s="3"/>
      <c r="Z51" s="3"/>
      <c r="AA51" s="2"/>
      <c r="AE51" t="s">
        <v>12</v>
      </c>
      <c r="AF51" s="12">
        <f>AF43</f>
        <v>1.0000000000000009</v>
      </c>
    </row>
    <row r="52" spans="1:48" x14ac:dyDescent="0.2">
      <c r="A52" s="3"/>
      <c r="B52" s="3"/>
      <c r="C52" s="2"/>
      <c r="G52" s="3"/>
      <c r="H52" s="3"/>
      <c r="I52" s="2"/>
      <c r="M52" s="3"/>
      <c r="N52" s="3"/>
      <c r="O52" s="2"/>
      <c r="S52" s="4"/>
      <c r="T52" s="4"/>
      <c r="U52" s="2"/>
      <c r="Y52" s="3"/>
      <c r="Z52" s="3"/>
      <c r="AA52" s="2"/>
      <c r="AE52" t="s">
        <v>13</v>
      </c>
      <c r="AF52">
        <f>-AF43*AF47</f>
        <v>-1.0000000000000009</v>
      </c>
    </row>
    <row r="53" spans="1:48" x14ac:dyDescent="0.2">
      <c r="A53" s="3"/>
      <c r="B53" s="3"/>
      <c r="C53" s="2"/>
      <c r="G53" s="3"/>
      <c r="H53" s="3"/>
      <c r="I53" s="2"/>
      <c r="M53" s="3"/>
      <c r="N53" s="3"/>
      <c r="O53" s="2"/>
      <c r="S53" s="4"/>
      <c r="T53" s="4"/>
      <c r="U53" s="2"/>
      <c r="Y53" s="3"/>
      <c r="Z53" s="3"/>
      <c r="AA53" s="2"/>
    </row>
    <row r="54" spans="1:48" x14ac:dyDescent="0.2">
      <c r="A54" s="3"/>
      <c r="B54" s="3"/>
      <c r="C54" s="2"/>
      <c r="G54" s="3"/>
      <c r="H54" s="3"/>
      <c r="I54" s="2"/>
      <c r="M54" s="3"/>
      <c r="N54" s="3"/>
      <c r="O54" s="2"/>
      <c r="S54" s="4"/>
      <c r="T54" s="4"/>
      <c r="U54" s="2"/>
      <c r="Y54" s="3"/>
      <c r="Z54" s="3"/>
      <c r="AA54" s="2"/>
      <c r="AE54" t="s">
        <v>15</v>
      </c>
      <c r="AF54">
        <f>AF15*AF49</f>
        <v>1100</v>
      </c>
    </row>
    <row r="55" spans="1:48" x14ac:dyDescent="0.2">
      <c r="A55" s="3"/>
      <c r="B55" s="3"/>
      <c r="C55" s="2"/>
      <c r="G55" s="3"/>
      <c r="H55" s="3"/>
      <c r="I55" s="2"/>
      <c r="M55" s="3"/>
      <c r="N55" s="3"/>
      <c r="O55" s="2"/>
      <c r="S55" s="4"/>
      <c r="T55" s="4"/>
      <c r="U55" s="2"/>
      <c r="Y55" s="3"/>
      <c r="Z55" s="3"/>
      <c r="AA55" s="2"/>
      <c r="AE55" t="s">
        <v>16</v>
      </c>
      <c r="AF55">
        <f>AF17*AF50</f>
        <v>-1100</v>
      </c>
      <c r="AV55">
        <v>0.55500000000000005</v>
      </c>
    </row>
    <row r="56" spans="1:48" x14ac:dyDescent="0.2">
      <c r="A56" s="3"/>
      <c r="B56" s="3"/>
      <c r="C56" s="2"/>
      <c r="G56" s="3"/>
      <c r="H56" s="3"/>
      <c r="I56" s="2"/>
      <c r="M56" s="3"/>
      <c r="N56" s="3"/>
      <c r="O56" s="2"/>
      <c r="S56" s="4"/>
      <c r="T56" s="4"/>
      <c r="U56" s="2"/>
      <c r="Y56" s="3"/>
      <c r="Z56" s="3"/>
      <c r="AA56" s="2"/>
      <c r="AE56" t="s">
        <v>17</v>
      </c>
      <c r="AF56">
        <f>AF16*AF51</f>
        <v>10.000000000000009</v>
      </c>
    </row>
    <row r="57" spans="1:48" x14ac:dyDescent="0.2">
      <c r="A57" s="3"/>
      <c r="B57" s="3"/>
      <c r="C57" s="2"/>
      <c r="G57" s="3"/>
      <c r="H57" s="3"/>
      <c r="I57" s="2"/>
      <c r="M57" s="3"/>
      <c r="N57" s="3"/>
      <c r="O57" s="2"/>
      <c r="S57" s="4"/>
      <c r="T57" s="4"/>
      <c r="U57" s="2"/>
      <c r="Y57" s="3"/>
      <c r="Z57" s="3"/>
      <c r="AA57" s="2"/>
      <c r="AE57" t="s">
        <v>18</v>
      </c>
      <c r="AF57">
        <f>AF18*AF52</f>
        <v>-10.000000000000009</v>
      </c>
      <c r="AU57">
        <v>1</v>
      </c>
    </row>
    <row r="58" spans="1:48" x14ac:dyDescent="0.2">
      <c r="A58" s="3"/>
      <c r="B58" s="3"/>
      <c r="C58" s="2"/>
      <c r="G58" s="3"/>
      <c r="H58" s="3"/>
      <c r="I58" s="2"/>
      <c r="M58" s="3"/>
      <c r="N58" s="3"/>
      <c r="O58" s="2"/>
      <c r="S58" s="4"/>
      <c r="T58" s="4"/>
      <c r="U58" s="2"/>
      <c r="Y58" s="3">
        <v>10</v>
      </c>
      <c r="Z58" s="3"/>
      <c r="AA58" s="2"/>
    </row>
    <row r="59" spans="1:48" x14ac:dyDescent="0.2">
      <c r="A59" s="3"/>
      <c r="B59" s="3"/>
      <c r="C59" s="2"/>
      <c r="G59" s="3"/>
      <c r="H59" s="3"/>
      <c r="I59" s="2"/>
      <c r="M59" s="3"/>
      <c r="N59" s="3"/>
      <c r="O59" s="2"/>
      <c r="S59" s="4"/>
      <c r="T59" s="4"/>
      <c r="U59" s="2"/>
      <c r="Y59" s="3"/>
      <c r="Z59" s="3"/>
      <c r="AA59" s="2"/>
    </row>
    <row r="60" spans="1:48" x14ac:dyDescent="0.2">
      <c r="A60" s="3"/>
      <c r="B60" s="3"/>
      <c r="C60" s="2"/>
      <c r="G60" s="3"/>
      <c r="H60" s="3"/>
      <c r="I60" s="2"/>
      <c r="M60" s="3"/>
      <c r="N60" s="3"/>
      <c r="O60" s="2"/>
      <c r="S60" s="4"/>
      <c r="T60" s="4"/>
      <c r="U60" s="2"/>
      <c r="Y60" s="3"/>
      <c r="Z60" s="3"/>
      <c r="AA60" s="2"/>
    </row>
    <row r="61" spans="1:48" x14ac:dyDescent="0.2">
      <c r="A61" s="3"/>
      <c r="B61" s="3"/>
      <c r="C61" s="2"/>
      <c r="G61" s="3"/>
      <c r="H61" s="3"/>
      <c r="I61" s="2"/>
      <c r="M61" s="3"/>
      <c r="N61" s="3"/>
      <c r="O61" s="2"/>
      <c r="S61" s="4"/>
      <c r="T61" s="4"/>
      <c r="U61" s="2"/>
      <c r="Y61" s="3"/>
      <c r="Z61" s="3"/>
      <c r="AA61" s="2"/>
    </row>
    <row r="62" spans="1:48" x14ac:dyDescent="0.2">
      <c r="A62" s="3"/>
      <c r="B62" s="3"/>
      <c r="C62" s="2"/>
      <c r="G62" s="3"/>
      <c r="H62" s="3"/>
      <c r="I62" s="2"/>
      <c r="M62" s="3"/>
      <c r="N62" s="3"/>
      <c r="O62" s="2"/>
      <c r="S62" s="4"/>
      <c r="T62" s="4"/>
      <c r="U62" s="2"/>
      <c r="Y62" s="3"/>
      <c r="Z62" s="3"/>
      <c r="AA62" s="2"/>
    </row>
    <row r="63" spans="1:48" x14ac:dyDescent="0.2">
      <c r="A63" s="3"/>
      <c r="B63" s="3"/>
      <c r="C63" s="2"/>
      <c r="G63" s="3"/>
      <c r="H63" s="3"/>
      <c r="I63" s="2"/>
      <c r="M63" s="3"/>
      <c r="N63" s="3"/>
      <c r="O63" s="2"/>
      <c r="S63" s="4"/>
      <c r="T63" s="4"/>
      <c r="U63" s="2"/>
      <c r="Y63" s="3"/>
      <c r="Z63" s="3"/>
      <c r="AA63" s="2"/>
    </row>
    <row r="64" spans="1:48" x14ac:dyDescent="0.2">
      <c r="A64" s="3"/>
      <c r="B64" s="3"/>
      <c r="C64" s="2"/>
      <c r="G64" s="3"/>
      <c r="H64" s="3"/>
      <c r="I64" s="2"/>
      <c r="M64" s="3"/>
      <c r="N64" s="3"/>
      <c r="O64" s="2"/>
      <c r="S64" s="4"/>
      <c r="T64" s="4"/>
      <c r="U64" s="2"/>
      <c r="Y64" s="3"/>
      <c r="Z64" s="3"/>
      <c r="AA64" s="2"/>
    </row>
    <row r="65" spans="1:33" x14ac:dyDescent="0.2">
      <c r="A65" s="3"/>
      <c r="B65" s="3"/>
      <c r="C65" s="2"/>
      <c r="G65" s="3"/>
      <c r="H65" s="3"/>
      <c r="I65" s="2"/>
      <c r="M65" s="3"/>
      <c r="N65" s="3"/>
      <c r="O65" s="2"/>
      <c r="S65" s="4"/>
      <c r="T65" s="4"/>
      <c r="U65" s="2"/>
      <c r="Y65" s="3"/>
      <c r="Z65" s="3"/>
      <c r="AA65" s="2"/>
    </row>
    <row r="66" spans="1:33" x14ac:dyDescent="0.2">
      <c r="A66" s="3"/>
      <c r="B66" s="3"/>
      <c r="C66" s="2"/>
      <c r="G66" s="3"/>
      <c r="H66" s="3"/>
      <c r="I66" s="2"/>
      <c r="M66" s="3"/>
      <c r="N66" s="3"/>
      <c r="O66" s="2"/>
      <c r="S66" s="4"/>
      <c r="T66" s="4"/>
      <c r="U66" s="2"/>
      <c r="Y66" s="3"/>
      <c r="Z66" s="3"/>
      <c r="AA66" s="2"/>
    </row>
    <row r="67" spans="1:33" x14ac:dyDescent="0.2">
      <c r="A67" s="3"/>
      <c r="B67" s="3"/>
      <c r="C67" s="2"/>
      <c r="G67" s="3"/>
      <c r="H67" s="3"/>
      <c r="I67" s="2"/>
      <c r="M67" s="3"/>
      <c r="N67" s="3"/>
      <c r="O67" s="2"/>
      <c r="S67" s="4"/>
      <c r="T67" s="4"/>
      <c r="U67" s="2"/>
      <c r="Y67" s="3"/>
      <c r="Z67" s="3"/>
      <c r="AA67" s="2"/>
    </row>
    <row r="68" spans="1:33" x14ac:dyDescent="0.2">
      <c r="A68" s="3"/>
      <c r="B68" s="3"/>
      <c r="C68" s="2"/>
      <c r="G68" s="3"/>
      <c r="H68" s="3"/>
      <c r="I68" s="2"/>
      <c r="M68" s="3"/>
      <c r="N68" s="3"/>
      <c r="O68" s="2"/>
      <c r="S68" s="4"/>
      <c r="T68" s="4"/>
      <c r="U68" s="2"/>
      <c r="Y68" s="3"/>
      <c r="Z68" s="3"/>
      <c r="AA68" s="2"/>
    </row>
    <row r="69" spans="1:33" x14ac:dyDescent="0.2">
      <c r="A69" s="3"/>
      <c r="B69" s="3"/>
      <c r="C69" s="2"/>
      <c r="G69" s="3"/>
      <c r="H69" s="3"/>
      <c r="I69" s="2"/>
      <c r="M69" s="3"/>
      <c r="N69" s="3"/>
      <c r="O69" s="2"/>
      <c r="S69" s="4"/>
      <c r="T69" s="4"/>
      <c r="U69" s="2"/>
      <c r="Y69" s="3"/>
      <c r="Z69" s="3"/>
      <c r="AA69" s="2"/>
    </row>
    <row r="70" spans="1:33" x14ac:dyDescent="0.2">
      <c r="A70" s="3"/>
      <c r="B70" s="3"/>
      <c r="C70" s="2"/>
      <c r="G70" s="3"/>
      <c r="H70" s="3"/>
      <c r="I70" s="2"/>
      <c r="M70" s="3"/>
      <c r="N70" s="3"/>
      <c r="O70" s="2"/>
      <c r="S70" s="4"/>
      <c r="T70" s="4"/>
      <c r="U70" s="2"/>
      <c r="Y70" s="3"/>
      <c r="Z70" s="3"/>
      <c r="AA70" s="2"/>
    </row>
    <row r="71" spans="1:33" x14ac:dyDescent="0.2">
      <c r="A71" s="3"/>
      <c r="B71" s="3"/>
      <c r="C71" s="2"/>
      <c r="G71" s="3"/>
      <c r="H71" s="3"/>
      <c r="I71" s="2"/>
      <c r="M71" s="3"/>
      <c r="N71" s="3"/>
      <c r="O71" s="2"/>
      <c r="S71" s="4"/>
      <c r="T71" s="4"/>
      <c r="U71" s="2"/>
      <c r="Y71" s="3"/>
      <c r="Z71" s="3"/>
      <c r="AA71" s="2"/>
    </row>
    <row r="72" spans="1:33" x14ac:dyDescent="0.2">
      <c r="A72" s="3"/>
      <c r="B72" s="3"/>
      <c r="C72" s="2"/>
      <c r="G72" s="3"/>
      <c r="H72" s="3"/>
      <c r="I72" s="2"/>
      <c r="M72" s="3"/>
      <c r="N72" s="3"/>
      <c r="O72" s="2"/>
      <c r="S72" s="4"/>
      <c r="T72" s="4"/>
      <c r="U72" s="2"/>
      <c r="Y72" s="3"/>
      <c r="Z72" s="3"/>
      <c r="AA72" s="2"/>
      <c r="AG72" t="s">
        <v>24</v>
      </c>
    </row>
    <row r="73" spans="1:33" x14ac:dyDescent="0.2">
      <c r="A73" s="3"/>
      <c r="B73" s="3"/>
      <c r="C73" s="2"/>
      <c r="G73" s="3"/>
      <c r="H73" s="3"/>
      <c r="I73" s="2"/>
      <c r="M73" s="3"/>
      <c r="N73" s="3"/>
      <c r="O73" s="2"/>
      <c r="S73" s="4"/>
      <c r="T73" s="4"/>
      <c r="U73" s="2"/>
      <c r="Y73" s="3"/>
      <c r="Z73" s="3"/>
      <c r="AA73" s="2"/>
      <c r="AE73" t="s">
        <v>19</v>
      </c>
      <c r="AF73">
        <f>AF15/AF14</f>
        <v>1</v>
      </c>
      <c r="AG73">
        <f>1/AF73</f>
        <v>1</v>
      </c>
    </row>
    <row r="74" spans="1:33" x14ac:dyDescent="0.2">
      <c r="A74" s="3"/>
      <c r="B74" s="3"/>
      <c r="C74" s="2"/>
      <c r="G74" s="3"/>
      <c r="H74" s="3"/>
      <c r="I74" s="2"/>
      <c r="M74" s="3"/>
      <c r="N74" s="3"/>
      <c r="O74" s="2"/>
      <c r="S74" s="4"/>
      <c r="T74" s="4"/>
      <c r="U74" s="2"/>
      <c r="Y74" s="3"/>
      <c r="Z74" s="3"/>
      <c r="AA74" s="2"/>
      <c r="AE74" t="s">
        <v>20</v>
      </c>
      <c r="AF74">
        <f>AF17/AF14</f>
        <v>1</v>
      </c>
      <c r="AG74">
        <f>1/AF74</f>
        <v>1</v>
      </c>
    </row>
    <row r="75" spans="1:33" x14ac:dyDescent="0.2">
      <c r="A75" s="3"/>
      <c r="B75" s="3"/>
      <c r="C75" s="2"/>
      <c r="G75" s="3"/>
      <c r="H75" s="3"/>
      <c r="I75" s="2"/>
      <c r="M75" s="3"/>
      <c r="N75" s="3"/>
      <c r="O75" s="2"/>
      <c r="S75" s="4"/>
      <c r="T75" s="4"/>
      <c r="U75" s="2"/>
      <c r="Y75" s="3"/>
      <c r="Z75" s="3"/>
      <c r="AA75" s="2"/>
      <c r="AE75" t="s">
        <v>21</v>
      </c>
      <c r="AF75">
        <f>AF16/AF14</f>
        <v>0.1</v>
      </c>
      <c r="AG75">
        <f>1/AF75</f>
        <v>10</v>
      </c>
    </row>
    <row r="76" spans="1:33" x14ac:dyDescent="0.2">
      <c r="A76" s="3"/>
      <c r="B76" s="3"/>
      <c r="C76" s="2"/>
      <c r="G76" s="3"/>
      <c r="H76" s="3"/>
      <c r="I76" s="2"/>
      <c r="M76" s="3"/>
      <c r="N76" s="3"/>
      <c r="O76" s="2"/>
      <c r="S76" s="4"/>
      <c r="T76" s="4"/>
      <c r="U76" s="2"/>
      <c r="Y76" s="3"/>
      <c r="Z76" s="3"/>
      <c r="AA76" s="2"/>
      <c r="AE76" t="s">
        <v>22</v>
      </c>
      <c r="AF76">
        <f>AF18/AF14</f>
        <v>0.1</v>
      </c>
      <c r="AG76">
        <f>1/AF76</f>
        <v>10</v>
      </c>
    </row>
    <row r="77" spans="1:33" x14ac:dyDescent="0.2">
      <c r="A77" s="3"/>
      <c r="B77" s="3"/>
      <c r="C77" s="2"/>
      <c r="G77" s="3"/>
      <c r="H77" s="3"/>
      <c r="I77" s="2"/>
      <c r="M77" s="3"/>
      <c r="N77" s="3"/>
      <c r="O77" s="2"/>
      <c r="S77" s="4"/>
      <c r="T77" s="4"/>
      <c r="U77" s="2"/>
      <c r="Y77" s="3"/>
      <c r="Z77" s="3"/>
      <c r="AA77" s="2"/>
    </row>
    <row r="78" spans="1:33" x14ac:dyDescent="0.2">
      <c r="A78" s="3"/>
      <c r="B78" s="3"/>
      <c r="C78" s="2"/>
      <c r="G78" s="3"/>
      <c r="H78" s="3"/>
      <c r="I78" s="2"/>
      <c r="M78" s="3"/>
      <c r="N78" s="3"/>
      <c r="O78" s="2"/>
      <c r="S78" s="4"/>
      <c r="T78" s="4"/>
      <c r="U78" s="2"/>
      <c r="Y78" s="3"/>
      <c r="Z78" s="3"/>
      <c r="AA78" s="2"/>
      <c r="AE78" t="s">
        <v>9</v>
      </c>
      <c r="AF78">
        <f>AF17/AF18</f>
        <v>10</v>
      </c>
    </row>
    <row r="79" spans="1:33" x14ac:dyDescent="0.2">
      <c r="A79" s="3"/>
      <c r="B79" s="3"/>
      <c r="C79" s="2"/>
      <c r="G79" s="3"/>
      <c r="H79" s="3"/>
      <c r="I79" s="2"/>
      <c r="M79" s="3"/>
      <c r="N79" s="3"/>
      <c r="O79" s="2"/>
      <c r="S79" s="4"/>
      <c r="T79" s="4"/>
      <c r="U79" s="2"/>
      <c r="Y79" s="3"/>
      <c r="Z79" s="3"/>
      <c r="AA79" s="2"/>
      <c r="AE79" t="s">
        <v>25</v>
      </c>
      <c r="AF79">
        <f>AF16/AF15</f>
        <v>0.1</v>
      </c>
    </row>
    <row r="80" spans="1:33" x14ac:dyDescent="0.2">
      <c r="A80" s="3"/>
      <c r="B80" s="3"/>
      <c r="C80" s="2"/>
      <c r="G80" s="3"/>
      <c r="H80" s="3"/>
      <c r="I80" s="2"/>
      <c r="M80" s="3"/>
      <c r="N80" s="3"/>
      <c r="O80" s="2"/>
      <c r="S80" s="4"/>
      <c r="T80" s="4"/>
      <c r="U80" s="2"/>
      <c r="Y80" s="3"/>
      <c r="Z80" s="3"/>
      <c r="AA80" s="2"/>
      <c r="AE80" t="s">
        <v>26</v>
      </c>
      <c r="AF80">
        <f>AF16/AF15</f>
        <v>0.1</v>
      </c>
    </row>
    <row r="81" spans="1:33" x14ac:dyDescent="0.2">
      <c r="A81" s="3"/>
      <c r="B81" s="3"/>
      <c r="C81" s="2"/>
      <c r="G81" s="3"/>
      <c r="H81" s="3"/>
      <c r="I81" s="2"/>
      <c r="M81" s="3"/>
      <c r="N81" s="3"/>
      <c r="O81" s="2"/>
      <c r="S81" s="4"/>
      <c r="T81" s="4"/>
      <c r="U81" s="2"/>
      <c r="Y81" s="3"/>
      <c r="Z81" s="3"/>
      <c r="AA81" s="2"/>
      <c r="AE81" t="s">
        <v>27</v>
      </c>
      <c r="AF81">
        <f>AF18/AF15</f>
        <v>0.1</v>
      </c>
    </row>
    <row r="82" spans="1:33" x14ac:dyDescent="0.2">
      <c r="A82" s="3"/>
      <c r="B82" s="3"/>
      <c r="C82" s="2"/>
      <c r="G82" s="3"/>
      <c r="H82" s="3"/>
      <c r="I82" s="2"/>
      <c r="M82" s="3"/>
      <c r="N82" s="3"/>
      <c r="O82" s="2"/>
      <c r="S82" s="4"/>
      <c r="T82" s="4"/>
      <c r="U82" s="2"/>
      <c r="Y82" s="3"/>
      <c r="Z82" s="3"/>
      <c r="AA82" s="2"/>
    </row>
    <row r="83" spans="1:33" x14ac:dyDescent="0.2">
      <c r="A83" s="3"/>
      <c r="B83" s="3"/>
      <c r="C83" s="2"/>
      <c r="G83" s="3"/>
      <c r="H83" s="3"/>
      <c r="I83" s="2"/>
      <c r="M83" s="3"/>
      <c r="N83" s="3"/>
      <c r="O83" s="2"/>
      <c r="S83" s="4"/>
      <c r="T83" s="4"/>
      <c r="U83" s="2"/>
      <c r="Y83" s="3"/>
      <c r="Z83" s="3"/>
      <c r="AA83" s="2"/>
    </row>
    <row r="84" spans="1:33" x14ac:dyDescent="0.2">
      <c r="A84" s="3"/>
      <c r="B84" s="3"/>
      <c r="C84" s="2"/>
      <c r="G84" s="3"/>
      <c r="H84" s="3"/>
      <c r="I84" s="2"/>
      <c r="M84" s="3"/>
      <c r="N84" s="3"/>
      <c r="O84" s="2"/>
      <c r="S84" s="4"/>
      <c r="T84" s="4"/>
      <c r="U84" s="2"/>
      <c r="Y84" s="3"/>
      <c r="Z84" s="3"/>
      <c r="AA84" s="2"/>
      <c r="AE84" t="s">
        <v>10</v>
      </c>
      <c r="AF84">
        <f>AF12</f>
        <v>10</v>
      </c>
      <c r="AG84">
        <f>AF12*AG73</f>
        <v>10</v>
      </c>
    </row>
    <row r="85" spans="1:33" x14ac:dyDescent="0.2">
      <c r="A85" s="3"/>
      <c r="B85" s="3"/>
      <c r="C85" s="2"/>
      <c r="G85" s="3"/>
      <c r="H85" s="3"/>
      <c r="I85" s="2"/>
      <c r="M85" s="3"/>
      <c r="N85" s="3"/>
      <c r="O85" s="2"/>
      <c r="S85" s="4"/>
      <c r="T85" s="4"/>
      <c r="U85" s="2"/>
      <c r="Y85" s="3"/>
      <c r="Z85" s="3"/>
      <c r="AA85" s="2"/>
      <c r="AE85" t="s">
        <v>11</v>
      </c>
      <c r="AF85">
        <f>-AF84/AF80</f>
        <v>-100</v>
      </c>
      <c r="AG85">
        <f>-AF12*AG74</f>
        <v>-10</v>
      </c>
    </row>
    <row r="86" spans="1:33" x14ac:dyDescent="0.2">
      <c r="A86" s="3"/>
      <c r="B86" s="3"/>
      <c r="C86" s="2"/>
      <c r="G86" s="3"/>
      <c r="H86" s="3"/>
      <c r="I86" s="2"/>
      <c r="M86" s="3"/>
      <c r="N86" s="3"/>
      <c r="O86" s="2"/>
      <c r="S86" s="4"/>
      <c r="T86" s="4"/>
      <c r="U86" s="2"/>
      <c r="Y86" s="3"/>
      <c r="Z86" s="3"/>
      <c r="AA86" s="2"/>
      <c r="AE86" t="s">
        <v>12</v>
      </c>
      <c r="AF86">
        <f>-AF84/AF79</f>
        <v>-100</v>
      </c>
      <c r="AG86">
        <f>-AF12*AG75</f>
        <v>-100</v>
      </c>
    </row>
    <row r="87" spans="1:33" x14ac:dyDescent="0.2">
      <c r="A87" s="3"/>
      <c r="B87" s="3"/>
      <c r="C87" s="2"/>
      <c r="G87" s="3"/>
      <c r="H87" s="3"/>
      <c r="I87" s="2"/>
      <c r="M87" s="3"/>
      <c r="N87" s="3"/>
      <c r="O87" s="2"/>
      <c r="S87" s="4"/>
      <c r="T87" s="4"/>
      <c r="U87" s="2"/>
      <c r="Y87" s="3"/>
      <c r="Z87" s="3"/>
      <c r="AA87" s="2"/>
      <c r="AE87" t="s">
        <v>13</v>
      </c>
      <c r="AF87">
        <f>AF84/AF81</f>
        <v>100</v>
      </c>
      <c r="AG87">
        <f>AF12*AG76</f>
        <v>100</v>
      </c>
    </row>
    <row r="88" spans="1:33" x14ac:dyDescent="0.2">
      <c r="A88" s="3"/>
      <c r="B88" s="3"/>
      <c r="C88" s="2"/>
      <c r="G88" s="3"/>
      <c r="H88" s="3"/>
      <c r="I88" s="2"/>
      <c r="M88" s="3"/>
      <c r="N88" s="3"/>
      <c r="O88" s="2"/>
      <c r="S88" s="4"/>
      <c r="T88" s="4"/>
      <c r="U88" s="2"/>
      <c r="Y88" s="3"/>
      <c r="Z88" s="3"/>
      <c r="AA88" s="2"/>
    </row>
    <row r="89" spans="1:33" x14ac:dyDescent="0.2">
      <c r="A89" s="3"/>
      <c r="B89" s="3"/>
      <c r="C89" s="2"/>
      <c r="G89" s="3"/>
      <c r="H89" s="3"/>
      <c r="I89" s="2"/>
      <c r="M89" s="3"/>
      <c r="N89" s="3"/>
      <c r="O89" s="2"/>
      <c r="S89" s="4"/>
      <c r="T89" s="4"/>
      <c r="U89" s="2"/>
      <c r="Y89" s="3"/>
      <c r="Z89" s="3"/>
      <c r="AA89" s="2"/>
      <c r="AE89" t="s">
        <v>15</v>
      </c>
      <c r="AF89">
        <f>AF15*AF84</f>
        <v>1000</v>
      </c>
      <c r="AG89">
        <f>AF15*AG84</f>
        <v>1000</v>
      </c>
    </row>
    <row r="90" spans="1:33" x14ac:dyDescent="0.2">
      <c r="A90" s="3"/>
      <c r="B90" s="3"/>
      <c r="C90" s="2"/>
      <c r="G90" s="3"/>
      <c r="H90" s="3"/>
      <c r="I90" s="2"/>
      <c r="M90" s="3"/>
      <c r="N90" s="3"/>
      <c r="O90" s="2"/>
      <c r="S90" s="4"/>
      <c r="T90" s="4"/>
      <c r="U90" s="2"/>
      <c r="Y90" s="3"/>
      <c r="Z90" s="3"/>
      <c r="AA90" s="2"/>
      <c r="AE90" t="s">
        <v>16</v>
      </c>
      <c r="AF90">
        <f>AF17*AF85</f>
        <v>-10000</v>
      </c>
      <c r="AG90">
        <f>AF17*AG85</f>
        <v>-1000</v>
      </c>
    </row>
    <row r="91" spans="1:33" x14ac:dyDescent="0.2">
      <c r="A91" s="3"/>
      <c r="B91" s="3"/>
      <c r="C91" s="2"/>
      <c r="G91" s="3"/>
      <c r="H91" s="3"/>
      <c r="I91" s="2"/>
      <c r="M91" s="3"/>
      <c r="N91" s="3"/>
      <c r="O91" s="2"/>
      <c r="S91" s="4"/>
      <c r="T91" s="4"/>
      <c r="U91" s="2"/>
      <c r="Y91" s="3"/>
      <c r="Z91" s="3"/>
      <c r="AA91" s="2"/>
      <c r="AE91" t="s">
        <v>17</v>
      </c>
      <c r="AF91">
        <f>AF16*AF86</f>
        <v>-1000</v>
      </c>
      <c r="AG91">
        <f>AF16*AG86</f>
        <v>-1000</v>
      </c>
    </row>
    <row r="92" spans="1:33" x14ac:dyDescent="0.2">
      <c r="A92" s="3"/>
      <c r="B92" s="3"/>
      <c r="C92" s="2"/>
      <c r="G92" s="3"/>
      <c r="H92" s="3"/>
      <c r="I92" s="2"/>
      <c r="M92" s="3"/>
      <c r="N92" s="3"/>
      <c r="O92" s="2"/>
      <c r="S92" s="4"/>
      <c r="T92" s="4"/>
      <c r="U92" s="2"/>
      <c r="Y92" s="3"/>
      <c r="Z92" s="3"/>
      <c r="AA92" s="2"/>
      <c r="AE92" t="s">
        <v>18</v>
      </c>
      <c r="AF92">
        <f>AF18*AF87</f>
        <v>1000</v>
      </c>
      <c r="AG92">
        <f>AF18*AG87</f>
        <v>1000</v>
      </c>
    </row>
    <row r="93" spans="1:33" x14ac:dyDescent="0.2">
      <c r="A93" s="3"/>
      <c r="B93" s="3"/>
      <c r="C93" s="2"/>
      <c r="G93" s="3"/>
      <c r="H93" s="3"/>
      <c r="I93" s="2"/>
      <c r="M93" s="3"/>
      <c r="N93" s="3"/>
      <c r="O93" s="2"/>
      <c r="S93" s="4"/>
      <c r="T93" s="4"/>
      <c r="U93" s="2"/>
      <c r="Y93" s="3"/>
      <c r="Z93" s="3"/>
      <c r="AA93" s="2"/>
    </row>
    <row r="94" spans="1:33" x14ac:dyDescent="0.2">
      <c r="A94" s="3"/>
      <c r="B94" s="3"/>
      <c r="C94" s="2"/>
      <c r="G94" s="3"/>
      <c r="H94" s="3"/>
      <c r="I94" s="2"/>
      <c r="M94" s="3"/>
      <c r="N94" s="3"/>
      <c r="O94" s="2"/>
      <c r="S94" s="4"/>
      <c r="T94" s="4"/>
      <c r="U94" s="2"/>
      <c r="Y94" s="3"/>
      <c r="Z94" s="3"/>
      <c r="AA94" s="2"/>
    </row>
    <row r="95" spans="1:33" x14ac:dyDescent="0.2">
      <c r="A95" s="3"/>
      <c r="B95" s="3"/>
      <c r="C95" s="2"/>
      <c r="G95" s="3"/>
      <c r="H95" s="3"/>
      <c r="I95" s="2"/>
      <c r="M95" s="3"/>
      <c r="N95" s="3"/>
      <c r="O95" s="2"/>
      <c r="S95" s="4"/>
      <c r="T95" s="4"/>
      <c r="U95" s="2"/>
      <c r="Y95" s="3"/>
      <c r="Z95" s="3"/>
      <c r="AA95" s="2"/>
    </row>
    <row r="96" spans="1:33" x14ac:dyDescent="0.2">
      <c r="A96" s="3"/>
      <c r="B96" s="3"/>
      <c r="C96" s="2"/>
      <c r="G96" s="3"/>
      <c r="H96" s="3"/>
      <c r="I96" s="2"/>
      <c r="M96" s="3"/>
      <c r="N96" s="3"/>
      <c r="O96" s="2"/>
      <c r="S96" s="4"/>
      <c r="T96" s="4"/>
      <c r="U96" s="2"/>
      <c r="Y96" s="3"/>
      <c r="Z96" s="3"/>
      <c r="AA96" s="2"/>
      <c r="AE96" t="s">
        <v>14</v>
      </c>
      <c r="AF96">
        <f>AF15*AF84+AF17*AF85+AF16*AF86+AF18*AF87</f>
        <v>-9000</v>
      </c>
      <c r="AG96">
        <f>SUM(AG89:AG92)</f>
        <v>0</v>
      </c>
    </row>
    <row r="97" spans="1:27" x14ac:dyDescent="0.2">
      <c r="A97" s="3"/>
      <c r="B97" s="3"/>
      <c r="C97" s="2"/>
      <c r="G97" s="3"/>
      <c r="H97" s="3"/>
      <c r="I97" s="2"/>
      <c r="M97" s="3"/>
      <c r="N97" s="3"/>
      <c r="O97" s="2"/>
      <c r="S97" s="4"/>
      <c r="T97" s="4"/>
      <c r="U97" s="2"/>
      <c r="Y97" s="3"/>
      <c r="Z97" s="3"/>
      <c r="AA97" s="2"/>
    </row>
    <row r="98" spans="1:27" x14ac:dyDescent="0.2">
      <c r="A98" s="3"/>
      <c r="B98" s="3"/>
      <c r="C98" s="2"/>
      <c r="G98" s="3"/>
      <c r="H98" s="3"/>
      <c r="I98" s="2"/>
      <c r="M98" s="3"/>
      <c r="N98" s="3"/>
      <c r="O98" s="2"/>
      <c r="S98" s="4"/>
      <c r="T98" s="4"/>
      <c r="U98" s="2"/>
      <c r="Y98" s="3"/>
      <c r="Z98" s="3"/>
      <c r="AA98" s="2"/>
    </row>
    <row r="99" spans="1:27" x14ac:dyDescent="0.2">
      <c r="A99" s="3"/>
      <c r="B99" s="3"/>
      <c r="C99" s="2"/>
      <c r="G99" s="3"/>
      <c r="H99" s="3"/>
      <c r="I99" s="2"/>
      <c r="M99" s="3"/>
      <c r="N99" s="3"/>
      <c r="O99" s="2"/>
      <c r="S99" s="4"/>
      <c r="T99" s="4"/>
      <c r="U99" s="2"/>
      <c r="Y99" s="3"/>
      <c r="Z99" s="3"/>
      <c r="AA99" s="2"/>
    </row>
    <row r="100" spans="1:27" x14ac:dyDescent="0.2">
      <c r="A100" s="3"/>
      <c r="B100" s="3"/>
      <c r="C100" s="2"/>
      <c r="G100" s="3"/>
      <c r="H100" s="3"/>
      <c r="I100" s="2"/>
      <c r="M100" s="3"/>
      <c r="N100" s="3"/>
      <c r="O100" s="2"/>
      <c r="S100" s="4"/>
      <c r="T100" s="4"/>
      <c r="U100" s="2"/>
      <c r="Y100" s="3"/>
      <c r="Z100" s="3"/>
      <c r="AA100" s="2"/>
    </row>
    <row r="101" spans="1:27" x14ac:dyDescent="0.2">
      <c r="A101" s="3"/>
      <c r="B101" s="3"/>
      <c r="C101" s="2"/>
      <c r="G101" s="3"/>
      <c r="H101" s="3"/>
      <c r="I101" s="2"/>
      <c r="M101" s="3"/>
      <c r="N101" s="3"/>
      <c r="O101" s="2"/>
      <c r="S101" s="4"/>
      <c r="T101" s="4"/>
      <c r="U101" s="2"/>
      <c r="Y101" s="3"/>
      <c r="Z101" s="3"/>
      <c r="AA101" s="2"/>
    </row>
    <row r="102" spans="1:27" x14ac:dyDescent="0.2">
      <c r="A102" s="3"/>
      <c r="B102" s="3"/>
      <c r="C102" s="2"/>
      <c r="G102" s="3"/>
      <c r="H102" s="3"/>
      <c r="I102" s="2"/>
      <c r="M102" s="3"/>
      <c r="N102" s="3"/>
      <c r="O102" s="2"/>
      <c r="S102" s="4"/>
      <c r="T102" s="4"/>
      <c r="U102" s="2"/>
      <c r="Y102" s="3"/>
      <c r="Z102" s="3"/>
      <c r="AA102" s="2"/>
    </row>
    <row r="103" spans="1:27" x14ac:dyDescent="0.2">
      <c r="A103" s="3"/>
      <c r="B103" s="3"/>
      <c r="C103" s="2"/>
      <c r="G103" s="3"/>
      <c r="H103" s="3"/>
      <c r="I103" s="2"/>
      <c r="M103" s="3"/>
      <c r="N103" s="3"/>
      <c r="O103" s="2"/>
      <c r="S103" s="4"/>
      <c r="T103" s="4"/>
      <c r="U103" s="2"/>
      <c r="Y103" s="3"/>
      <c r="Z103" s="3"/>
      <c r="AA103" s="2"/>
    </row>
  </sheetData>
  <mergeCells count="2">
    <mergeCell ref="AD15:AD16"/>
    <mergeCell ref="AD17:A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573E-FD49-FE42-A4B6-A9F38CE0E072}">
  <dimension ref="A1:D10"/>
  <sheetViews>
    <sheetView workbookViewId="0">
      <selection activeCell="D7" sqref="D7"/>
    </sheetView>
  </sheetViews>
  <sheetFormatPr baseColWidth="10" defaultRowHeight="16" x14ac:dyDescent="0.2"/>
  <cols>
    <col min="1" max="1" width="34.1640625" bestFit="1" customWidth="1"/>
    <col min="2" max="2" width="6.5" bestFit="1" customWidth="1"/>
    <col min="3" max="3" width="41.5" customWidth="1"/>
  </cols>
  <sheetData>
    <row r="1" spans="1:4" x14ac:dyDescent="0.2">
      <c r="A1" t="s">
        <v>94</v>
      </c>
      <c r="B1" t="s">
        <v>95</v>
      </c>
      <c r="C1" t="s">
        <v>98</v>
      </c>
    </row>
    <row r="2" spans="1:4" x14ac:dyDescent="0.2">
      <c r="A2" t="s">
        <v>89</v>
      </c>
      <c r="B2" t="s">
        <v>97</v>
      </c>
      <c r="D2" t="s">
        <v>88</v>
      </c>
    </row>
    <row r="4" spans="1:4" x14ac:dyDescent="0.2">
      <c r="A4" t="s">
        <v>90</v>
      </c>
      <c r="B4" t="s">
        <v>96</v>
      </c>
      <c r="C4" t="s">
        <v>103</v>
      </c>
      <c r="D4" t="s">
        <v>91</v>
      </c>
    </row>
    <row r="5" spans="1:4" x14ac:dyDescent="0.2">
      <c r="A5" t="s">
        <v>104</v>
      </c>
      <c r="B5" t="s">
        <v>97</v>
      </c>
      <c r="C5" t="s">
        <v>105</v>
      </c>
      <c r="D5" t="s">
        <v>106</v>
      </c>
    </row>
    <row r="6" spans="1:4" ht="51" x14ac:dyDescent="0.2">
      <c r="A6" t="s">
        <v>93</v>
      </c>
      <c r="B6" t="s">
        <v>96</v>
      </c>
      <c r="C6" s="15" t="s">
        <v>99</v>
      </c>
      <c r="D6" t="s">
        <v>92</v>
      </c>
    </row>
    <row r="7" spans="1:4" ht="85" x14ac:dyDescent="0.2">
      <c r="A7" s="14" t="s">
        <v>100</v>
      </c>
      <c r="B7" t="s">
        <v>96</v>
      </c>
      <c r="C7" s="15" t="s">
        <v>101</v>
      </c>
      <c r="D7" t="s">
        <v>102</v>
      </c>
    </row>
    <row r="8" spans="1:4" x14ac:dyDescent="0.2">
      <c r="A8" t="s">
        <v>107</v>
      </c>
      <c r="B8" t="s">
        <v>96</v>
      </c>
      <c r="C8" t="s">
        <v>109</v>
      </c>
      <c r="D8" t="s">
        <v>108</v>
      </c>
    </row>
    <row r="9" spans="1:4" x14ac:dyDescent="0.2">
      <c r="A9" t="s">
        <v>111</v>
      </c>
      <c r="B9" t="s">
        <v>97</v>
      </c>
      <c r="C9" t="s">
        <v>112</v>
      </c>
      <c r="D9" t="s">
        <v>110</v>
      </c>
    </row>
    <row r="10" spans="1:4" x14ac:dyDescent="0.2">
      <c r="A10" t="s">
        <v>114</v>
      </c>
      <c r="B10" t="s">
        <v>96</v>
      </c>
      <c r="D10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165C-4F85-EF4E-AE5C-36FFE3BBA27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3273-DFF5-7347-B6AD-E71CD5094F25}">
  <dimension ref="B4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6663-3C28-5B4D-9E7B-E8E84258EBDC}">
  <dimension ref="D4:H30"/>
  <sheetViews>
    <sheetView zoomScale="150" workbookViewId="0">
      <selection activeCell="I14" sqref="I14"/>
    </sheetView>
  </sheetViews>
  <sheetFormatPr baseColWidth="10" defaultRowHeight="16" x14ac:dyDescent="0.2"/>
  <cols>
    <col min="4" max="4" width="5.5" customWidth="1"/>
    <col min="5" max="5" width="4.1640625" customWidth="1"/>
    <col min="6" max="6" width="4.33203125" customWidth="1"/>
    <col min="7" max="7" width="2.83203125" customWidth="1"/>
  </cols>
  <sheetData>
    <row r="4" spans="4:7" x14ac:dyDescent="0.2">
      <c r="D4" t="s">
        <v>63</v>
      </c>
    </row>
    <row r="5" spans="4:7" x14ac:dyDescent="0.2">
      <c r="E5" t="s">
        <v>65</v>
      </c>
    </row>
    <row r="6" spans="4:7" x14ac:dyDescent="0.2">
      <c r="F6" t="s">
        <v>66</v>
      </c>
    </row>
    <row r="7" spans="4:7" x14ac:dyDescent="0.2">
      <c r="F7" t="s">
        <v>64</v>
      </c>
    </row>
    <row r="8" spans="4:7" x14ac:dyDescent="0.2">
      <c r="F8" t="s">
        <v>67</v>
      </c>
    </row>
    <row r="9" spans="4:7" x14ac:dyDescent="0.2">
      <c r="F9" t="s">
        <v>68</v>
      </c>
    </row>
    <row r="10" spans="4:7" x14ac:dyDescent="0.2">
      <c r="E10" t="s">
        <v>69</v>
      </c>
    </row>
    <row r="11" spans="4:7" x14ac:dyDescent="0.2">
      <c r="F11" t="s">
        <v>70</v>
      </c>
    </row>
    <row r="12" spans="4:7" x14ac:dyDescent="0.2">
      <c r="F12" t="s">
        <v>71</v>
      </c>
    </row>
    <row r="13" spans="4:7" x14ac:dyDescent="0.2">
      <c r="F13" t="s">
        <v>72</v>
      </c>
    </row>
    <row r="14" spans="4:7" x14ac:dyDescent="0.2">
      <c r="F14" t="s">
        <v>73</v>
      </c>
    </row>
    <row r="15" spans="4:7" x14ac:dyDescent="0.2">
      <c r="G15" t="s">
        <v>74</v>
      </c>
    </row>
    <row r="16" spans="4:7" x14ac:dyDescent="0.2">
      <c r="G16" t="s">
        <v>75</v>
      </c>
    </row>
    <row r="17" spans="5:8" x14ac:dyDescent="0.2">
      <c r="G17" t="s">
        <v>76</v>
      </c>
    </row>
    <row r="18" spans="5:8" x14ac:dyDescent="0.2">
      <c r="H18" t="s">
        <v>77</v>
      </c>
    </row>
    <row r="19" spans="5:8" x14ac:dyDescent="0.2">
      <c r="H19" t="s">
        <v>78</v>
      </c>
    </row>
    <row r="20" spans="5:8" x14ac:dyDescent="0.2">
      <c r="H20" t="s">
        <v>79</v>
      </c>
    </row>
    <row r="21" spans="5:8" x14ac:dyDescent="0.2">
      <c r="H21" t="s">
        <v>80</v>
      </c>
    </row>
    <row r="23" spans="5:8" x14ac:dyDescent="0.2">
      <c r="E23" t="s">
        <v>81</v>
      </c>
    </row>
    <row r="24" spans="5:8" x14ac:dyDescent="0.2">
      <c r="F24" t="s">
        <v>82</v>
      </c>
    </row>
    <row r="25" spans="5:8" x14ac:dyDescent="0.2">
      <c r="F25" t="s">
        <v>83</v>
      </c>
    </row>
    <row r="26" spans="5:8" x14ac:dyDescent="0.2">
      <c r="F26" t="s">
        <v>72</v>
      </c>
    </row>
    <row r="27" spans="5:8" x14ac:dyDescent="0.2">
      <c r="F27" t="s">
        <v>84</v>
      </c>
    </row>
    <row r="28" spans="5:8" x14ac:dyDescent="0.2">
      <c r="E28" t="s">
        <v>85</v>
      </c>
    </row>
    <row r="29" spans="5:8" x14ac:dyDescent="0.2">
      <c r="F29" t="s">
        <v>86</v>
      </c>
    </row>
    <row r="30" spans="5:8" x14ac:dyDescent="0.2">
      <c r="F30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E877-0836-2F4F-B5B5-DA03E832FE2E}">
  <dimension ref="A1:Q300"/>
  <sheetViews>
    <sheetView topLeftCell="A2" zoomScale="93" workbookViewId="0">
      <selection activeCell="Q15" sqref="Q15"/>
    </sheetView>
  </sheetViews>
  <sheetFormatPr baseColWidth="10" defaultRowHeight="16" x14ac:dyDescent="0.2"/>
  <sheetData>
    <row r="1" spans="1:17" x14ac:dyDescent="0.2">
      <c r="A1" s="8"/>
      <c r="B1" s="8"/>
      <c r="C1" s="8"/>
      <c r="D1" s="8"/>
      <c r="K1" s="8"/>
      <c r="L1" s="8"/>
      <c r="M1" s="8"/>
      <c r="N1" s="8"/>
    </row>
    <row r="2" spans="1:17" x14ac:dyDescent="0.2">
      <c r="A2" s="8"/>
      <c r="B2" s="8"/>
      <c r="C2" s="8"/>
      <c r="D2" s="8"/>
      <c r="K2" s="8"/>
      <c r="L2" s="8"/>
      <c r="M2" s="8"/>
      <c r="N2" s="8"/>
    </row>
    <row r="3" spans="1:17" x14ac:dyDescent="0.2">
      <c r="A3" s="8"/>
      <c r="B3" s="8"/>
      <c r="C3" s="8"/>
      <c r="D3" s="8"/>
      <c r="K3" s="8"/>
      <c r="L3" s="8"/>
      <c r="M3" s="8"/>
      <c r="N3" s="8"/>
    </row>
    <row r="4" spans="1:17" x14ac:dyDescent="0.2">
      <c r="A4" s="8"/>
      <c r="B4" s="8"/>
      <c r="C4" s="8"/>
      <c r="D4" s="8"/>
      <c r="K4" s="8"/>
      <c r="L4" s="8"/>
      <c r="M4" s="8"/>
      <c r="N4" s="8"/>
    </row>
    <row r="5" spans="1:17" x14ac:dyDescent="0.2">
      <c r="A5" s="8"/>
      <c r="B5" s="8"/>
      <c r="C5" s="8"/>
      <c r="D5" s="8"/>
      <c r="K5" s="8"/>
      <c r="L5" s="8"/>
      <c r="M5" s="8"/>
      <c r="N5" s="8"/>
    </row>
    <row r="6" spans="1:17" x14ac:dyDescent="0.2">
      <c r="A6" s="8"/>
      <c r="B6" s="8"/>
      <c r="C6" s="8"/>
      <c r="D6" s="8"/>
      <c r="K6" s="8"/>
      <c r="L6" s="8"/>
      <c r="M6" s="8"/>
      <c r="N6" s="8"/>
    </row>
    <row r="7" spans="1:17" x14ac:dyDescent="0.2">
      <c r="A7" s="8"/>
      <c r="B7" s="8"/>
      <c r="C7" s="8"/>
      <c r="D7" s="8"/>
      <c r="K7" s="8"/>
      <c r="L7" s="8"/>
      <c r="M7" s="8"/>
      <c r="N7" s="8"/>
    </row>
    <row r="8" spans="1:17" x14ac:dyDescent="0.2">
      <c r="A8" s="8"/>
      <c r="B8" s="8"/>
      <c r="C8" s="8"/>
      <c r="D8" s="8"/>
      <c r="K8" s="8"/>
      <c r="L8" s="8"/>
      <c r="M8" s="8"/>
      <c r="N8" s="8"/>
    </row>
    <row r="9" spans="1:17" x14ac:dyDescent="0.2">
      <c r="A9" s="8"/>
      <c r="B9" s="8"/>
      <c r="C9" s="8"/>
      <c r="D9" s="8"/>
      <c r="K9" s="8"/>
      <c r="L9" s="8"/>
      <c r="M9" s="8"/>
      <c r="N9" s="8"/>
    </row>
    <row r="10" spans="1:17" x14ac:dyDescent="0.2">
      <c r="A10" s="8"/>
      <c r="B10" s="8"/>
      <c r="C10" s="8"/>
      <c r="D10" s="8"/>
      <c r="K10" s="8"/>
      <c r="L10" s="8"/>
      <c r="M10" s="8"/>
      <c r="N10" s="8"/>
    </row>
    <row r="11" spans="1:17" x14ac:dyDescent="0.2">
      <c r="A11" s="9"/>
      <c r="B11" s="9"/>
      <c r="C11" s="9"/>
      <c r="D11" s="9"/>
      <c r="K11" s="8"/>
      <c r="L11" s="8"/>
      <c r="M11" s="8"/>
      <c r="N11" s="8"/>
    </row>
    <row r="12" spans="1:17" x14ac:dyDescent="0.2">
      <c r="A12" s="9"/>
      <c r="B12" s="9"/>
      <c r="C12" s="9"/>
      <c r="D12" s="9"/>
      <c r="K12" s="8"/>
      <c r="L12" s="8"/>
      <c r="M12" s="8"/>
      <c r="N12" s="8"/>
    </row>
    <row r="13" spans="1:17" x14ac:dyDescent="0.2">
      <c r="A13" s="9"/>
      <c r="B13" s="9"/>
      <c r="C13" s="9"/>
      <c r="D13" s="9"/>
      <c r="K13" s="8"/>
      <c r="L13" s="8"/>
      <c r="M13" s="8"/>
      <c r="N13" s="8"/>
    </row>
    <row r="14" spans="1:17" x14ac:dyDescent="0.2">
      <c r="A14" s="9"/>
      <c r="B14" s="9"/>
      <c r="C14" s="9"/>
      <c r="D14" s="9"/>
      <c r="K14" s="8"/>
      <c r="L14" s="8"/>
      <c r="M14" s="8"/>
      <c r="N14" s="8"/>
    </row>
    <row r="15" spans="1:17" x14ac:dyDescent="0.2">
      <c r="A15" s="9"/>
      <c r="B15" s="9"/>
      <c r="C15" s="9"/>
      <c r="D15" s="9"/>
      <c r="K15" s="8"/>
      <c r="L15" s="8"/>
      <c r="M15" s="8"/>
      <c r="N15" s="8"/>
      <c r="Q15">
        <f>-90*9/100+2430/300-90*9/100+10*81/100</f>
        <v>0</v>
      </c>
    </row>
    <row r="16" spans="1:17" x14ac:dyDescent="0.2">
      <c r="A16" s="9"/>
      <c r="B16" s="9"/>
      <c r="C16" s="9"/>
      <c r="D16" s="9"/>
      <c r="J16" t="s">
        <v>2</v>
      </c>
      <c r="K16" s="8"/>
      <c r="L16" s="8"/>
      <c r="M16" s="8"/>
      <c r="N16" s="8"/>
    </row>
    <row r="17" spans="1:14" x14ac:dyDescent="0.2">
      <c r="A17" s="9"/>
      <c r="B17" s="9"/>
      <c r="C17" s="9"/>
      <c r="D17" s="9"/>
      <c r="K17" s="8"/>
      <c r="L17" s="8"/>
      <c r="M17" s="8"/>
      <c r="N17" s="8"/>
    </row>
    <row r="18" spans="1:14" x14ac:dyDescent="0.2">
      <c r="A18" s="9"/>
      <c r="B18" s="9"/>
      <c r="C18" s="9"/>
      <c r="D18" s="9"/>
      <c r="K18" s="8"/>
      <c r="L18" s="8"/>
      <c r="M18" s="8"/>
      <c r="N18" s="8"/>
    </row>
    <row r="19" spans="1:14" x14ac:dyDescent="0.2">
      <c r="A19" s="9"/>
      <c r="B19" s="9"/>
      <c r="C19" s="9"/>
      <c r="D19" s="9"/>
      <c r="K19" s="8"/>
      <c r="L19" s="8"/>
      <c r="M19" s="8"/>
      <c r="N19" s="8"/>
    </row>
    <row r="20" spans="1:14" x14ac:dyDescent="0.2">
      <c r="A20" s="9"/>
      <c r="B20" s="9"/>
      <c r="C20" s="9"/>
      <c r="D20" s="9"/>
      <c r="K20" s="8"/>
      <c r="L20" s="8"/>
      <c r="M20" s="8"/>
      <c r="N20" s="8"/>
    </row>
    <row r="21" spans="1:14" x14ac:dyDescent="0.2">
      <c r="A21" s="9"/>
      <c r="B21" s="9"/>
      <c r="C21" s="9"/>
      <c r="D21" s="9"/>
      <c r="K21" s="8"/>
      <c r="L21" s="8"/>
      <c r="M21" s="8"/>
      <c r="N21" s="8"/>
    </row>
    <row r="22" spans="1:14" x14ac:dyDescent="0.2">
      <c r="A22" s="9"/>
      <c r="B22" s="9"/>
      <c r="C22" s="9"/>
      <c r="D22" s="9"/>
      <c r="K22" s="8"/>
      <c r="L22" s="8"/>
      <c r="M22" s="8"/>
      <c r="N22" s="8"/>
    </row>
    <row r="23" spans="1:14" x14ac:dyDescent="0.2">
      <c r="A23" s="9"/>
      <c r="B23" s="9"/>
      <c r="C23" s="9"/>
      <c r="D23" s="9"/>
      <c r="K23" s="8"/>
      <c r="L23" s="8"/>
      <c r="M23" s="8"/>
      <c r="N23" s="8"/>
    </row>
    <row r="24" spans="1:14" x14ac:dyDescent="0.2">
      <c r="A24" s="9"/>
      <c r="B24" s="9"/>
      <c r="C24" s="9"/>
      <c r="D24" s="9"/>
      <c r="K24" s="8">
        <v>-90</v>
      </c>
      <c r="L24" s="8"/>
      <c r="M24" s="8"/>
      <c r="N24" s="8"/>
    </row>
    <row r="25" spans="1:14" x14ac:dyDescent="0.2">
      <c r="A25" s="9"/>
      <c r="B25" s="9"/>
      <c r="C25" s="9"/>
      <c r="D25" s="9"/>
      <c r="K25" s="8"/>
      <c r="L25" s="8"/>
      <c r="M25" s="8"/>
      <c r="N25" s="8"/>
    </row>
    <row r="26" spans="1:14" x14ac:dyDescent="0.2">
      <c r="A26" s="9"/>
      <c r="B26" s="9"/>
      <c r="C26" s="9"/>
      <c r="D26" s="9"/>
      <c r="K26" s="8"/>
      <c r="L26" s="8"/>
      <c r="M26" s="8"/>
      <c r="N26" s="8"/>
    </row>
    <row r="27" spans="1:14" x14ac:dyDescent="0.2">
      <c r="A27" s="9"/>
      <c r="B27" s="9"/>
      <c r="C27" s="9"/>
      <c r="D27" s="9"/>
      <c r="K27" s="8"/>
      <c r="L27" s="8"/>
      <c r="M27" s="8"/>
      <c r="N27" s="8"/>
    </row>
    <row r="28" spans="1:14" x14ac:dyDescent="0.2">
      <c r="A28" s="9"/>
      <c r="B28" s="9"/>
      <c r="C28" s="9"/>
      <c r="D28" s="9"/>
      <c r="J28" t="s">
        <v>1</v>
      </c>
      <c r="K28" s="4">
        <v>0</v>
      </c>
      <c r="L28" s="4"/>
      <c r="M28" s="3"/>
      <c r="N28" s="8"/>
    </row>
    <row r="29" spans="1:14" x14ac:dyDescent="0.2">
      <c r="A29" s="9"/>
      <c r="B29" s="9"/>
      <c r="C29" s="9"/>
      <c r="D29" s="9"/>
      <c r="K29" s="4"/>
      <c r="L29" s="4"/>
      <c r="M29" s="3"/>
      <c r="N29" s="8"/>
    </row>
    <row r="30" spans="1:14" x14ac:dyDescent="0.2">
      <c r="A30" s="9"/>
      <c r="B30" s="9"/>
      <c r="C30" s="9"/>
      <c r="D30" s="9"/>
      <c r="J30" t="s">
        <v>0</v>
      </c>
      <c r="K30" s="11">
        <v>2430</v>
      </c>
      <c r="L30" s="11"/>
      <c r="M30" s="3"/>
      <c r="N30" s="8"/>
    </row>
    <row r="31" spans="1:14" x14ac:dyDescent="0.2">
      <c r="A31" s="9"/>
      <c r="B31" s="9"/>
      <c r="C31" s="9"/>
      <c r="D31" s="9"/>
      <c r="K31" s="10"/>
      <c r="L31" s="10"/>
      <c r="M31" s="10"/>
      <c r="N31" s="9"/>
    </row>
    <row r="32" spans="1:14" x14ac:dyDescent="0.2">
      <c r="A32" s="9"/>
      <c r="B32" s="9"/>
      <c r="C32" s="9"/>
      <c r="D32" s="9"/>
      <c r="K32" s="10"/>
      <c r="L32" s="10"/>
      <c r="M32" s="10"/>
      <c r="N32" s="9"/>
    </row>
    <row r="33" spans="1:14" x14ac:dyDescent="0.2">
      <c r="A33" s="9"/>
      <c r="B33" s="9"/>
      <c r="C33" s="9"/>
      <c r="D33" s="9"/>
      <c r="K33" s="10"/>
      <c r="L33" s="10"/>
      <c r="M33" s="10"/>
      <c r="N33" s="9"/>
    </row>
    <row r="34" spans="1:14" x14ac:dyDescent="0.2">
      <c r="A34" s="9"/>
      <c r="B34" s="9"/>
      <c r="C34" s="9"/>
      <c r="D34" s="9"/>
      <c r="K34" s="10"/>
      <c r="L34" s="10"/>
      <c r="M34" s="10"/>
      <c r="N34" s="9"/>
    </row>
    <row r="35" spans="1:14" x14ac:dyDescent="0.2">
      <c r="A35" s="9"/>
      <c r="B35" s="9"/>
      <c r="C35" s="9"/>
      <c r="D35" s="9"/>
      <c r="K35" s="10"/>
      <c r="L35" s="10"/>
      <c r="M35" s="10"/>
      <c r="N35" s="9"/>
    </row>
    <row r="36" spans="1:14" x14ac:dyDescent="0.2">
      <c r="A36" s="9"/>
      <c r="B36" s="9"/>
      <c r="C36" s="9"/>
      <c r="D36" s="9"/>
      <c r="K36" s="10"/>
      <c r="L36" s="10"/>
      <c r="M36" s="10"/>
      <c r="N36" s="9"/>
    </row>
    <row r="37" spans="1:14" x14ac:dyDescent="0.2">
      <c r="A37" s="9"/>
      <c r="B37" s="9"/>
      <c r="C37" s="9"/>
      <c r="D37" s="9"/>
      <c r="K37" s="10"/>
      <c r="L37" s="10"/>
      <c r="M37" s="10"/>
      <c r="N37" s="9"/>
    </row>
    <row r="38" spans="1:14" x14ac:dyDescent="0.2">
      <c r="A38" s="9"/>
      <c r="B38" s="9"/>
      <c r="C38" s="9"/>
      <c r="D38" s="9"/>
      <c r="J38" t="s">
        <v>2</v>
      </c>
      <c r="K38" s="10">
        <v>-90</v>
      </c>
      <c r="L38" s="10"/>
      <c r="M38" s="10"/>
      <c r="N38" s="9"/>
    </row>
    <row r="39" spans="1:14" x14ac:dyDescent="0.2">
      <c r="A39" s="9"/>
      <c r="B39" s="9"/>
      <c r="C39" s="9"/>
      <c r="D39" s="9"/>
      <c r="K39" s="10"/>
      <c r="L39" s="10"/>
      <c r="M39" s="10"/>
      <c r="N39" s="9"/>
    </row>
    <row r="40" spans="1:14" x14ac:dyDescent="0.2">
      <c r="A40" s="9"/>
      <c r="B40" s="9"/>
      <c r="C40" s="9"/>
      <c r="D40" s="9"/>
      <c r="K40" s="10"/>
      <c r="L40" s="10"/>
      <c r="M40" s="10"/>
      <c r="N40" s="9"/>
    </row>
    <row r="41" spans="1:14" x14ac:dyDescent="0.2">
      <c r="A41" s="9"/>
      <c r="B41" s="9"/>
      <c r="C41" s="9"/>
      <c r="D41" s="9"/>
      <c r="K41" s="10"/>
      <c r="L41" s="10"/>
      <c r="M41" s="10"/>
      <c r="N41" s="9"/>
    </row>
    <row r="42" spans="1:14" x14ac:dyDescent="0.2">
      <c r="A42" s="9"/>
      <c r="B42" s="9"/>
      <c r="C42" s="9"/>
      <c r="D42" s="9"/>
      <c r="K42" s="10"/>
      <c r="L42" s="10"/>
      <c r="M42" s="10"/>
      <c r="N42" s="9"/>
    </row>
    <row r="43" spans="1:14" x14ac:dyDescent="0.2">
      <c r="A43" s="9"/>
      <c r="B43" s="9"/>
      <c r="C43" s="9"/>
      <c r="D43" s="9"/>
      <c r="K43" s="10"/>
      <c r="L43" s="10"/>
      <c r="M43" s="10"/>
      <c r="N43" s="9"/>
    </row>
    <row r="44" spans="1:14" x14ac:dyDescent="0.2">
      <c r="A44" s="9"/>
      <c r="B44" s="9"/>
      <c r="C44" s="9"/>
      <c r="D44" s="9"/>
      <c r="K44" s="10"/>
      <c r="L44" s="10"/>
      <c r="M44" s="10"/>
      <c r="N44" s="9"/>
    </row>
    <row r="45" spans="1:14" x14ac:dyDescent="0.2">
      <c r="A45" s="9"/>
      <c r="B45" s="9"/>
      <c r="C45" s="9"/>
      <c r="D45" s="9"/>
      <c r="K45" s="10"/>
      <c r="L45" s="10"/>
      <c r="M45" s="10"/>
      <c r="N45" s="9"/>
    </row>
    <row r="46" spans="1:14" x14ac:dyDescent="0.2">
      <c r="A46" s="9"/>
      <c r="B46" s="9"/>
      <c r="C46" s="9"/>
      <c r="D46" s="9"/>
      <c r="K46" s="10"/>
      <c r="L46" s="10"/>
      <c r="M46" s="10"/>
      <c r="N46" s="9"/>
    </row>
    <row r="47" spans="1:14" x14ac:dyDescent="0.2">
      <c r="A47" s="9"/>
      <c r="B47" s="9"/>
      <c r="C47" s="9"/>
      <c r="D47" s="9"/>
      <c r="K47" s="10"/>
      <c r="L47" s="10"/>
      <c r="M47" s="10"/>
      <c r="N47" s="9"/>
    </row>
    <row r="48" spans="1:14" x14ac:dyDescent="0.2">
      <c r="A48" s="9"/>
      <c r="B48" s="9"/>
      <c r="C48" s="9"/>
      <c r="D48" s="9"/>
      <c r="K48" s="10"/>
      <c r="L48" s="10"/>
      <c r="M48" s="10"/>
      <c r="N48" s="9"/>
    </row>
    <row r="49" spans="1:14" x14ac:dyDescent="0.2">
      <c r="A49" s="9"/>
      <c r="B49" s="9"/>
      <c r="C49" s="9"/>
      <c r="D49" s="9"/>
      <c r="K49" s="10"/>
      <c r="L49" s="10"/>
      <c r="M49" s="10"/>
      <c r="N49" s="9"/>
    </row>
    <row r="50" spans="1:14" x14ac:dyDescent="0.2">
      <c r="A50" s="9"/>
      <c r="B50" s="9"/>
      <c r="C50" s="9"/>
      <c r="D50" s="9"/>
      <c r="K50" s="10"/>
      <c r="L50" s="10"/>
      <c r="M50" s="10"/>
      <c r="N50" s="9"/>
    </row>
    <row r="51" spans="1:14" x14ac:dyDescent="0.2">
      <c r="A51" s="9"/>
      <c r="B51" s="9"/>
      <c r="C51" s="9"/>
      <c r="D51" s="9"/>
      <c r="K51" s="10"/>
      <c r="L51" s="10"/>
      <c r="M51" s="10"/>
      <c r="N51" s="9"/>
    </row>
    <row r="52" spans="1:14" x14ac:dyDescent="0.2">
      <c r="A52" s="9"/>
      <c r="B52" s="9"/>
      <c r="C52" s="9"/>
      <c r="D52" s="9"/>
      <c r="K52" s="10"/>
      <c r="L52" s="10"/>
      <c r="M52" s="10"/>
      <c r="N52" s="9"/>
    </row>
    <row r="53" spans="1:14" x14ac:dyDescent="0.2">
      <c r="A53" s="9"/>
      <c r="B53" s="9"/>
      <c r="C53" s="9"/>
      <c r="D53" s="9"/>
      <c r="K53" s="10"/>
      <c r="L53" s="10"/>
      <c r="M53" s="10"/>
      <c r="N53" s="9"/>
    </row>
    <row r="54" spans="1:14" x14ac:dyDescent="0.2">
      <c r="A54" s="9"/>
      <c r="B54" s="9"/>
      <c r="C54" s="9"/>
      <c r="D54" s="9"/>
      <c r="K54" s="10"/>
      <c r="L54" s="10"/>
      <c r="M54" s="10"/>
      <c r="N54" s="9"/>
    </row>
    <row r="55" spans="1:14" x14ac:dyDescent="0.2">
      <c r="A55" s="9"/>
      <c r="B55" s="9"/>
      <c r="C55" s="9"/>
      <c r="D55" s="9"/>
      <c r="K55" s="10"/>
      <c r="L55" s="10"/>
      <c r="M55" s="10"/>
      <c r="N55" s="9"/>
    </row>
    <row r="56" spans="1:14" x14ac:dyDescent="0.2">
      <c r="A56" s="9"/>
      <c r="B56" s="9"/>
      <c r="C56" s="9"/>
      <c r="D56" s="9"/>
      <c r="K56" s="10"/>
      <c r="L56" s="10"/>
      <c r="M56" s="10"/>
      <c r="N56" s="9"/>
    </row>
    <row r="57" spans="1:14" x14ac:dyDescent="0.2">
      <c r="A57" s="9"/>
      <c r="B57" s="9"/>
      <c r="C57" s="9"/>
      <c r="D57" s="9"/>
      <c r="K57" s="10"/>
      <c r="L57" s="10"/>
      <c r="M57" s="10"/>
      <c r="N57" s="9"/>
    </row>
    <row r="58" spans="1:14" x14ac:dyDescent="0.2">
      <c r="A58" s="9"/>
      <c r="B58" s="9"/>
      <c r="C58" s="9"/>
      <c r="D58" s="9"/>
      <c r="K58" s="9"/>
      <c r="L58" s="9"/>
      <c r="M58" s="9"/>
      <c r="N58" s="9"/>
    </row>
    <row r="59" spans="1:14" x14ac:dyDescent="0.2">
      <c r="A59" s="9"/>
      <c r="B59" s="9"/>
      <c r="C59" s="9"/>
      <c r="D59" s="9"/>
      <c r="K59" s="9"/>
      <c r="L59" s="9"/>
      <c r="M59" s="9"/>
      <c r="N59" s="9"/>
    </row>
    <row r="60" spans="1:14" x14ac:dyDescent="0.2">
      <c r="A60" s="9"/>
      <c r="B60" s="9"/>
      <c r="C60" s="9"/>
      <c r="D60" s="9"/>
      <c r="K60" s="9"/>
      <c r="L60" s="9"/>
      <c r="M60" s="9"/>
      <c r="N60" s="9"/>
    </row>
    <row r="61" spans="1:14" x14ac:dyDescent="0.2">
      <c r="A61" s="9"/>
      <c r="B61" s="9"/>
      <c r="C61" s="9"/>
      <c r="D61" s="9"/>
      <c r="K61" s="9"/>
      <c r="L61" s="9"/>
      <c r="M61" s="9"/>
      <c r="N61" s="9"/>
    </row>
    <row r="62" spans="1:14" x14ac:dyDescent="0.2">
      <c r="A62" s="9"/>
      <c r="B62" s="9"/>
      <c r="C62" s="9"/>
      <c r="D62" s="9"/>
      <c r="J62" t="s">
        <v>3</v>
      </c>
      <c r="K62" s="9">
        <v>10</v>
      </c>
      <c r="L62" s="9"/>
      <c r="M62" s="9"/>
      <c r="N62" s="9"/>
    </row>
    <row r="63" spans="1:14" x14ac:dyDescent="0.2">
      <c r="A63" s="9"/>
      <c r="B63" s="9"/>
      <c r="C63" s="9"/>
      <c r="D63" s="9"/>
      <c r="K63" s="9"/>
      <c r="L63" s="9"/>
      <c r="M63" s="9"/>
      <c r="N63" s="9"/>
    </row>
    <row r="64" spans="1:14" x14ac:dyDescent="0.2">
      <c r="A64" s="9"/>
      <c r="B64" s="9"/>
      <c r="C64" s="9"/>
      <c r="D64" s="9"/>
      <c r="K64" s="9"/>
      <c r="L64" s="9"/>
      <c r="M64" s="9"/>
      <c r="N64" s="9"/>
    </row>
    <row r="65" spans="1:14" x14ac:dyDescent="0.2">
      <c r="A65" s="9"/>
      <c r="B65" s="9"/>
      <c r="C65" s="9"/>
      <c r="D65" s="9"/>
      <c r="K65" s="9"/>
      <c r="L65" s="9"/>
      <c r="M65" s="9"/>
      <c r="N65" s="9"/>
    </row>
    <row r="66" spans="1:14" x14ac:dyDescent="0.2">
      <c r="A66" s="9"/>
      <c r="B66" s="9"/>
      <c r="C66" s="9"/>
      <c r="D66" s="9"/>
      <c r="K66" s="9"/>
      <c r="L66" s="9"/>
      <c r="M66" s="9"/>
      <c r="N66" s="9"/>
    </row>
    <row r="67" spans="1:14" x14ac:dyDescent="0.2">
      <c r="A67" s="9"/>
      <c r="B67" s="9"/>
      <c r="C67" s="9"/>
      <c r="D67" s="9"/>
      <c r="K67" s="9"/>
      <c r="L67" s="9"/>
      <c r="M67" s="9"/>
      <c r="N67" s="9"/>
    </row>
    <row r="68" spans="1:14" x14ac:dyDescent="0.2">
      <c r="A68" s="9"/>
      <c r="B68" s="9"/>
      <c r="C68" s="9"/>
      <c r="D68" s="9"/>
      <c r="K68" s="9"/>
      <c r="L68" s="9"/>
      <c r="M68" s="9"/>
      <c r="N68" s="9"/>
    </row>
    <row r="69" spans="1:14" x14ac:dyDescent="0.2">
      <c r="A69" s="9"/>
      <c r="B69" s="9"/>
      <c r="C69" s="9"/>
      <c r="D69" s="9"/>
      <c r="K69" s="9"/>
      <c r="L69" s="9"/>
      <c r="M69" s="9"/>
      <c r="N69" s="9"/>
    </row>
    <row r="70" spans="1:14" x14ac:dyDescent="0.2">
      <c r="A70" s="9"/>
      <c r="B70" s="9"/>
      <c r="C70" s="9"/>
      <c r="D70" s="9"/>
      <c r="K70" s="9"/>
      <c r="L70" s="9"/>
      <c r="M70" s="9"/>
      <c r="N70" s="9"/>
    </row>
    <row r="71" spans="1:14" x14ac:dyDescent="0.2">
      <c r="A71" s="9"/>
      <c r="B71" s="9"/>
      <c r="C71" s="9"/>
      <c r="D71" s="9"/>
      <c r="K71" s="9"/>
      <c r="L71" s="9"/>
      <c r="M71" s="9"/>
      <c r="N71" s="9"/>
    </row>
    <row r="72" spans="1:14" x14ac:dyDescent="0.2">
      <c r="A72" s="9"/>
      <c r="B72" s="9"/>
      <c r="C72" s="9"/>
      <c r="D72" s="9"/>
      <c r="K72" s="9"/>
      <c r="L72" s="9"/>
      <c r="M72" s="9"/>
      <c r="N72" s="9"/>
    </row>
    <row r="73" spans="1:14" x14ac:dyDescent="0.2">
      <c r="A73" s="9"/>
      <c r="B73" s="9"/>
      <c r="C73" s="9"/>
      <c r="D73" s="9"/>
      <c r="K73" s="9"/>
      <c r="L73" s="9"/>
      <c r="M73" s="9"/>
      <c r="N73" s="9"/>
    </row>
    <row r="74" spans="1:14" x14ac:dyDescent="0.2">
      <c r="A74" s="9"/>
      <c r="B74" s="9"/>
      <c r="C74" s="9"/>
      <c r="D74" s="9"/>
      <c r="K74" s="9"/>
      <c r="L74" s="9"/>
      <c r="M74" s="9"/>
      <c r="N74" s="9"/>
    </row>
    <row r="75" spans="1:14" x14ac:dyDescent="0.2">
      <c r="A75" s="9"/>
      <c r="B75" s="9"/>
      <c r="C75" s="9"/>
      <c r="D75" s="9"/>
      <c r="K75" s="9"/>
      <c r="L75" s="9"/>
      <c r="M75" s="9"/>
      <c r="N75" s="9"/>
    </row>
    <row r="76" spans="1:14" x14ac:dyDescent="0.2">
      <c r="A76" s="9"/>
      <c r="B76" s="9"/>
      <c r="C76" s="9"/>
      <c r="D76" s="9"/>
      <c r="K76" s="9"/>
      <c r="L76" s="9"/>
      <c r="M76" s="9"/>
      <c r="N76" s="9"/>
    </row>
    <row r="77" spans="1:14" x14ac:dyDescent="0.2">
      <c r="A77" s="9"/>
      <c r="B77" s="9"/>
      <c r="C77" s="9"/>
      <c r="D77" s="9"/>
      <c r="K77" s="9"/>
      <c r="L77" s="9"/>
      <c r="M77" s="9"/>
      <c r="N77" s="9"/>
    </row>
    <row r="78" spans="1:14" x14ac:dyDescent="0.2">
      <c r="A78" s="9"/>
      <c r="B78" s="9"/>
      <c r="C78" s="9"/>
      <c r="D78" s="9"/>
      <c r="K78" s="9"/>
      <c r="L78" s="9"/>
      <c r="M78" s="9"/>
      <c r="N78" s="9"/>
    </row>
    <row r="79" spans="1:14" x14ac:dyDescent="0.2">
      <c r="A79" s="9"/>
      <c r="B79" s="9"/>
      <c r="C79" s="9"/>
      <c r="D79" s="9"/>
      <c r="K79" s="9"/>
      <c r="L79" s="9"/>
      <c r="M79" s="9"/>
      <c r="N79" s="9"/>
    </row>
    <row r="80" spans="1:14" x14ac:dyDescent="0.2">
      <c r="A80" s="9"/>
      <c r="B80" s="9"/>
      <c r="C80" s="9"/>
      <c r="D80" s="9"/>
      <c r="K80" s="9"/>
      <c r="L80" s="9"/>
      <c r="M80" s="9"/>
      <c r="N80" s="9"/>
    </row>
    <row r="81" spans="1:14" x14ac:dyDescent="0.2">
      <c r="A81" s="9"/>
      <c r="B81" s="9"/>
      <c r="C81" s="9"/>
      <c r="D81" s="9"/>
      <c r="K81" s="9"/>
      <c r="L81" s="9"/>
      <c r="M81" s="9"/>
      <c r="N81" s="9"/>
    </row>
    <row r="82" spans="1:14" x14ac:dyDescent="0.2">
      <c r="A82" s="9"/>
      <c r="B82" s="9"/>
      <c r="C82" s="9"/>
      <c r="D82" s="9"/>
      <c r="K82" s="9"/>
      <c r="L82" s="9"/>
      <c r="M82" s="9"/>
      <c r="N82" s="9"/>
    </row>
    <row r="83" spans="1:14" x14ac:dyDescent="0.2">
      <c r="A83" s="9"/>
      <c r="B83" s="9"/>
      <c r="C83" s="9"/>
      <c r="D83" s="9"/>
      <c r="K83" s="9"/>
      <c r="L83" s="9"/>
      <c r="M83" s="9"/>
      <c r="N83" s="9"/>
    </row>
    <row r="84" spans="1:14" x14ac:dyDescent="0.2">
      <c r="A84" s="9"/>
      <c r="B84" s="9"/>
      <c r="C84" s="9"/>
      <c r="D84" s="9"/>
      <c r="K84" s="9"/>
      <c r="L84" s="9"/>
      <c r="M84" s="9"/>
      <c r="N84" s="9"/>
    </row>
    <row r="85" spans="1:14" x14ac:dyDescent="0.2">
      <c r="A85" s="9"/>
      <c r="B85" s="9"/>
      <c r="C85" s="9"/>
      <c r="D85" s="9"/>
      <c r="K85" s="9"/>
      <c r="L85" s="9"/>
      <c r="M85" s="9"/>
      <c r="N85" s="9"/>
    </row>
    <row r="86" spans="1:14" x14ac:dyDescent="0.2">
      <c r="A86" s="9"/>
      <c r="B86" s="9"/>
      <c r="C86" s="9"/>
      <c r="D86" s="9"/>
      <c r="K86" s="9"/>
      <c r="L86" s="9"/>
      <c r="M86" s="9"/>
      <c r="N86" s="9"/>
    </row>
    <row r="87" spans="1:14" x14ac:dyDescent="0.2">
      <c r="A87" s="9"/>
      <c r="B87" s="9"/>
      <c r="C87" s="9"/>
      <c r="D87" s="9"/>
      <c r="K87" s="9"/>
      <c r="L87" s="9"/>
      <c r="M87" s="9"/>
      <c r="N87" s="9"/>
    </row>
    <row r="88" spans="1:14" x14ac:dyDescent="0.2">
      <c r="A88" s="9"/>
      <c r="B88" s="9"/>
      <c r="C88" s="9"/>
      <c r="D88" s="9"/>
      <c r="K88" s="9"/>
      <c r="L88" s="9"/>
      <c r="M88" s="9"/>
      <c r="N88" s="9"/>
    </row>
    <row r="89" spans="1:14" x14ac:dyDescent="0.2">
      <c r="A89" s="9"/>
      <c r="B89" s="9"/>
      <c r="C89" s="9"/>
      <c r="D89" s="9"/>
      <c r="K89" s="9"/>
      <c r="L89" s="9"/>
      <c r="M89" s="9"/>
      <c r="N89" s="9"/>
    </row>
    <row r="90" spans="1:14" x14ac:dyDescent="0.2">
      <c r="A90" s="9"/>
      <c r="B90" s="9"/>
      <c r="C90" s="9"/>
      <c r="D90" s="9"/>
      <c r="K90" s="9"/>
      <c r="L90" s="9"/>
      <c r="M90" s="9"/>
      <c r="N90" s="9"/>
    </row>
    <row r="91" spans="1:14" x14ac:dyDescent="0.2">
      <c r="A91" s="9"/>
      <c r="B91" s="9"/>
      <c r="C91" s="9"/>
      <c r="D91" s="9"/>
      <c r="K91" s="9"/>
      <c r="L91" s="9"/>
      <c r="M91" s="9"/>
      <c r="N91" s="9"/>
    </row>
    <row r="92" spans="1:14" x14ac:dyDescent="0.2">
      <c r="A92" s="9"/>
      <c r="B92" s="9"/>
      <c r="C92" s="9"/>
      <c r="D92" s="9"/>
      <c r="K92" s="9"/>
      <c r="L92" s="9"/>
      <c r="M92" s="9"/>
      <c r="N92" s="9"/>
    </row>
    <row r="93" spans="1:14" x14ac:dyDescent="0.2">
      <c r="A93" s="9"/>
      <c r="B93" s="9"/>
      <c r="C93" s="9"/>
      <c r="D93" s="9"/>
      <c r="K93" s="9"/>
      <c r="L93" s="9"/>
      <c r="M93" s="9"/>
      <c r="N93" s="9"/>
    </row>
    <row r="94" spans="1:14" x14ac:dyDescent="0.2">
      <c r="A94" s="9"/>
      <c r="B94" s="9"/>
      <c r="C94" s="9"/>
      <c r="D94" s="9"/>
      <c r="K94" s="9"/>
      <c r="L94" s="9"/>
      <c r="M94" s="9"/>
      <c r="N94" s="9"/>
    </row>
    <row r="95" spans="1:14" x14ac:dyDescent="0.2">
      <c r="A95" s="9"/>
      <c r="B95" s="9"/>
      <c r="C95" s="9"/>
      <c r="D95" s="9"/>
      <c r="K95" s="9"/>
      <c r="L95" s="9"/>
      <c r="M95" s="9"/>
      <c r="N95" s="9"/>
    </row>
    <row r="96" spans="1:14" x14ac:dyDescent="0.2">
      <c r="A96" s="9"/>
      <c r="B96" s="9"/>
      <c r="C96" s="9"/>
      <c r="D96" s="9"/>
      <c r="K96" s="9"/>
      <c r="L96" s="9"/>
      <c r="M96" s="9"/>
      <c r="N96" s="9"/>
    </row>
    <row r="97" spans="1:14" x14ac:dyDescent="0.2">
      <c r="A97" s="9"/>
      <c r="B97" s="9"/>
      <c r="C97" s="9"/>
      <c r="D97" s="9"/>
      <c r="K97" s="9"/>
      <c r="L97" s="9"/>
      <c r="M97" s="9"/>
      <c r="N97" s="9"/>
    </row>
    <row r="98" spans="1:14" x14ac:dyDescent="0.2">
      <c r="A98" s="9"/>
      <c r="B98" s="9"/>
      <c r="C98" s="9"/>
      <c r="D98" s="9"/>
      <c r="K98" s="9"/>
      <c r="L98" s="9"/>
      <c r="M98" s="9"/>
      <c r="N98" s="9"/>
    </row>
    <row r="99" spans="1:14" x14ac:dyDescent="0.2">
      <c r="A99" s="9"/>
      <c r="B99" s="9"/>
      <c r="C99" s="9"/>
      <c r="D99" s="9"/>
      <c r="K99" s="9"/>
      <c r="L99" s="9"/>
      <c r="M99" s="9"/>
      <c r="N99" s="9"/>
    </row>
    <row r="100" spans="1:14" x14ac:dyDescent="0.2">
      <c r="A100" s="9"/>
      <c r="B100" s="9"/>
      <c r="C100" s="9"/>
      <c r="D100" s="9"/>
      <c r="K100" s="9"/>
      <c r="L100" s="9"/>
      <c r="M100" s="9"/>
      <c r="N100" s="9"/>
    </row>
    <row r="101" spans="1:14" x14ac:dyDescent="0.2">
      <c r="K101" s="9"/>
      <c r="L101" s="9"/>
      <c r="M101" s="9"/>
      <c r="N101" s="9"/>
    </row>
    <row r="102" spans="1:14" x14ac:dyDescent="0.2">
      <c r="K102" s="9"/>
      <c r="L102" s="9"/>
      <c r="M102" s="9"/>
      <c r="N102" s="9"/>
    </row>
    <row r="103" spans="1:14" x14ac:dyDescent="0.2">
      <c r="K103" s="9"/>
      <c r="L103" s="9"/>
      <c r="M103" s="9"/>
      <c r="N103" s="9"/>
    </row>
    <row r="104" spans="1:14" x14ac:dyDescent="0.2">
      <c r="K104" s="9"/>
      <c r="L104" s="9"/>
      <c r="M104" s="9"/>
      <c r="N104" s="9"/>
    </row>
    <row r="105" spans="1:14" x14ac:dyDescent="0.2">
      <c r="K105" s="9"/>
      <c r="L105" s="9"/>
      <c r="M105" s="9"/>
      <c r="N105" s="9"/>
    </row>
    <row r="106" spans="1:14" x14ac:dyDescent="0.2">
      <c r="K106" s="9"/>
      <c r="L106" s="9"/>
      <c r="M106" s="9"/>
      <c r="N106" s="9"/>
    </row>
    <row r="107" spans="1:14" x14ac:dyDescent="0.2">
      <c r="K107" s="9"/>
      <c r="L107" s="9"/>
      <c r="M107" s="9"/>
      <c r="N107" s="9"/>
    </row>
    <row r="108" spans="1:14" x14ac:dyDescent="0.2">
      <c r="K108" s="9"/>
      <c r="L108" s="9"/>
      <c r="M108" s="9"/>
      <c r="N108" s="9"/>
    </row>
    <row r="109" spans="1:14" x14ac:dyDescent="0.2">
      <c r="K109" s="9"/>
      <c r="L109" s="9"/>
      <c r="M109" s="9"/>
      <c r="N109" s="9"/>
    </row>
    <row r="110" spans="1:14" x14ac:dyDescent="0.2">
      <c r="K110" s="9"/>
      <c r="L110" s="9"/>
      <c r="M110" s="9"/>
      <c r="N110" s="9"/>
    </row>
    <row r="111" spans="1:14" x14ac:dyDescent="0.2">
      <c r="K111" s="9"/>
      <c r="L111" s="9"/>
      <c r="M111" s="9"/>
      <c r="N111" s="9"/>
    </row>
    <row r="112" spans="1:14" x14ac:dyDescent="0.2">
      <c r="K112" s="9"/>
      <c r="L112" s="9"/>
      <c r="M112" s="9"/>
      <c r="N112" s="9"/>
    </row>
    <row r="113" spans="11:14" x14ac:dyDescent="0.2">
      <c r="K113" s="9"/>
      <c r="L113" s="9"/>
      <c r="M113" s="9"/>
      <c r="N113" s="9"/>
    </row>
    <row r="114" spans="11:14" x14ac:dyDescent="0.2">
      <c r="K114" s="9"/>
      <c r="L114" s="9"/>
      <c r="M114" s="9"/>
      <c r="N114" s="9"/>
    </row>
    <row r="115" spans="11:14" x14ac:dyDescent="0.2">
      <c r="K115" s="9"/>
      <c r="L115" s="9"/>
      <c r="M115" s="9"/>
      <c r="N115" s="9"/>
    </row>
    <row r="116" spans="11:14" x14ac:dyDescent="0.2">
      <c r="K116" s="9"/>
      <c r="L116" s="9"/>
      <c r="M116" s="9"/>
      <c r="N116" s="9"/>
    </row>
    <row r="117" spans="11:14" x14ac:dyDescent="0.2">
      <c r="K117" s="9"/>
      <c r="L117" s="9"/>
      <c r="M117" s="9"/>
      <c r="N117" s="9"/>
    </row>
    <row r="118" spans="11:14" x14ac:dyDescent="0.2">
      <c r="K118" s="9"/>
      <c r="L118" s="9"/>
      <c r="M118" s="9"/>
      <c r="N118" s="9"/>
    </row>
    <row r="119" spans="11:14" x14ac:dyDescent="0.2">
      <c r="K119" s="9"/>
      <c r="L119" s="9"/>
      <c r="M119" s="9"/>
      <c r="N119" s="9"/>
    </row>
    <row r="120" spans="11:14" x14ac:dyDescent="0.2">
      <c r="K120" s="9"/>
      <c r="L120" s="9"/>
      <c r="M120" s="9"/>
      <c r="N120" s="9"/>
    </row>
    <row r="121" spans="11:14" x14ac:dyDescent="0.2">
      <c r="K121" s="9"/>
      <c r="L121" s="9"/>
      <c r="M121" s="9"/>
      <c r="N121" s="9"/>
    </row>
    <row r="122" spans="11:14" x14ac:dyDescent="0.2">
      <c r="K122" s="9"/>
      <c r="L122" s="9"/>
      <c r="M122" s="9"/>
      <c r="N122" s="9"/>
    </row>
    <row r="123" spans="11:14" x14ac:dyDescent="0.2">
      <c r="K123" s="9"/>
      <c r="L123" s="9"/>
      <c r="M123" s="9"/>
      <c r="N123" s="9"/>
    </row>
    <row r="124" spans="11:14" x14ac:dyDescent="0.2">
      <c r="K124" s="9"/>
      <c r="L124" s="9"/>
      <c r="M124" s="9"/>
      <c r="N124" s="9"/>
    </row>
    <row r="125" spans="11:14" x14ac:dyDescent="0.2">
      <c r="K125" s="9"/>
      <c r="L125" s="9"/>
      <c r="M125" s="9"/>
      <c r="N125" s="9"/>
    </row>
    <row r="126" spans="11:14" x14ac:dyDescent="0.2">
      <c r="K126" s="9"/>
      <c r="L126" s="9"/>
      <c r="M126" s="9"/>
      <c r="N126" s="9"/>
    </row>
    <row r="127" spans="11:14" x14ac:dyDescent="0.2">
      <c r="K127" s="9"/>
      <c r="L127" s="9"/>
      <c r="M127" s="9"/>
      <c r="N127" s="9"/>
    </row>
    <row r="128" spans="11:14" x14ac:dyDescent="0.2">
      <c r="K128" s="9"/>
      <c r="L128" s="9"/>
      <c r="M128" s="9"/>
      <c r="N128" s="9"/>
    </row>
    <row r="129" spans="11:14" x14ac:dyDescent="0.2">
      <c r="K129" s="9"/>
      <c r="L129" s="9"/>
      <c r="M129" s="9"/>
      <c r="N129" s="9"/>
    </row>
    <row r="130" spans="11:14" x14ac:dyDescent="0.2">
      <c r="K130" s="9"/>
      <c r="L130" s="9"/>
      <c r="M130" s="9"/>
      <c r="N130" s="9"/>
    </row>
    <row r="131" spans="11:14" x14ac:dyDescent="0.2">
      <c r="K131" s="9"/>
      <c r="L131" s="9"/>
      <c r="M131" s="9"/>
      <c r="N131" s="9"/>
    </row>
    <row r="132" spans="11:14" x14ac:dyDescent="0.2">
      <c r="K132" s="9"/>
      <c r="L132" s="9"/>
      <c r="M132" s="9"/>
      <c r="N132" s="9"/>
    </row>
    <row r="133" spans="11:14" x14ac:dyDescent="0.2">
      <c r="K133" s="9"/>
      <c r="L133" s="9"/>
      <c r="M133" s="9"/>
      <c r="N133" s="9"/>
    </row>
    <row r="134" spans="11:14" x14ac:dyDescent="0.2">
      <c r="K134" s="9"/>
      <c r="L134" s="9"/>
      <c r="M134" s="9"/>
      <c r="N134" s="9"/>
    </row>
    <row r="135" spans="11:14" x14ac:dyDescent="0.2">
      <c r="K135" s="9"/>
      <c r="L135" s="9"/>
      <c r="M135" s="9"/>
      <c r="N135" s="9"/>
    </row>
    <row r="136" spans="11:14" x14ac:dyDescent="0.2">
      <c r="K136" s="9"/>
      <c r="L136" s="9"/>
      <c r="M136" s="9"/>
      <c r="N136" s="9"/>
    </row>
    <row r="137" spans="11:14" x14ac:dyDescent="0.2">
      <c r="K137" s="9"/>
      <c r="L137" s="9"/>
      <c r="M137" s="9"/>
      <c r="N137" s="9"/>
    </row>
    <row r="138" spans="11:14" x14ac:dyDescent="0.2">
      <c r="K138" s="9"/>
      <c r="L138" s="9"/>
      <c r="M138" s="9"/>
      <c r="N138" s="9"/>
    </row>
    <row r="139" spans="11:14" x14ac:dyDescent="0.2">
      <c r="K139" s="9"/>
      <c r="L139" s="9"/>
      <c r="M139" s="9"/>
      <c r="N139" s="9"/>
    </row>
    <row r="140" spans="11:14" x14ac:dyDescent="0.2">
      <c r="K140" s="9"/>
      <c r="L140" s="9"/>
      <c r="M140" s="9"/>
      <c r="N140" s="9"/>
    </row>
    <row r="141" spans="11:14" x14ac:dyDescent="0.2">
      <c r="K141" s="9"/>
      <c r="L141" s="9"/>
      <c r="M141" s="9"/>
      <c r="N141" s="9"/>
    </row>
    <row r="142" spans="11:14" x14ac:dyDescent="0.2">
      <c r="K142" s="9"/>
      <c r="L142" s="9"/>
      <c r="M142" s="9"/>
      <c r="N142" s="9"/>
    </row>
    <row r="143" spans="11:14" x14ac:dyDescent="0.2">
      <c r="K143" s="9"/>
      <c r="L143" s="9"/>
      <c r="M143" s="9"/>
      <c r="N143" s="9"/>
    </row>
    <row r="144" spans="11:14" x14ac:dyDescent="0.2">
      <c r="K144" s="9"/>
      <c r="L144" s="9"/>
      <c r="M144" s="9"/>
      <c r="N144" s="9"/>
    </row>
    <row r="145" spans="11:14" x14ac:dyDescent="0.2">
      <c r="K145" s="9"/>
      <c r="L145" s="9"/>
      <c r="M145" s="9"/>
      <c r="N145" s="9"/>
    </row>
    <row r="146" spans="11:14" x14ac:dyDescent="0.2">
      <c r="K146" s="9"/>
      <c r="L146" s="9"/>
      <c r="M146" s="9"/>
      <c r="N146" s="9"/>
    </row>
    <row r="147" spans="11:14" x14ac:dyDescent="0.2">
      <c r="K147" s="9"/>
      <c r="L147" s="9"/>
      <c r="M147" s="9"/>
      <c r="N147" s="9"/>
    </row>
    <row r="148" spans="11:14" x14ac:dyDescent="0.2">
      <c r="K148" s="9"/>
      <c r="L148" s="9"/>
      <c r="M148" s="9"/>
      <c r="N148" s="9"/>
    </row>
    <row r="149" spans="11:14" x14ac:dyDescent="0.2">
      <c r="K149" s="9"/>
      <c r="L149" s="9"/>
      <c r="M149" s="9"/>
      <c r="N149" s="9"/>
    </row>
    <row r="150" spans="11:14" x14ac:dyDescent="0.2">
      <c r="K150" s="9"/>
      <c r="L150" s="9"/>
      <c r="M150" s="9"/>
      <c r="N150" s="9"/>
    </row>
    <row r="151" spans="11:14" x14ac:dyDescent="0.2">
      <c r="K151" s="9"/>
      <c r="L151" s="9"/>
      <c r="M151" s="9"/>
      <c r="N151" s="9"/>
    </row>
    <row r="152" spans="11:14" x14ac:dyDescent="0.2">
      <c r="K152" s="9"/>
      <c r="L152" s="9"/>
      <c r="M152" s="9"/>
      <c r="N152" s="9"/>
    </row>
    <row r="153" spans="11:14" x14ac:dyDescent="0.2">
      <c r="K153" s="9"/>
      <c r="L153" s="9"/>
      <c r="M153" s="9"/>
      <c r="N153" s="9"/>
    </row>
    <row r="154" spans="11:14" x14ac:dyDescent="0.2">
      <c r="K154" s="9"/>
      <c r="L154" s="9"/>
      <c r="M154" s="9"/>
      <c r="N154" s="9"/>
    </row>
    <row r="155" spans="11:14" x14ac:dyDescent="0.2">
      <c r="K155" s="9"/>
      <c r="L155" s="9"/>
      <c r="M155" s="9"/>
      <c r="N155" s="9"/>
    </row>
    <row r="156" spans="11:14" x14ac:dyDescent="0.2">
      <c r="K156" s="9"/>
      <c r="L156" s="9"/>
      <c r="M156" s="9"/>
      <c r="N156" s="9"/>
    </row>
    <row r="157" spans="11:14" x14ac:dyDescent="0.2">
      <c r="K157" s="9"/>
      <c r="L157" s="9"/>
      <c r="M157" s="9"/>
      <c r="N157" s="9"/>
    </row>
    <row r="158" spans="11:14" x14ac:dyDescent="0.2">
      <c r="K158" s="9"/>
      <c r="L158" s="9"/>
      <c r="M158" s="9"/>
      <c r="N158" s="9"/>
    </row>
    <row r="159" spans="11:14" x14ac:dyDescent="0.2">
      <c r="K159" s="9"/>
      <c r="L159" s="9"/>
      <c r="M159" s="9"/>
      <c r="N159" s="9"/>
    </row>
    <row r="160" spans="11:14" x14ac:dyDescent="0.2">
      <c r="K160" s="9"/>
      <c r="L160" s="9"/>
      <c r="M160" s="9"/>
      <c r="N160" s="9"/>
    </row>
    <row r="161" spans="11:14" x14ac:dyDescent="0.2">
      <c r="K161" s="9"/>
      <c r="L161" s="9"/>
      <c r="M161" s="9"/>
      <c r="N161" s="9"/>
    </row>
    <row r="162" spans="11:14" x14ac:dyDescent="0.2">
      <c r="K162" s="9"/>
      <c r="L162" s="9"/>
      <c r="M162" s="9"/>
      <c r="N162" s="9"/>
    </row>
    <row r="163" spans="11:14" x14ac:dyDescent="0.2">
      <c r="K163" s="9"/>
      <c r="L163" s="9"/>
      <c r="M163" s="9"/>
      <c r="N163" s="9"/>
    </row>
    <row r="164" spans="11:14" x14ac:dyDescent="0.2">
      <c r="K164" s="9"/>
      <c r="L164" s="9"/>
      <c r="M164" s="9"/>
      <c r="N164" s="9"/>
    </row>
    <row r="165" spans="11:14" x14ac:dyDescent="0.2">
      <c r="K165" s="9"/>
      <c r="L165" s="9"/>
      <c r="M165" s="9"/>
      <c r="N165" s="9"/>
    </row>
    <row r="166" spans="11:14" x14ac:dyDescent="0.2">
      <c r="K166" s="9"/>
      <c r="L166" s="9"/>
      <c r="M166" s="9"/>
      <c r="N166" s="9"/>
    </row>
    <row r="167" spans="11:14" x14ac:dyDescent="0.2">
      <c r="K167" s="9"/>
      <c r="L167" s="9"/>
      <c r="M167" s="9"/>
      <c r="N167" s="9"/>
    </row>
    <row r="168" spans="11:14" x14ac:dyDescent="0.2">
      <c r="K168" s="9"/>
      <c r="L168" s="9"/>
      <c r="M168" s="9"/>
      <c r="N168" s="9"/>
    </row>
    <row r="169" spans="11:14" x14ac:dyDescent="0.2">
      <c r="K169" s="9"/>
      <c r="L169" s="9"/>
      <c r="M169" s="9"/>
      <c r="N169" s="9"/>
    </row>
    <row r="170" spans="11:14" x14ac:dyDescent="0.2">
      <c r="K170" s="9"/>
      <c r="L170" s="9"/>
      <c r="M170" s="9"/>
      <c r="N170" s="9"/>
    </row>
    <row r="171" spans="11:14" x14ac:dyDescent="0.2">
      <c r="K171" s="9"/>
      <c r="L171" s="9"/>
      <c r="M171" s="9"/>
      <c r="N171" s="9"/>
    </row>
    <row r="172" spans="11:14" x14ac:dyDescent="0.2">
      <c r="K172" s="9"/>
      <c r="L172" s="9"/>
      <c r="M172" s="9"/>
      <c r="N172" s="9"/>
    </row>
    <row r="173" spans="11:14" x14ac:dyDescent="0.2">
      <c r="K173" s="9"/>
      <c r="L173" s="9"/>
      <c r="M173" s="9"/>
      <c r="N173" s="9"/>
    </row>
    <row r="174" spans="11:14" x14ac:dyDescent="0.2">
      <c r="K174" s="9"/>
      <c r="L174" s="9"/>
      <c r="M174" s="9"/>
      <c r="N174" s="9"/>
    </row>
    <row r="175" spans="11:14" x14ac:dyDescent="0.2">
      <c r="K175" s="9"/>
      <c r="L175" s="9"/>
      <c r="M175" s="9"/>
      <c r="N175" s="9"/>
    </row>
    <row r="176" spans="11:14" x14ac:dyDescent="0.2">
      <c r="K176" s="9"/>
      <c r="L176" s="9"/>
      <c r="M176" s="9"/>
      <c r="N176" s="9"/>
    </row>
    <row r="177" spans="11:14" x14ac:dyDescent="0.2">
      <c r="K177" s="9"/>
      <c r="L177" s="9"/>
      <c r="M177" s="9"/>
      <c r="N177" s="9"/>
    </row>
    <row r="178" spans="11:14" x14ac:dyDescent="0.2">
      <c r="K178" s="9"/>
      <c r="L178" s="9"/>
      <c r="M178" s="9"/>
      <c r="N178" s="9"/>
    </row>
    <row r="179" spans="11:14" x14ac:dyDescent="0.2">
      <c r="K179" s="9"/>
      <c r="L179" s="9"/>
      <c r="M179" s="9"/>
      <c r="N179" s="9"/>
    </row>
    <row r="180" spans="11:14" x14ac:dyDescent="0.2">
      <c r="K180" s="9"/>
      <c r="L180" s="9"/>
      <c r="M180" s="9"/>
      <c r="N180" s="9"/>
    </row>
    <row r="181" spans="11:14" x14ac:dyDescent="0.2">
      <c r="K181" s="9"/>
      <c r="L181" s="9"/>
      <c r="M181" s="9"/>
      <c r="N181" s="9"/>
    </row>
    <row r="182" spans="11:14" x14ac:dyDescent="0.2">
      <c r="K182" s="9"/>
      <c r="L182" s="9"/>
      <c r="M182" s="9"/>
      <c r="N182" s="9"/>
    </row>
    <row r="183" spans="11:14" x14ac:dyDescent="0.2">
      <c r="K183" s="9"/>
      <c r="L183" s="9"/>
      <c r="M183" s="9"/>
      <c r="N183" s="9"/>
    </row>
    <row r="184" spans="11:14" x14ac:dyDescent="0.2">
      <c r="K184" s="9"/>
      <c r="L184" s="9"/>
      <c r="M184" s="9"/>
      <c r="N184" s="9"/>
    </row>
    <row r="185" spans="11:14" x14ac:dyDescent="0.2">
      <c r="K185" s="9"/>
      <c r="L185" s="9"/>
      <c r="M185" s="9"/>
      <c r="N185" s="9"/>
    </row>
    <row r="186" spans="11:14" x14ac:dyDescent="0.2">
      <c r="K186" s="9"/>
      <c r="L186" s="9"/>
      <c r="M186" s="9"/>
      <c r="N186" s="9"/>
    </row>
    <row r="187" spans="11:14" x14ac:dyDescent="0.2">
      <c r="K187" s="9"/>
      <c r="L187" s="9"/>
      <c r="M187" s="9"/>
      <c r="N187" s="9"/>
    </row>
    <row r="188" spans="11:14" x14ac:dyDescent="0.2">
      <c r="K188" s="9"/>
      <c r="L188" s="9"/>
      <c r="M188" s="9"/>
      <c r="N188" s="9"/>
    </row>
    <row r="189" spans="11:14" x14ac:dyDescent="0.2">
      <c r="K189" s="9"/>
      <c r="L189" s="9"/>
      <c r="M189" s="9"/>
      <c r="N189" s="9"/>
    </row>
    <row r="190" spans="11:14" x14ac:dyDescent="0.2">
      <c r="K190" s="9"/>
      <c r="L190" s="9"/>
      <c r="M190" s="9"/>
      <c r="N190" s="9"/>
    </row>
    <row r="191" spans="11:14" x14ac:dyDescent="0.2">
      <c r="K191" s="9"/>
      <c r="L191" s="9"/>
      <c r="M191" s="9"/>
      <c r="N191" s="9"/>
    </row>
    <row r="192" spans="11:14" x14ac:dyDescent="0.2">
      <c r="K192" s="9"/>
      <c r="L192" s="9"/>
      <c r="M192" s="9"/>
      <c r="N192" s="9"/>
    </row>
    <row r="193" spans="11:14" x14ac:dyDescent="0.2">
      <c r="K193" s="9"/>
      <c r="L193" s="9"/>
      <c r="M193" s="9"/>
      <c r="N193" s="9"/>
    </row>
    <row r="194" spans="11:14" x14ac:dyDescent="0.2">
      <c r="K194" s="9"/>
      <c r="L194" s="9"/>
      <c r="M194" s="9"/>
      <c r="N194" s="9"/>
    </row>
    <row r="195" spans="11:14" x14ac:dyDescent="0.2">
      <c r="K195" s="9"/>
      <c r="L195" s="9"/>
      <c r="M195" s="9"/>
      <c r="N195" s="9"/>
    </row>
    <row r="196" spans="11:14" x14ac:dyDescent="0.2">
      <c r="K196" s="9"/>
      <c r="L196" s="9"/>
      <c r="M196" s="9"/>
      <c r="N196" s="9"/>
    </row>
    <row r="197" spans="11:14" x14ac:dyDescent="0.2">
      <c r="K197" s="9"/>
      <c r="L197" s="9"/>
      <c r="M197" s="9"/>
      <c r="N197" s="9"/>
    </row>
    <row r="198" spans="11:14" x14ac:dyDescent="0.2">
      <c r="K198" s="9"/>
      <c r="L198" s="9"/>
      <c r="M198" s="9"/>
      <c r="N198" s="9"/>
    </row>
    <row r="199" spans="11:14" x14ac:dyDescent="0.2">
      <c r="K199" s="9"/>
      <c r="L199" s="9"/>
      <c r="M199" s="9"/>
      <c r="N199" s="9"/>
    </row>
    <row r="200" spans="11:14" x14ac:dyDescent="0.2">
      <c r="K200" s="9"/>
      <c r="L200" s="9"/>
      <c r="M200" s="9"/>
      <c r="N200" s="9"/>
    </row>
    <row r="201" spans="11:14" x14ac:dyDescent="0.2">
      <c r="K201" s="9"/>
      <c r="L201" s="9"/>
      <c r="M201" s="9"/>
      <c r="N201" s="9"/>
    </row>
    <row r="202" spans="11:14" x14ac:dyDescent="0.2">
      <c r="K202" s="9"/>
      <c r="L202" s="9"/>
      <c r="M202" s="9"/>
      <c r="N202" s="9"/>
    </row>
    <row r="203" spans="11:14" x14ac:dyDescent="0.2">
      <c r="K203" s="9"/>
      <c r="L203" s="9"/>
      <c r="M203" s="9"/>
      <c r="N203" s="9"/>
    </row>
    <row r="204" spans="11:14" x14ac:dyDescent="0.2">
      <c r="K204" s="9"/>
      <c r="L204" s="9"/>
      <c r="M204" s="9"/>
      <c r="N204" s="9"/>
    </row>
    <row r="205" spans="11:14" x14ac:dyDescent="0.2">
      <c r="K205" s="9"/>
      <c r="L205" s="9"/>
      <c r="M205" s="9"/>
      <c r="N205" s="9"/>
    </row>
    <row r="206" spans="11:14" x14ac:dyDescent="0.2">
      <c r="K206" s="9"/>
      <c r="L206" s="9"/>
      <c r="M206" s="9"/>
      <c r="N206" s="9"/>
    </row>
    <row r="207" spans="11:14" x14ac:dyDescent="0.2">
      <c r="K207" s="9"/>
      <c r="L207" s="9"/>
      <c r="M207" s="9"/>
      <c r="N207" s="9"/>
    </row>
    <row r="208" spans="11:14" x14ac:dyDescent="0.2">
      <c r="K208" s="9"/>
      <c r="L208" s="9"/>
      <c r="M208" s="9"/>
      <c r="N208" s="9"/>
    </row>
    <row r="209" spans="11:14" x14ac:dyDescent="0.2">
      <c r="K209" s="9"/>
      <c r="L209" s="9"/>
      <c r="M209" s="9"/>
      <c r="N209" s="9"/>
    </row>
    <row r="210" spans="11:14" x14ac:dyDescent="0.2">
      <c r="K210" s="9"/>
      <c r="L210" s="9"/>
      <c r="M210" s="9"/>
      <c r="N210" s="9"/>
    </row>
    <row r="211" spans="11:14" x14ac:dyDescent="0.2">
      <c r="K211" s="9"/>
      <c r="L211" s="9"/>
      <c r="M211" s="9"/>
      <c r="N211" s="9"/>
    </row>
    <row r="212" spans="11:14" x14ac:dyDescent="0.2">
      <c r="K212" s="9"/>
      <c r="L212" s="9"/>
      <c r="M212" s="9"/>
      <c r="N212" s="9"/>
    </row>
    <row r="213" spans="11:14" x14ac:dyDescent="0.2">
      <c r="K213" s="9"/>
      <c r="L213" s="9"/>
      <c r="M213" s="9"/>
      <c r="N213" s="9"/>
    </row>
    <row r="214" spans="11:14" x14ac:dyDescent="0.2">
      <c r="K214" s="9"/>
      <c r="L214" s="9"/>
      <c r="M214" s="9"/>
      <c r="N214" s="9"/>
    </row>
    <row r="215" spans="11:14" x14ac:dyDescent="0.2">
      <c r="K215" s="9"/>
      <c r="L215" s="9"/>
      <c r="M215" s="9"/>
      <c r="N215" s="9"/>
    </row>
    <row r="216" spans="11:14" x14ac:dyDescent="0.2">
      <c r="K216" s="9"/>
      <c r="L216" s="9"/>
      <c r="M216" s="9"/>
      <c r="N216" s="9"/>
    </row>
    <row r="217" spans="11:14" x14ac:dyDescent="0.2">
      <c r="K217" s="9"/>
      <c r="L217" s="9"/>
      <c r="M217" s="9"/>
      <c r="N217" s="9"/>
    </row>
    <row r="218" spans="11:14" x14ac:dyDescent="0.2">
      <c r="K218" s="9"/>
      <c r="L218" s="9"/>
      <c r="M218" s="9"/>
      <c r="N218" s="9"/>
    </row>
    <row r="219" spans="11:14" x14ac:dyDescent="0.2">
      <c r="K219" s="9"/>
      <c r="L219" s="9"/>
      <c r="M219" s="9"/>
      <c r="N219" s="9"/>
    </row>
    <row r="220" spans="11:14" x14ac:dyDescent="0.2">
      <c r="K220" s="9"/>
      <c r="L220" s="9"/>
      <c r="M220" s="9"/>
      <c r="N220" s="9"/>
    </row>
    <row r="221" spans="11:14" x14ac:dyDescent="0.2">
      <c r="K221" s="9"/>
      <c r="L221" s="9"/>
      <c r="M221" s="9"/>
      <c r="N221" s="9"/>
    </row>
    <row r="222" spans="11:14" x14ac:dyDescent="0.2">
      <c r="K222" s="9"/>
      <c r="L222" s="9"/>
      <c r="M222" s="9"/>
      <c r="N222" s="9"/>
    </row>
    <row r="223" spans="11:14" x14ac:dyDescent="0.2">
      <c r="K223" s="9"/>
      <c r="L223" s="9"/>
      <c r="M223" s="9"/>
      <c r="N223" s="9"/>
    </row>
    <row r="224" spans="11:14" x14ac:dyDescent="0.2">
      <c r="K224" s="9"/>
      <c r="L224" s="9"/>
      <c r="M224" s="9"/>
      <c r="N224" s="9"/>
    </row>
    <row r="225" spans="11:14" x14ac:dyDescent="0.2">
      <c r="K225" s="9"/>
      <c r="L225" s="9"/>
      <c r="M225" s="9"/>
      <c r="N225" s="9"/>
    </row>
    <row r="226" spans="11:14" x14ac:dyDescent="0.2">
      <c r="K226" s="9"/>
      <c r="L226" s="9"/>
      <c r="M226" s="9"/>
      <c r="N226" s="9"/>
    </row>
    <row r="227" spans="11:14" x14ac:dyDescent="0.2">
      <c r="K227" s="9"/>
      <c r="L227" s="9"/>
      <c r="M227" s="9"/>
      <c r="N227" s="9"/>
    </row>
    <row r="228" spans="11:14" x14ac:dyDescent="0.2">
      <c r="K228" s="9"/>
      <c r="L228" s="9"/>
      <c r="M228" s="9"/>
      <c r="N228" s="9"/>
    </row>
    <row r="229" spans="11:14" x14ac:dyDescent="0.2">
      <c r="K229" s="9"/>
      <c r="L229" s="9"/>
      <c r="M229" s="9"/>
      <c r="N229" s="9"/>
    </row>
    <row r="230" spans="11:14" x14ac:dyDescent="0.2">
      <c r="K230" s="9"/>
      <c r="L230" s="9"/>
      <c r="M230" s="9"/>
      <c r="N230" s="9"/>
    </row>
    <row r="231" spans="11:14" x14ac:dyDescent="0.2">
      <c r="K231" s="9"/>
      <c r="L231" s="9"/>
      <c r="M231" s="9"/>
      <c r="N231" s="9"/>
    </row>
    <row r="232" spans="11:14" x14ac:dyDescent="0.2">
      <c r="K232" s="9"/>
      <c r="L232" s="9"/>
      <c r="M232" s="9"/>
      <c r="N232" s="9"/>
    </row>
    <row r="233" spans="11:14" x14ac:dyDescent="0.2">
      <c r="K233" s="9"/>
      <c r="L233" s="9"/>
      <c r="M233" s="9"/>
      <c r="N233" s="9"/>
    </row>
    <row r="234" spans="11:14" x14ac:dyDescent="0.2">
      <c r="K234" s="9"/>
      <c r="L234" s="9"/>
      <c r="M234" s="9"/>
      <c r="N234" s="9"/>
    </row>
    <row r="235" spans="11:14" x14ac:dyDescent="0.2">
      <c r="K235" s="9"/>
      <c r="L235" s="9"/>
      <c r="M235" s="9"/>
      <c r="N235" s="9"/>
    </row>
    <row r="236" spans="11:14" x14ac:dyDescent="0.2">
      <c r="K236" s="9"/>
      <c r="L236" s="9"/>
      <c r="M236" s="9"/>
      <c r="N236" s="9"/>
    </row>
    <row r="237" spans="11:14" x14ac:dyDescent="0.2">
      <c r="K237" s="9"/>
      <c r="L237" s="9"/>
      <c r="M237" s="9"/>
      <c r="N237" s="9"/>
    </row>
    <row r="238" spans="11:14" x14ac:dyDescent="0.2">
      <c r="K238" s="9"/>
      <c r="L238" s="9"/>
      <c r="M238" s="9"/>
      <c r="N238" s="9"/>
    </row>
    <row r="239" spans="11:14" x14ac:dyDescent="0.2">
      <c r="K239" s="9"/>
      <c r="L239" s="9"/>
      <c r="M239" s="9"/>
      <c r="N239" s="9"/>
    </row>
    <row r="240" spans="11:14" x14ac:dyDescent="0.2">
      <c r="K240" s="9"/>
      <c r="L240" s="9"/>
      <c r="M240" s="9"/>
      <c r="N240" s="9"/>
    </row>
    <row r="241" spans="11:14" x14ac:dyDescent="0.2">
      <c r="K241" s="9"/>
      <c r="L241" s="9"/>
      <c r="M241" s="9"/>
      <c r="N241" s="9"/>
    </row>
    <row r="242" spans="11:14" x14ac:dyDescent="0.2">
      <c r="K242" s="9"/>
      <c r="L242" s="9"/>
      <c r="M242" s="9"/>
      <c r="N242" s="9"/>
    </row>
    <row r="243" spans="11:14" x14ac:dyDescent="0.2">
      <c r="K243" s="9"/>
      <c r="L243" s="9"/>
      <c r="M243" s="9"/>
      <c r="N243" s="9"/>
    </row>
    <row r="244" spans="11:14" x14ac:dyDescent="0.2">
      <c r="K244" s="9"/>
      <c r="L244" s="9"/>
      <c r="M244" s="9"/>
      <c r="N244" s="9"/>
    </row>
    <row r="245" spans="11:14" x14ac:dyDescent="0.2">
      <c r="K245" s="9"/>
      <c r="L245" s="9"/>
      <c r="M245" s="9"/>
      <c r="N245" s="9"/>
    </row>
    <row r="246" spans="11:14" x14ac:dyDescent="0.2">
      <c r="K246" s="9"/>
      <c r="L246" s="9"/>
      <c r="M246" s="9"/>
      <c r="N246" s="9"/>
    </row>
    <row r="247" spans="11:14" x14ac:dyDescent="0.2">
      <c r="K247" s="9"/>
      <c r="L247" s="9"/>
      <c r="M247" s="9"/>
      <c r="N247" s="9"/>
    </row>
    <row r="248" spans="11:14" x14ac:dyDescent="0.2">
      <c r="K248" s="9"/>
      <c r="L248" s="9"/>
      <c r="M248" s="9"/>
      <c r="N248" s="9"/>
    </row>
    <row r="249" spans="11:14" x14ac:dyDescent="0.2">
      <c r="K249" s="9"/>
      <c r="L249" s="9"/>
      <c r="M249" s="9"/>
      <c r="N249" s="9"/>
    </row>
    <row r="250" spans="11:14" x14ac:dyDescent="0.2">
      <c r="K250" s="9"/>
      <c r="L250" s="9"/>
      <c r="M250" s="9"/>
      <c r="N250" s="9"/>
    </row>
    <row r="251" spans="11:14" x14ac:dyDescent="0.2">
      <c r="K251" s="9"/>
      <c r="L251" s="9"/>
      <c r="M251" s="9"/>
      <c r="N251" s="9"/>
    </row>
    <row r="252" spans="11:14" x14ac:dyDescent="0.2">
      <c r="K252" s="9"/>
      <c r="L252" s="9"/>
      <c r="M252" s="9"/>
      <c r="N252" s="9"/>
    </row>
    <row r="253" spans="11:14" x14ac:dyDescent="0.2">
      <c r="K253" s="9"/>
      <c r="L253" s="9"/>
      <c r="M253" s="9"/>
      <c r="N253" s="9"/>
    </row>
    <row r="254" spans="11:14" x14ac:dyDescent="0.2">
      <c r="K254" s="9"/>
      <c r="L254" s="9"/>
      <c r="M254" s="9"/>
      <c r="N254" s="9"/>
    </row>
    <row r="255" spans="11:14" x14ac:dyDescent="0.2">
      <c r="K255" s="9"/>
      <c r="L255" s="9"/>
      <c r="M255" s="9"/>
      <c r="N255" s="9"/>
    </row>
    <row r="256" spans="11:14" x14ac:dyDescent="0.2">
      <c r="K256" s="9"/>
      <c r="L256" s="9"/>
      <c r="M256" s="9"/>
      <c r="N256" s="9"/>
    </row>
    <row r="257" spans="11:14" x14ac:dyDescent="0.2">
      <c r="K257" s="9"/>
      <c r="L257" s="9"/>
      <c r="M257" s="9"/>
      <c r="N257" s="9"/>
    </row>
    <row r="258" spans="11:14" x14ac:dyDescent="0.2">
      <c r="K258" s="9"/>
      <c r="L258" s="9"/>
      <c r="M258" s="9"/>
      <c r="N258" s="9"/>
    </row>
    <row r="259" spans="11:14" x14ac:dyDescent="0.2">
      <c r="K259" s="9"/>
      <c r="L259" s="9"/>
      <c r="M259" s="9"/>
      <c r="N259" s="9"/>
    </row>
    <row r="260" spans="11:14" x14ac:dyDescent="0.2">
      <c r="K260" s="9"/>
      <c r="L260" s="9"/>
      <c r="M260" s="9"/>
      <c r="N260" s="9"/>
    </row>
    <row r="261" spans="11:14" x14ac:dyDescent="0.2">
      <c r="K261" s="9"/>
      <c r="L261" s="9"/>
      <c r="M261" s="9"/>
      <c r="N261" s="9"/>
    </row>
    <row r="262" spans="11:14" x14ac:dyDescent="0.2">
      <c r="K262" s="9"/>
      <c r="L262" s="9"/>
      <c r="M262" s="9"/>
      <c r="N262" s="9"/>
    </row>
    <row r="263" spans="11:14" x14ac:dyDescent="0.2">
      <c r="K263" s="9"/>
      <c r="L263" s="9"/>
      <c r="M263" s="9"/>
      <c r="N263" s="9"/>
    </row>
    <row r="264" spans="11:14" x14ac:dyDescent="0.2">
      <c r="K264" s="9"/>
      <c r="L264" s="9"/>
      <c r="M264" s="9"/>
      <c r="N264" s="9"/>
    </row>
    <row r="265" spans="11:14" x14ac:dyDescent="0.2">
      <c r="K265" s="9"/>
      <c r="L265" s="9"/>
      <c r="M265" s="9"/>
      <c r="N265" s="9"/>
    </row>
    <row r="266" spans="11:14" x14ac:dyDescent="0.2">
      <c r="K266" s="9"/>
      <c r="L266" s="9"/>
      <c r="M266" s="9"/>
      <c r="N266" s="9"/>
    </row>
    <row r="267" spans="11:14" x14ac:dyDescent="0.2">
      <c r="K267" s="9"/>
      <c r="L267" s="9"/>
      <c r="M267" s="9"/>
      <c r="N267" s="9"/>
    </row>
    <row r="268" spans="11:14" x14ac:dyDescent="0.2">
      <c r="K268" s="9"/>
      <c r="L268" s="9"/>
      <c r="M268" s="9"/>
      <c r="N268" s="9"/>
    </row>
    <row r="269" spans="11:14" x14ac:dyDescent="0.2">
      <c r="K269" s="9"/>
      <c r="L269" s="9"/>
      <c r="M269" s="9"/>
      <c r="N269" s="9"/>
    </row>
    <row r="270" spans="11:14" x14ac:dyDescent="0.2">
      <c r="K270" s="9"/>
      <c r="L270" s="9"/>
      <c r="M270" s="9"/>
      <c r="N270" s="9"/>
    </row>
    <row r="271" spans="11:14" x14ac:dyDescent="0.2">
      <c r="K271" s="9"/>
      <c r="L271" s="9"/>
      <c r="M271" s="9"/>
      <c r="N271" s="9"/>
    </row>
    <row r="272" spans="11:14" x14ac:dyDescent="0.2">
      <c r="K272" s="9"/>
      <c r="L272" s="9"/>
      <c r="M272" s="9"/>
      <c r="N272" s="9"/>
    </row>
    <row r="273" spans="11:14" x14ac:dyDescent="0.2">
      <c r="K273" s="9"/>
      <c r="L273" s="9"/>
      <c r="M273" s="9"/>
      <c r="N273" s="9"/>
    </row>
    <row r="274" spans="11:14" x14ac:dyDescent="0.2">
      <c r="K274" s="9"/>
      <c r="L274" s="9"/>
      <c r="M274" s="9"/>
      <c r="N274" s="9"/>
    </row>
    <row r="275" spans="11:14" x14ac:dyDescent="0.2">
      <c r="K275" s="9"/>
      <c r="L275" s="9"/>
      <c r="M275" s="9"/>
      <c r="N275" s="9"/>
    </row>
    <row r="276" spans="11:14" x14ac:dyDescent="0.2">
      <c r="K276" s="9"/>
      <c r="L276" s="9"/>
      <c r="M276" s="9"/>
      <c r="N276" s="9"/>
    </row>
    <row r="277" spans="11:14" x14ac:dyDescent="0.2">
      <c r="K277" s="9"/>
      <c r="L277" s="9"/>
      <c r="M277" s="9"/>
      <c r="N277" s="9"/>
    </row>
    <row r="278" spans="11:14" x14ac:dyDescent="0.2">
      <c r="K278" s="9"/>
      <c r="L278" s="9"/>
      <c r="M278" s="9"/>
      <c r="N278" s="9"/>
    </row>
    <row r="279" spans="11:14" x14ac:dyDescent="0.2">
      <c r="K279" s="9"/>
      <c r="L279" s="9"/>
      <c r="M279" s="9"/>
      <c r="N279" s="9"/>
    </row>
    <row r="280" spans="11:14" x14ac:dyDescent="0.2">
      <c r="K280" s="9"/>
      <c r="L280" s="9"/>
      <c r="M280" s="9"/>
      <c r="N280" s="9"/>
    </row>
    <row r="281" spans="11:14" x14ac:dyDescent="0.2">
      <c r="K281" s="9"/>
      <c r="L281" s="9"/>
      <c r="M281" s="9"/>
      <c r="N281" s="9"/>
    </row>
    <row r="282" spans="11:14" x14ac:dyDescent="0.2">
      <c r="K282" s="9"/>
      <c r="L282" s="9"/>
      <c r="M282" s="9"/>
      <c r="N282" s="9"/>
    </row>
    <row r="283" spans="11:14" x14ac:dyDescent="0.2">
      <c r="K283" s="9"/>
      <c r="L283" s="9"/>
      <c r="M283" s="9"/>
      <c r="N283" s="9"/>
    </row>
    <row r="284" spans="11:14" x14ac:dyDescent="0.2">
      <c r="K284" s="9"/>
      <c r="L284" s="9"/>
      <c r="M284" s="9"/>
      <c r="N284" s="9"/>
    </row>
    <row r="285" spans="11:14" x14ac:dyDescent="0.2">
      <c r="K285" s="9"/>
      <c r="L285" s="9"/>
      <c r="M285" s="9"/>
      <c r="N285" s="9"/>
    </row>
    <row r="286" spans="11:14" x14ac:dyDescent="0.2">
      <c r="K286" s="9"/>
      <c r="L286" s="9"/>
      <c r="M286" s="9"/>
      <c r="N286" s="9"/>
    </row>
    <row r="287" spans="11:14" x14ac:dyDescent="0.2">
      <c r="K287" s="9"/>
      <c r="L287" s="9"/>
      <c r="M287" s="9"/>
      <c r="N287" s="9"/>
    </row>
    <row r="288" spans="11:14" x14ac:dyDescent="0.2">
      <c r="K288" s="9"/>
      <c r="L288" s="9"/>
      <c r="M288" s="9"/>
      <c r="N288" s="9"/>
    </row>
    <row r="289" spans="11:14" x14ac:dyDescent="0.2">
      <c r="K289" s="9"/>
      <c r="L289" s="9"/>
      <c r="M289" s="9"/>
      <c r="N289" s="9"/>
    </row>
    <row r="290" spans="11:14" x14ac:dyDescent="0.2">
      <c r="K290" s="9"/>
      <c r="L290" s="9"/>
      <c r="M290" s="9"/>
      <c r="N290" s="9"/>
    </row>
    <row r="291" spans="11:14" x14ac:dyDescent="0.2">
      <c r="K291" s="9"/>
      <c r="L291" s="9"/>
      <c r="M291" s="9"/>
      <c r="N291" s="9"/>
    </row>
    <row r="292" spans="11:14" x14ac:dyDescent="0.2">
      <c r="K292" s="9"/>
      <c r="L292" s="9"/>
      <c r="M292" s="9"/>
      <c r="N292" s="9"/>
    </row>
    <row r="293" spans="11:14" x14ac:dyDescent="0.2">
      <c r="K293" s="9"/>
      <c r="L293" s="9"/>
      <c r="M293" s="9"/>
      <c r="N293" s="9"/>
    </row>
    <row r="294" spans="11:14" x14ac:dyDescent="0.2">
      <c r="K294" s="9"/>
      <c r="L294" s="9"/>
      <c r="M294" s="9"/>
      <c r="N294" s="9"/>
    </row>
    <row r="295" spans="11:14" x14ac:dyDescent="0.2">
      <c r="K295" s="9"/>
      <c r="L295" s="9"/>
      <c r="M295" s="9"/>
      <c r="N295" s="9"/>
    </row>
    <row r="296" spans="11:14" x14ac:dyDescent="0.2">
      <c r="K296" s="9"/>
      <c r="L296" s="9"/>
      <c r="M296" s="9"/>
      <c r="N296" s="9"/>
    </row>
    <row r="297" spans="11:14" x14ac:dyDescent="0.2">
      <c r="K297" s="9"/>
      <c r="L297" s="9"/>
      <c r="M297" s="9"/>
      <c r="N297" s="9"/>
    </row>
    <row r="298" spans="11:14" x14ac:dyDescent="0.2">
      <c r="K298" s="9"/>
      <c r="L298" s="9"/>
      <c r="M298" s="9"/>
      <c r="N298" s="9"/>
    </row>
    <row r="299" spans="11:14" x14ac:dyDescent="0.2">
      <c r="K299" s="9"/>
      <c r="L299" s="9"/>
      <c r="M299" s="9"/>
      <c r="N299" s="9"/>
    </row>
    <row r="300" spans="11:14" x14ac:dyDescent="0.2">
      <c r="K300" s="9"/>
      <c r="L300" s="9"/>
      <c r="M300" s="9"/>
      <c r="N3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Reward calculation</vt:lpstr>
      <vt:lpstr>Sources</vt:lpstr>
      <vt:lpstr>Sheet1</vt:lpstr>
      <vt:lpstr>Open Questions</vt:lpstr>
      <vt:lpstr>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2022-12-07T12:51:46Z</dcterms:created>
  <dcterms:modified xsi:type="dcterms:W3CDTF">2023-01-14T17:16:27Z</dcterms:modified>
</cp:coreProperties>
</file>