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lch-my.sharepoint.com/personal/fabien_figueras_epfl_ch/Documents/Private/Armes/BalistiqueTheorique/"/>
    </mc:Choice>
  </mc:AlternateContent>
  <xr:revisionPtr revIDLastSave="13" documentId="8_{4538E885-8011-C149-8F12-F66A3FBD949A}" xr6:coauthVersionLast="47" xr6:coauthVersionMax="47" xr10:uidLastSave="{5280202A-9DAF-F741-B9C5-2D0ADFC5A4A6}"/>
  <bookViews>
    <workbookView xWindow="640" yWindow="760" windowWidth="28040" windowHeight="17440" xr2:uid="{23D839BF-3830-AB4B-9364-C7EFD9994123}"/>
  </bookViews>
  <sheets>
    <sheet name="ISA-IC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 s="1"/>
  <c r="B11" i="1" s="1"/>
  <c r="D18" i="1"/>
  <c r="D17" i="1"/>
  <c r="D4" i="1"/>
  <c r="D5" i="1"/>
  <c r="B27" i="1" l="1"/>
  <c r="B26" i="1" s="1"/>
  <c r="B25" i="1" s="1"/>
  <c r="B24" i="1" s="1"/>
  <c r="B22" i="1" l="1"/>
  <c r="B21" i="1"/>
</calcChain>
</file>

<file path=xl/sharedStrings.xml><?xml version="1.0" encoding="utf-8"?>
<sst xmlns="http://schemas.openxmlformats.org/spreadsheetml/2006/main" count="36" uniqueCount="23">
  <si>
    <t>Cb G1 Tir</t>
  </si>
  <si>
    <t>Cb G7 Tir</t>
  </si>
  <si>
    <t>Cb G1 Std</t>
  </si>
  <si>
    <t>Cb G7 Std</t>
  </si>
  <si>
    <t>Pression</t>
  </si>
  <si>
    <t>Temperature</t>
  </si>
  <si>
    <t>Humidité relative</t>
  </si>
  <si>
    <t>Pression Std</t>
  </si>
  <si>
    <t>Temperature Std</t>
  </si>
  <si>
    <t>Humidité relative Std</t>
  </si>
  <si>
    <t>Conditions de tir</t>
  </si>
  <si>
    <t>°C</t>
  </si>
  <si>
    <t>°K</t>
  </si>
  <si>
    <t>hPa</t>
  </si>
  <si>
    <t>Pa</t>
  </si>
  <si>
    <t>%</t>
  </si>
  <si>
    <t>Conditions Standard</t>
  </si>
  <si>
    <t>Raport d'Impédance Acoustique</t>
  </si>
  <si>
    <t>Température virtuelle</t>
  </si>
  <si>
    <t>Pression de vapeur</t>
  </si>
  <si>
    <t>Pression de vapeur saturée</t>
  </si>
  <si>
    <t>K</t>
  </si>
  <si>
    <t>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</si>
</sst>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0" fontId="0" fillId="0" borderId="0" xfId="0" applyNumberFormat="1"/>
    <xf numFmtId="0" fontId="1" fillId="0" borderId="0" xfId="0" applyFont="1"/>
    <xf numFmtId="0" fontId="0" fillId="2" borderId="0" xfId="0" applyFill="1"/>
    <xf numFmtId="10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3B86-E2C8-0E42-AA72-77D35C7D80AD}">
  <dimension ref="A2:E27"/>
  <sheetViews>
    <sheetView tabSelected="1" workbookViewId="0">
      <selection activeCell="B21" sqref="B21"/>
    </sheetView>
  </sheetViews>
  <sheetFormatPr baseColWidth="10" defaultRowHeight="16" x14ac:dyDescent="0.2"/>
  <cols>
    <col min="1" max="1" width="27.6640625" bestFit="1" customWidth="1"/>
  </cols>
  <sheetData>
    <row r="2" spans="1:5" x14ac:dyDescent="0.2">
      <c r="A2" s="3" t="s">
        <v>16</v>
      </c>
      <c r="B2" t="s">
        <v>22</v>
      </c>
    </row>
    <row r="4" spans="1:5" x14ac:dyDescent="0.2">
      <c r="A4" t="s">
        <v>7</v>
      </c>
      <c r="B4">
        <v>1013.25</v>
      </c>
      <c r="C4" t="s">
        <v>13</v>
      </c>
      <c r="D4">
        <f>B4*100</f>
        <v>101325</v>
      </c>
      <c r="E4" t="s">
        <v>14</v>
      </c>
    </row>
    <row r="5" spans="1:5" x14ac:dyDescent="0.2">
      <c r="A5" t="s">
        <v>8</v>
      </c>
      <c r="B5">
        <v>15</v>
      </c>
      <c r="C5" t="s">
        <v>11</v>
      </c>
      <c r="D5">
        <f>B5+273.15</f>
        <v>288.14999999999998</v>
      </c>
      <c r="E5" t="s">
        <v>12</v>
      </c>
    </row>
    <row r="6" spans="1:5" x14ac:dyDescent="0.2">
      <c r="A6" t="s">
        <v>9</v>
      </c>
      <c r="B6" s="2">
        <v>0</v>
      </c>
      <c r="C6" t="s">
        <v>15</v>
      </c>
    </row>
    <row r="7" spans="1:5" x14ac:dyDescent="0.2">
      <c r="B7" s="2"/>
    </row>
    <row r="8" spans="1:5" x14ac:dyDescent="0.2">
      <c r="A8" t="s">
        <v>2</v>
      </c>
      <c r="B8" s="6">
        <v>0.496</v>
      </c>
    </row>
    <row r="9" spans="1:5" x14ac:dyDescent="0.2">
      <c r="A9" t="s">
        <v>3</v>
      </c>
      <c r="B9" s="6">
        <v>0.24299999999999999</v>
      </c>
    </row>
    <row r="10" spans="1:5" x14ac:dyDescent="0.2">
      <c r="B10" s="2"/>
    </row>
    <row r="11" spans="1:5" x14ac:dyDescent="0.2">
      <c r="A11" t="s">
        <v>18</v>
      </c>
      <c r="B11">
        <f>(D5)/(1-0.3785*(B12/B4))</f>
        <v>288.14999999999998</v>
      </c>
      <c r="C11" t="s">
        <v>21</v>
      </c>
    </row>
    <row r="12" spans="1:5" x14ac:dyDescent="0.2">
      <c r="A12" t="s">
        <v>19</v>
      </c>
      <c r="B12">
        <f>B6*B13</f>
        <v>0</v>
      </c>
      <c r="C12" t="s">
        <v>13</v>
      </c>
    </row>
    <row r="13" spans="1:5" x14ac:dyDescent="0.2">
      <c r="A13" t="s">
        <v>20</v>
      </c>
      <c r="B13">
        <f>6.1078*10^((7.5*D5-2048.625)/(D5-35.85))</f>
        <v>17.052283660771572</v>
      </c>
      <c r="C13" t="s">
        <v>13</v>
      </c>
    </row>
    <row r="15" spans="1:5" x14ac:dyDescent="0.2">
      <c r="A15" s="3" t="s">
        <v>10</v>
      </c>
    </row>
    <row r="16" spans="1:5" x14ac:dyDescent="0.2">
      <c r="A16" s="3"/>
    </row>
    <row r="17" spans="1:5" x14ac:dyDescent="0.2">
      <c r="A17" s="1" t="s">
        <v>4</v>
      </c>
      <c r="B17" s="4">
        <v>1014</v>
      </c>
      <c r="C17" t="s">
        <v>13</v>
      </c>
      <c r="D17">
        <f>B17*100</f>
        <v>101400</v>
      </c>
      <c r="E17" t="s">
        <v>14</v>
      </c>
    </row>
    <row r="18" spans="1:5" x14ac:dyDescent="0.2">
      <c r="A18" s="1" t="s">
        <v>5</v>
      </c>
      <c r="B18" s="4">
        <v>22.47</v>
      </c>
      <c r="C18" t="s">
        <v>11</v>
      </c>
      <c r="D18">
        <f>B18+273.15</f>
        <v>295.62</v>
      </c>
      <c r="E18" t="s">
        <v>12</v>
      </c>
    </row>
    <row r="19" spans="1:5" x14ac:dyDescent="0.2">
      <c r="A19" s="1" t="s">
        <v>6</v>
      </c>
      <c r="B19" s="5">
        <v>0.42</v>
      </c>
      <c r="C19" t="s">
        <v>15</v>
      </c>
    </row>
    <row r="21" spans="1:5" x14ac:dyDescent="0.2">
      <c r="A21" t="s">
        <v>0</v>
      </c>
      <c r="B21" s="7">
        <f>B8*B24</f>
        <v>0.50309038864459654</v>
      </c>
    </row>
    <row r="22" spans="1:5" x14ac:dyDescent="0.2">
      <c r="A22" t="s">
        <v>1</v>
      </c>
      <c r="B22" s="7">
        <f>B9*B24</f>
        <v>0.24647371863031647</v>
      </c>
    </row>
    <row r="24" spans="1:5" x14ac:dyDescent="0.2">
      <c r="A24" t="s">
        <v>17</v>
      </c>
      <c r="B24">
        <f>(B4/B17)*SQRT(B25/B11)</f>
        <v>1.0142951383963641</v>
      </c>
    </row>
    <row r="25" spans="1:5" x14ac:dyDescent="0.2">
      <c r="A25" t="s">
        <v>18</v>
      </c>
      <c r="B25">
        <f>(D18)/(1-0.3785*(B26/B17))</f>
        <v>296.88619032922878</v>
      </c>
      <c r="C25" t="s">
        <v>21</v>
      </c>
    </row>
    <row r="26" spans="1:5" x14ac:dyDescent="0.2">
      <c r="A26" t="s">
        <v>19</v>
      </c>
      <c r="B26">
        <f>B19*B27</f>
        <v>11.42565395283259</v>
      </c>
      <c r="C26" t="s">
        <v>13</v>
      </c>
    </row>
    <row r="27" spans="1:5" x14ac:dyDescent="0.2">
      <c r="A27" t="s">
        <v>20</v>
      </c>
      <c r="B27">
        <f>6.1078*10^((7.5*D18-2048.625)/(D18-35.85))</f>
        <v>27.20393798293474</v>
      </c>
      <c r="C2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ISA-ICAO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Figueras</dc:creator>
  <cp:lastModifiedBy>Fabien Figueras</cp:lastModifiedBy>
  <dcterms:created xsi:type="dcterms:W3CDTF">2023-06-06T14:49:50Z</dcterms:created>
  <dcterms:modified xsi:type="dcterms:W3CDTF">2024-04-29T07:14:57Z</dcterms:modified>
</cp:coreProperties>
</file>