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u\Desktop\"/>
    </mc:Choice>
  </mc:AlternateContent>
  <bookViews>
    <workbookView xWindow="0" yWindow="0" windowWidth="20490" windowHeight="7755"/>
  </bookViews>
  <sheets>
    <sheet name="Geral" sheetId="1" r:id="rId1"/>
    <sheet name="Atores" sheetId="2" r:id="rId2"/>
    <sheet name="RFS e RFC" sheetId="3" r:id="rId3"/>
    <sheet name="Fatores" sheetId="4" r:id="rId4"/>
    <sheet name="Dados Históricos" sheetId="5" r:id="rId5"/>
  </sheets>
  <definedNames>
    <definedName name="_Toc112831755" localSheetId="2">'RFS e RFC'!$B$10</definedName>
    <definedName name="Atores">Atores!$B$13:$C$17</definedName>
    <definedName name="CUC">'RFS e RFC'!$D$10:$D$37</definedName>
    <definedName name="FCAMB">Fatores!$G$30</definedName>
    <definedName name="FCTEC">Fatores!$E$18</definedName>
    <definedName name="ITEC">Fatores!$E$18</definedName>
    <definedName name="PTA">Atores!$D$10</definedName>
    <definedName name="PTUC">'RFS e RFC'!$D$7</definedName>
    <definedName name="UC">'RFS e RFC'!$A$9:$C$37</definedName>
  </definedNames>
  <calcPr calcId="152511"/>
</workbook>
</file>

<file path=xl/calcChain.xml><?xml version="1.0" encoding="utf-8"?>
<calcChain xmlns="http://schemas.openxmlformats.org/spreadsheetml/2006/main">
  <c r="B37" i="3" l="1"/>
  <c r="D10" i="2" l="1"/>
  <c r="K22" i="5"/>
  <c r="J22" i="5"/>
  <c r="I22" i="5"/>
  <c r="H22" i="5"/>
  <c r="G22" i="5"/>
  <c r="F22" i="5"/>
  <c r="E22" i="5"/>
  <c r="D7" i="5"/>
  <c r="L7" i="5" s="1"/>
  <c r="D6" i="5"/>
  <c r="L6" i="5" s="1"/>
  <c r="D5" i="5"/>
  <c r="L5" i="5" s="1"/>
  <c r="D4" i="5"/>
  <c r="D22" i="5" s="1"/>
  <c r="H24" i="5" s="1"/>
  <c r="G30" i="4"/>
  <c r="E18" i="4"/>
  <c r="D6" i="3"/>
  <c r="C18" i="2"/>
  <c r="L4" i="5" l="1"/>
  <c r="L23" i="5" s="1"/>
  <c r="E14" i="1" s="1"/>
  <c r="D5" i="3"/>
  <c r="D4" i="3"/>
  <c r="G24" i="5"/>
  <c r="K24" i="5"/>
  <c r="F24" i="5"/>
  <c r="J24" i="5"/>
  <c r="E24" i="5"/>
  <c r="I24" i="5"/>
  <c r="D7" i="3" l="1"/>
  <c r="L24" i="5"/>
  <c r="E13" i="1" l="1"/>
  <c r="K21" i="1"/>
</calcChain>
</file>

<file path=xl/comments1.xml><?xml version="1.0" encoding="utf-8"?>
<comments xmlns="http://schemas.openxmlformats.org/spreadsheetml/2006/main">
  <authors>
    <author>Eu</author>
    <author/>
  </authors>
  <commentList>
    <comment ref="B7" authorId="0" shapeId="0">
      <text>
        <r>
          <rPr>
            <sz val="12"/>
            <color indexed="81"/>
            <rFont val="Segoe UI"/>
            <family val="2"/>
          </rPr>
          <t>Ator Simples:
Representa um outro sistema com Interface definida de Programas</t>
        </r>
        <r>
          <rPr>
            <sz val="9"/>
            <color indexed="81"/>
            <rFont val="Segoe UI"/>
            <family val="2"/>
          </rPr>
          <t>.</t>
        </r>
      </text>
    </comment>
    <comment ref="B8" authorId="0" shapeId="0">
      <text>
        <r>
          <rPr>
            <sz val="12"/>
            <color indexed="81"/>
            <rFont val="Segoe UI"/>
            <family val="2"/>
          </rPr>
          <t xml:space="preserve">Ator Médio:
Representa um outro sistema que  interage através de protocolos ou quando há interação humana através de </t>
        </r>
        <r>
          <rPr>
            <b/>
            <sz val="12"/>
            <color indexed="81"/>
            <rFont val="Segoe UI"/>
            <family val="2"/>
          </rPr>
          <t>terminal.</t>
        </r>
      </text>
    </comment>
    <comment ref="B9" authorId="0" shapeId="0">
      <text>
        <r>
          <rPr>
            <sz val="12"/>
            <color indexed="81"/>
            <rFont val="Segoe UI"/>
            <family val="2"/>
          </rPr>
          <t>Ator Complexo:
É uma pessoa que interage através de Interface
Gráfica ou página Web.</t>
        </r>
      </text>
    </comment>
    <comment ref="B13" authorId="1" shapeId="0">
      <text>
        <r>
          <rPr>
            <sz val="10"/>
            <color rgb="FF000000"/>
            <rFont val="Arial"/>
            <family val="2"/>
          </rPr>
          <t xml:space="preserve">Os atores podem ser os usuários que interagem com o sistema. Pode ser um hardware ou até mesmo outro software.
EXEMPLO
Em um software para educação a distância podemos ter os seguintes Atores:
1) Professor =  Complexo
2) Aluno = Complexo
3) Secretária= Complexo
4) Sistema Financeiro =  Simples
</t>
        </r>
      </text>
    </comment>
  </commentList>
</comments>
</file>

<file path=xl/comments2.xml><?xml version="1.0" encoding="utf-8"?>
<comments xmlns="http://schemas.openxmlformats.org/spreadsheetml/2006/main">
  <authors>
    <author>Eu</author>
    <author/>
  </authors>
  <commentList>
    <comment ref="B4" authorId="0" shapeId="0">
      <text>
        <r>
          <rPr>
            <sz val="9"/>
            <color indexed="81"/>
            <rFont val="Segoe UI"/>
            <family val="2"/>
          </rPr>
          <t>UC Simples:
Tem até 2 Entidades</t>
        </r>
      </text>
    </comment>
    <comment ref="B5" authorId="0" shapeId="0">
      <text>
        <r>
          <rPr>
            <sz val="9"/>
            <color indexed="81"/>
            <rFont val="Segoe UI"/>
            <family val="2"/>
          </rPr>
          <t>UC Médio:
Tem de 3 a 5 Entidades.</t>
        </r>
      </text>
    </comment>
    <comment ref="B6" authorId="0" shapeId="0">
      <text>
        <r>
          <rPr>
            <sz val="9"/>
            <color indexed="81"/>
            <rFont val="Segoe UI"/>
            <family val="2"/>
          </rPr>
          <t>UC Complexo:
Tem mais de 5 Entidades</t>
        </r>
      </text>
    </comment>
    <comment ref="D9" authorId="1" shapeId="0">
      <text>
        <r>
          <rPr>
            <sz val="10"/>
            <color rgb="FF000000"/>
            <rFont val="Arial"/>
            <family val="2"/>
          </rPr>
          <t>Fórmula para Identificar de forma automática a complexidade do UC:
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<sst xmlns="http://schemas.openxmlformats.org/spreadsheetml/2006/main" count="188" uniqueCount="147">
  <si>
    <t>Atores do Projeto</t>
  </si>
  <si>
    <t>Complexidade do Ator</t>
  </si>
  <si>
    <t>Peso</t>
  </si>
  <si>
    <t>Qt. de Atores</t>
  </si>
  <si>
    <t>Simples</t>
  </si>
  <si>
    <t>Casos de Uso do Projeto</t>
  </si>
  <si>
    <t>Complexidade do RF</t>
  </si>
  <si>
    <t>Qt. de UC</t>
  </si>
  <si>
    <t>Médio</t>
  </si>
  <si>
    <t>Complexo</t>
  </si>
  <si>
    <t>Projeto:</t>
  </si>
  <si>
    <t>Peso Total Atores =</t>
  </si>
  <si>
    <t>Peso Total UC</t>
  </si>
  <si>
    <t>Responsável:</t>
  </si>
  <si>
    <t>ID</t>
  </si>
  <si>
    <t>Complexidade</t>
  </si>
  <si>
    <t>Nome do RFC ou RFS</t>
  </si>
  <si>
    <t>Nro Transações</t>
  </si>
  <si>
    <t>Discriminar Transações(opcional)</t>
  </si>
  <si>
    <t>Data:</t>
  </si>
  <si>
    <t>&lt; Obs.: As instruções para uso da planilha encontram-se logo a baixo&gt;</t>
  </si>
  <si>
    <t>Total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</si>
  <si>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</si>
  <si>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</si>
  <si>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</si>
  <si>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</si>
  <si>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</si>
  <si>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</si>
  <si>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</si>
  <si>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</si>
  <si>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</si>
  <si>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</si>
  <si>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</si>
  <si>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</si>
  <si>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</si>
  <si>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</si>
  <si>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</si>
  <si>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</si>
  <si>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</si>
  <si>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</si>
  <si>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</si>
  <si>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</si>
  <si>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</si>
  <si>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</si>
  <si>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Base histórica de Projetos</t>
  </si>
  <si>
    <t>Fatores de Complexidade</t>
  </si>
  <si>
    <t>Influência Tecnológica</t>
  </si>
  <si>
    <t>Projetos</t>
  </si>
  <si>
    <t>Descrição</t>
  </si>
  <si>
    <t>Tamanho</t>
  </si>
  <si>
    <t>Influência</t>
  </si>
  <si>
    <t>T01</t>
  </si>
  <si>
    <t>Sistemas Distribuídos</t>
  </si>
  <si>
    <t>Horas Reais</t>
  </si>
  <si>
    <t>Prospecção</t>
  </si>
  <si>
    <t>T02</t>
  </si>
  <si>
    <t>Tempo de resposta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</si>
  <si>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</si>
  <si>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</si>
  <si>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</si>
  <si>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</si>
  <si>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</si>
  <si>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</si>
  <si>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</si>
  <si>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T03</t>
  </si>
  <si>
    <t>Grau de escolaridade do usuário final</t>
  </si>
  <si>
    <t>T04</t>
  </si>
  <si>
    <t>Processamento interno complexo</t>
  </si>
  <si>
    <t>Projeto 01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</si>
  <si>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</si>
  <si>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</si>
  <si>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</si>
  <si>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</si>
  <si>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</si>
  <si>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</si>
  <si>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</si>
  <si>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</si>
  <si>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</si>
  <si>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</si>
  <si>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</si>
  <si>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</si>
  <si>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</si>
  <si>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</si>
  <si>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</si>
  <si>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</si>
  <si>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</si>
  <si>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</si>
  <si>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Projeto 02</t>
  </si>
  <si>
    <t>Fator de Complexidade Técnica</t>
  </si>
  <si>
    <t>Projeto 03</t>
  </si>
  <si>
    <t>Projeto 04</t>
  </si>
  <si>
    <t>Influência Ambiental</t>
  </si>
  <si>
    <t>Total de horas por fase</t>
  </si>
  <si>
    <t>F01</t>
  </si>
  <si>
    <t>Familiaridade com o Processo de Desenvolvimento de Software</t>
  </si>
  <si>
    <t>F02</t>
  </si>
  <si>
    <t>Produtividade média</t>
  </si>
  <si>
    <t>Experiência na Aplicação</t>
  </si>
  <si>
    <t>F03</t>
  </si>
  <si>
    <t>Experiência em Programação Orientada a Objetos</t>
  </si>
  <si>
    <t>F04</t>
  </si>
  <si>
    <t>Capacidade do Líder de Projeto</t>
  </si>
  <si>
    <t>% de esforço por fases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</si>
  <si>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</si>
  <si>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</si>
  <si>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</si>
  <si>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</si>
  <si>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</si>
  <si>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</si>
  <si>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</si>
  <si>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</si>
  <si>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</si>
  <si>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 xml:space="preserve"> Tipo de Usuário</t>
  </si>
  <si>
    <t>Match de Currículos</t>
  </si>
  <si>
    <t>Daniel Reis, Fábio Rodrigo, Jonathan Teodoro, Mateus Chagas Rosa, Rodrigo Filippo</t>
  </si>
  <si>
    <t>Versão do Documento:</t>
  </si>
  <si>
    <t>[RFS003] - Cadastrar Interesses</t>
  </si>
  <si>
    <t>1.0</t>
  </si>
  <si>
    <t>Estimativa de Esforço de Projeto baseado em Pontos de Caso de Uso (versão 1.0)</t>
  </si>
  <si>
    <t>[RFS001] - Cadastrar Pessoa</t>
  </si>
  <si>
    <t>[RFS002] - Cadastrar Empresa</t>
  </si>
  <si>
    <t>Empresa</t>
  </si>
  <si>
    <t>Pessoa</t>
  </si>
  <si>
    <t>[RFS007] - Consultar Currículo</t>
  </si>
  <si>
    <t>[RFS005] - Cadastrar Interesses</t>
  </si>
  <si>
    <t>[RFS004] - Cadastrar Habilidades</t>
  </si>
  <si>
    <t>[RFS006] - Consultar Combinações</t>
  </si>
  <si>
    <t>[RFS008] - Consultar Pessoa</t>
  </si>
  <si>
    <t>[RFS009] - Consultar Empresa</t>
  </si>
  <si>
    <t>[RFS010] - Consultar Interesses</t>
  </si>
  <si>
    <t>[RFS011] - Alterar Pessoa</t>
  </si>
  <si>
    <t>[RFS012] - Alterar Empresa</t>
  </si>
  <si>
    <t>[RFS013] - Alterar Currículo</t>
  </si>
  <si>
    <t>[RFS014] - Alterar Interesses</t>
  </si>
  <si>
    <t>[RFS015] - Remover Pessoa</t>
  </si>
  <si>
    <t>[RFS016] - Remover Empresa</t>
  </si>
  <si>
    <t>[RFS017] - Remover Currículo</t>
  </si>
  <si>
    <t>[RFS018] - Remover Interesses</t>
  </si>
  <si>
    <t>[RFS019] - Controlar Currículos dos Candidatos</t>
  </si>
  <si>
    <t>[RFS020] - Cadastrar Notícia</t>
  </si>
  <si>
    <t>[RFS021] - Alterar Notícia</t>
  </si>
  <si>
    <t>[RFS022] - Remover Notícia</t>
  </si>
  <si>
    <t>[RFS023] - Consultar Notícia</t>
  </si>
  <si>
    <t>[RFS024] - Cadastrar Vaga</t>
  </si>
  <si>
    <t>[RFS025] - Alterar Vaga</t>
  </si>
  <si>
    <t>[RFS026] - Remover Vaga</t>
  </si>
  <si>
    <t>[RFS027] - Consultar Vaga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</si>
</sst>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UC&quot;00#"/>
    <numFmt numFmtId="165" formatCode="0.0%"/>
    <numFmt numFmtId="166" formatCode="0.0"/>
  </numFmts>
  <fonts count="20" x14ac:knownFonts="1">
    <font>
      <sz val="10"/>
      <color rgb="FF000000"/>
      <name val="Arial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2"/>
      <name val="Arial"/>
      <family val="2"/>
    </font>
    <font>
      <b/>
      <sz val="10"/>
      <color theme="0" tint="-4.9989318521683403E-2"/>
      <name val="Arial"/>
      <family val="2"/>
    </font>
    <font>
      <sz val="10"/>
      <color rgb="FF000000"/>
      <name val="Arial"/>
      <family val="2"/>
    </font>
    <font>
      <sz val="9"/>
      <color indexed="81"/>
      <name val="Segoe UI"/>
      <family val="2"/>
    </font>
    <font>
      <sz val="12"/>
      <color indexed="81"/>
      <name val="Segoe UI"/>
      <family val="2"/>
    </font>
    <font>
      <b/>
      <sz val="12"/>
      <color indexed="81"/>
      <name val="Segoe UI"/>
      <family val="2"/>
    </font>
    <font>
      <u/>
      <sz val="12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333399"/>
      </patternFill>
    </fill>
    <fill>
      <patternFill patternType="solid">
        <fgColor rgb="FF003366"/>
        <bgColor rgb="FF00336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3" tint="-0.249977111117893"/>
        <bgColor rgb="FFFFFFFF"/>
      </patternFill>
    </fill>
  </fills>
  <borders count="71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1">
    <xf numFmtId="0" fontId="0" fillId="0" borderId="0" xfId="0" applyFont="1" applyAlignment="1"/>
    <xf numFmtId="0" fontId="1" fillId="2" borderId="0" xfId="0" applyFont="1" applyFill="1" applyBorder="1"/>
    <xf numFmtId="0" fontId="2" fillId="2" borderId="0" xfId="0" applyFont="1" applyFill="1" applyBorder="1"/>
    <xf numFmtId="0" fontId="4" fillId="2" borderId="2" xfId="0" applyFont="1" applyFill="1" applyBorder="1"/>
    <xf numFmtId="0" fontId="1" fillId="0" borderId="0" xfId="0" applyFont="1"/>
    <xf numFmtId="0" fontId="2" fillId="2" borderId="0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9" xfId="0" applyFont="1" applyFill="1" applyBorder="1"/>
    <xf numFmtId="0" fontId="1" fillId="2" borderId="9" xfId="0" applyFont="1" applyFill="1" applyBorder="1"/>
    <xf numFmtId="164" fontId="1" fillId="2" borderId="6" xfId="0" applyNumberFormat="1" applyFont="1" applyFill="1" applyBorder="1"/>
    <xf numFmtId="0" fontId="1" fillId="2" borderId="6" xfId="0" applyFont="1" applyFill="1" applyBorder="1"/>
    <xf numFmtId="0" fontId="1" fillId="2" borderId="0" xfId="0" applyFont="1" applyFill="1" applyBorder="1" applyAlignment="1">
      <alignment vertical="center"/>
    </xf>
    <xf numFmtId="0" fontId="5" fillId="2" borderId="0" xfId="0" applyFont="1" applyFill="1" applyBorder="1"/>
    <xf numFmtId="166" fontId="1" fillId="2" borderId="16" xfId="0" applyNumberFormat="1" applyFont="1" applyFill="1" applyBorder="1" applyAlignment="1">
      <alignment horizontal="center"/>
    </xf>
    <xf numFmtId="0" fontId="8" fillId="2" borderId="0" xfId="0" applyFont="1" applyFill="1" applyBorder="1"/>
    <xf numFmtId="0" fontId="4" fillId="4" borderId="9" xfId="0" applyFont="1" applyFill="1" applyBorder="1" applyAlignment="1">
      <alignment horizontal="center"/>
    </xf>
    <xf numFmtId="0" fontId="9" fillId="5" borderId="48" xfId="0" applyFont="1" applyFill="1" applyBorder="1"/>
    <xf numFmtId="0" fontId="4" fillId="4" borderId="9" xfId="0" applyFont="1" applyFill="1" applyBorder="1"/>
    <xf numFmtId="0" fontId="9" fillId="5" borderId="49" xfId="0" applyFont="1" applyFill="1" applyBorder="1"/>
    <xf numFmtId="0" fontId="9" fillId="5" borderId="50" xfId="0" applyFont="1" applyFill="1" applyBorder="1"/>
    <xf numFmtId="0" fontId="9" fillId="5" borderId="51" xfId="0" applyFont="1" applyFill="1" applyBorder="1"/>
    <xf numFmtId="0" fontId="1" fillId="2" borderId="12" xfId="0" applyFont="1" applyFill="1" applyBorder="1"/>
    <xf numFmtId="0" fontId="1" fillId="2" borderId="31" xfId="0" applyFont="1" applyFill="1" applyBorder="1" applyAlignment="1">
      <alignment horizontal="center"/>
    </xf>
    <xf numFmtId="166" fontId="1" fillId="2" borderId="15" xfId="0" applyNumberFormat="1" applyFont="1" applyFill="1" applyBorder="1" applyAlignment="1">
      <alignment horizontal="center"/>
    </xf>
    <xf numFmtId="0" fontId="1" fillId="2" borderId="47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8" xfId="0" applyFont="1" applyFill="1" applyBorder="1"/>
    <xf numFmtId="166" fontId="1" fillId="2" borderId="10" xfId="0" applyNumberFormat="1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1" fillId="3" borderId="43" xfId="0" applyFont="1" applyFill="1" applyBorder="1"/>
    <xf numFmtId="0" fontId="1" fillId="3" borderId="44" xfId="0" applyFont="1" applyFill="1" applyBorder="1"/>
    <xf numFmtId="0" fontId="1" fillId="2" borderId="11" xfId="0" applyFont="1" applyFill="1" applyBorder="1"/>
    <xf numFmtId="0" fontId="4" fillId="4" borderId="6" xfId="0" applyFont="1" applyFill="1" applyBorder="1" applyAlignment="1">
      <alignment horizontal="center"/>
    </xf>
    <xf numFmtId="0" fontId="1" fillId="2" borderId="4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9" fillId="5" borderId="25" xfId="0" applyFont="1" applyFill="1" applyBorder="1"/>
    <xf numFmtId="0" fontId="10" fillId="5" borderId="25" xfId="0" applyFont="1" applyFill="1" applyBorder="1"/>
    <xf numFmtId="0" fontId="9" fillId="5" borderId="18" xfId="0" applyFont="1" applyFill="1" applyBorder="1" applyAlignment="1">
      <alignment horizontal="center"/>
    </xf>
    <xf numFmtId="165" fontId="9" fillId="5" borderId="18" xfId="0" applyNumberFormat="1" applyFont="1" applyFill="1" applyBorder="1" applyAlignment="1">
      <alignment horizontal="center"/>
    </xf>
    <xf numFmtId="165" fontId="4" fillId="2" borderId="0" xfId="0" applyNumberFormat="1" applyFont="1" applyFill="1" applyBorder="1" applyAlignment="1">
      <alignment horizontal="center"/>
    </xf>
    <xf numFmtId="0" fontId="4" fillId="2" borderId="54" xfId="0" applyFont="1" applyFill="1" applyBorder="1"/>
    <xf numFmtId="0" fontId="1" fillId="7" borderId="0" xfId="0" applyFont="1" applyFill="1"/>
    <xf numFmtId="0" fontId="4" fillId="2" borderId="53" xfId="0" applyFont="1" applyFill="1" applyBorder="1"/>
    <xf numFmtId="0" fontId="4" fillId="2" borderId="55" xfId="0" applyFont="1" applyFill="1" applyBorder="1"/>
    <xf numFmtId="0" fontId="1" fillId="7" borderId="0" xfId="0" applyFont="1" applyFill="1" applyAlignment="1"/>
    <xf numFmtId="0" fontId="2" fillId="8" borderId="0" xfId="0" applyFont="1" applyFill="1" applyBorder="1" applyAlignment="1">
      <alignment vertical="center"/>
    </xf>
    <xf numFmtId="0" fontId="6" fillId="8" borderId="0" xfId="0" applyFont="1" applyFill="1" applyBorder="1"/>
    <xf numFmtId="0" fontId="1" fillId="7" borderId="0" xfId="0" applyFont="1" applyFill="1" applyAlignment="1">
      <alignment horizontal="left"/>
    </xf>
    <xf numFmtId="0" fontId="4" fillId="2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55" xfId="0" applyFont="1" applyFill="1" applyBorder="1" applyAlignment="1">
      <alignment horizontal="left"/>
    </xf>
    <xf numFmtId="166" fontId="12" fillId="9" borderId="10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166" fontId="1" fillId="2" borderId="51" xfId="0" applyNumberFormat="1" applyFont="1" applyFill="1" applyBorder="1" applyAlignment="1">
      <alignment horizontal="center"/>
    </xf>
    <xf numFmtId="0" fontId="1" fillId="2" borderId="39" xfId="0" applyFont="1" applyFill="1" applyBorder="1" applyAlignment="1">
      <alignment horizontal="center"/>
    </xf>
    <xf numFmtId="166" fontId="1" fillId="2" borderId="7" xfId="0" applyNumberFormat="1" applyFont="1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0" fillId="0" borderId="52" xfId="0" applyFont="1" applyBorder="1" applyAlignment="1"/>
    <xf numFmtId="0" fontId="11" fillId="2" borderId="0" xfId="0" applyFont="1" applyFill="1" applyBorder="1" applyAlignment="1">
      <alignment horizontal="left" vertical="center"/>
    </xf>
    <xf numFmtId="0" fontId="11" fillId="2" borderId="0" xfId="0" applyFont="1" applyFill="1" applyBorder="1"/>
    <xf numFmtId="0" fontId="11" fillId="7" borderId="0" xfId="0" applyFont="1" applyFill="1"/>
    <xf numFmtId="0" fontId="11" fillId="0" borderId="0" xfId="0" applyFont="1"/>
    <xf numFmtId="0" fontId="17" fillId="2" borderId="0" xfId="0" applyFont="1" applyFill="1" applyBorder="1"/>
    <xf numFmtId="0" fontId="11" fillId="2" borderId="5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11" fillId="7" borderId="0" xfId="0" applyFont="1" applyFill="1" applyAlignment="1">
      <alignment vertical="center"/>
    </xf>
    <xf numFmtId="0" fontId="2" fillId="2" borderId="53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1" fillId="8" borderId="0" xfId="0" applyFont="1" applyFill="1" applyBorder="1"/>
    <xf numFmtId="0" fontId="19" fillId="7" borderId="0" xfId="0" applyFont="1" applyFill="1" applyAlignment="1"/>
    <xf numFmtId="0" fontId="19" fillId="0" borderId="0" xfId="0" applyFont="1" applyAlignment="1"/>
    <xf numFmtId="0" fontId="11" fillId="2" borderId="15" xfId="0" applyFont="1" applyFill="1" applyBorder="1" applyAlignment="1">
      <alignment horizontal="center" vertical="center"/>
    </xf>
    <xf numFmtId="166" fontId="11" fillId="2" borderId="16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2" fontId="11" fillId="2" borderId="31" xfId="0" applyNumberFormat="1" applyFont="1" applyFill="1" applyBorder="1" applyAlignment="1">
      <alignment horizontal="center" vertical="center"/>
    </xf>
    <xf numFmtId="165" fontId="11" fillId="0" borderId="32" xfId="0" applyNumberFormat="1" applyFont="1" applyBorder="1" applyAlignment="1">
      <alignment horizontal="center" vertical="center"/>
    </xf>
    <xf numFmtId="2" fontId="11" fillId="2" borderId="39" xfId="0" applyNumberFormat="1" applyFont="1" applyFill="1" applyBorder="1" applyAlignment="1">
      <alignment horizontal="center" vertical="center"/>
    </xf>
    <xf numFmtId="165" fontId="11" fillId="0" borderId="40" xfId="0" applyNumberFormat="1" applyFont="1" applyBorder="1" applyAlignment="1">
      <alignment horizontal="center" vertical="center"/>
    </xf>
    <xf numFmtId="10" fontId="11" fillId="0" borderId="40" xfId="0" applyNumberFormat="1" applyFont="1" applyBorder="1" applyAlignment="1">
      <alignment horizontal="center" vertical="center"/>
    </xf>
    <xf numFmtId="166" fontId="2" fillId="2" borderId="45" xfId="0" applyNumberFormat="1" applyFont="1" applyFill="1" applyBorder="1" applyAlignment="1">
      <alignment horizontal="center" vertical="center"/>
    </xf>
    <xf numFmtId="165" fontId="17" fillId="2" borderId="46" xfId="0" applyNumberFormat="1" applyFont="1" applyFill="1" applyBorder="1" applyAlignment="1">
      <alignment horizontal="center" vertical="center"/>
    </xf>
    <xf numFmtId="0" fontId="19" fillId="7" borderId="0" xfId="0" applyFont="1" applyFill="1" applyAlignment="1">
      <alignment vertical="center"/>
    </xf>
    <xf numFmtId="0" fontId="1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2" borderId="0" xfId="0" applyFont="1" applyFill="1" applyBorder="1" applyAlignment="1">
      <alignment vertical="center" wrapText="1"/>
    </xf>
    <xf numFmtId="0" fontId="11" fillId="8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14" fontId="11" fillId="2" borderId="0" xfId="0" applyNumberFormat="1" applyFont="1" applyFill="1" applyBorder="1" applyAlignment="1">
      <alignment horizontal="left" vertical="center"/>
    </xf>
    <xf numFmtId="0" fontId="1" fillId="2" borderId="67" xfId="0" applyFont="1" applyFill="1" applyBorder="1" applyAlignment="1">
      <alignment horizontal="center"/>
    </xf>
    <xf numFmtId="0" fontId="1" fillId="2" borderId="38" xfId="0" applyFont="1" applyFill="1" applyBorder="1"/>
    <xf numFmtId="0" fontId="4" fillId="2" borderId="59" xfId="0" applyFont="1" applyFill="1" applyBorder="1" applyAlignment="1">
      <alignment horizontal="center"/>
    </xf>
    <xf numFmtId="0" fontId="4" fillId="2" borderId="68" xfId="0" applyFont="1" applyFill="1" applyBorder="1" applyAlignment="1">
      <alignment horizontal="center"/>
    </xf>
    <xf numFmtId="0" fontId="1" fillId="2" borderId="24" xfId="0" applyFont="1" applyFill="1" applyBorder="1"/>
    <xf numFmtId="0" fontId="1" fillId="2" borderId="69" xfId="0" applyFont="1" applyFill="1" applyBorder="1" applyAlignment="1">
      <alignment horizontal="center"/>
    </xf>
    <xf numFmtId="0" fontId="1" fillId="2" borderId="70" xfId="0" applyFont="1" applyFill="1" applyBorder="1" applyAlignment="1">
      <alignment horizontal="center"/>
    </xf>
    <xf numFmtId="164" fontId="1" fillId="2" borderId="67" xfId="0" applyNumberFormat="1" applyFont="1" applyFill="1" applyBorder="1"/>
    <xf numFmtId="164" fontId="1" fillId="2" borderId="9" xfId="0" applyNumberFormat="1" applyFont="1" applyFill="1" applyBorder="1"/>
    <xf numFmtId="0" fontId="2" fillId="2" borderId="33" xfId="0" applyFont="1" applyFill="1" applyBorder="1" applyAlignment="1">
      <alignment horizontal="center" vertical="center"/>
    </xf>
    <xf numFmtId="0" fontId="11" fillId="0" borderId="34" xfId="0" applyFont="1" applyBorder="1" applyAlignment="1">
      <alignment vertical="center"/>
    </xf>
    <xf numFmtId="0" fontId="11" fillId="0" borderId="35" xfId="0" applyFont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1" fillId="2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11" fillId="0" borderId="0" xfId="0" applyFont="1" applyBorder="1" applyAlignment="1">
      <alignment horizontal="center"/>
    </xf>
    <xf numFmtId="49" fontId="2" fillId="2" borderId="56" xfId="0" applyNumberFormat="1" applyFont="1" applyFill="1" applyBorder="1" applyAlignment="1">
      <alignment horizontal="center" vertical="center" wrapText="1"/>
    </xf>
    <xf numFmtId="49" fontId="2" fillId="2" borderId="57" xfId="0" applyNumberFormat="1" applyFont="1" applyFill="1" applyBorder="1" applyAlignment="1">
      <alignment horizontal="center" vertical="center" wrapText="1"/>
    </xf>
    <xf numFmtId="49" fontId="2" fillId="2" borderId="58" xfId="0" applyNumberFormat="1" applyFont="1" applyFill="1" applyBorder="1" applyAlignment="1">
      <alignment horizontal="center" vertical="center" wrapText="1"/>
    </xf>
    <xf numFmtId="49" fontId="2" fillId="2" borderId="62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49" fontId="2" fillId="2" borderId="63" xfId="0" applyNumberFormat="1" applyFont="1" applyFill="1" applyBorder="1" applyAlignment="1">
      <alignment horizontal="center" vertical="center" wrapText="1"/>
    </xf>
    <xf numFmtId="49" fontId="2" fillId="2" borderId="59" xfId="0" applyNumberFormat="1" applyFont="1" applyFill="1" applyBorder="1" applyAlignment="1">
      <alignment horizontal="center" vertical="center" wrapText="1"/>
    </xf>
    <xf numFmtId="49" fontId="2" fillId="2" borderId="60" xfId="0" applyNumberFormat="1" applyFont="1" applyFill="1" applyBorder="1" applyAlignment="1">
      <alignment horizontal="center" vertical="center" wrapText="1"/>
    </xf>
    <xf numFmtId="49" fontId="2" fillId="2" borderId="61" xfId="0" applyNumberFormat="1" applyFont="1" applyFill="1" applyBorder="1" applyAlignment="1">
      <alignment horizontal="center" vertical="center" wrapText="1"/>
    </xf>
    <xf numFmtId="0" fontId="11" fillId="2" borderId="42" xfId="0" applyFont="1" applyFill="1" applyBorder="1" applyAlignment="1">
      <alignment horizontal="left" vertical="center"/>
    </xf>
    <xf numFmtId="0" fontId="11" fillId="0" borderId="43" xfId="0" applyFont="1" applyBorder="1" applyAlignment="1">
      <alignment vertical="center"/>
    </xf>
    <xf numFmtId="0" fontId="11" fillId="0" borderId="44" xfId="0" applyFont="1" applyBorder="1" applyAlignment="1">
      <alignment vertical="center"/>
    </xf>
    <xf numFmtId="0" fontId="11" fillId="2" borderId="28" xfId="0" applyFont="1" applyFill="1" applyBorder="1" applyAlignment="1">
      <alignment horizontal="left" vertical="center"/>
    </xf>
    <xf numFmtId="0" fontId="11" fillId="0" borderId="29" xfId="0" applyFont="1" applyBorder="1" applyAlignment="1">
      <alignment vertical="center"/>
    </xf>
    <xf numFmtId="0" fontId="11" fillId="0" borderId="30" xfId="0" applyFont="1" applyBorder="1" applyAlignment="1">
      <alignment vertical="center"/>
    </xf>
    <xf numFmtId="0" fontId="11" fillId="2" borderId="36" xfId="0" applyFont="1" applyFill="1" applyBorder="1" applyAlignment="1">
      <alignment horizontal="left" vertical="center"/>
    </xf>
    <xf numFmtId="0" fontId="11" fillId="0" borderId="37" xfId="0" applyFont="1" applyBorder="1" applyAlignment="1">
      <alignment vertical="center"/>
    </xf>
    <xf numFmtId="0" fontId="11" fillId="0" borderId="38" xfId="0" applyFont="1" applyBorder="1" applyAlignment="1">
      <alignment vertical="center"/>
    </xf>
    <xf numFmtId="0" fontId="2" fillId="2" borderId="0" xfId="0" applyFont="1" applyFill="1" applyBorder="1" applyAlignment="1">
      <alignment horizontal="left" vertical="center"/>
    </xf>
    <xf numFmtId="0" fontId="11" fillId="0" borderId="0" xfId="0" applyFont="1" applyBorder="1"/>
    <xf numFmtId="0" fontId="18" fillId="2" borderId="0" xfId="0" applyFont="1" applyFill="1" applyBorder="1"/>
    <xf numFmtId="0" fontId="11" fillId="8" borderId="0" xfId="0" applyFont="1" applyFill="1" applyBorder="1" applyAlignment="1">
      <alignment horizontal="left"/>
    </xf>
    <xf numFmtId="0" fontId="11" fillId="7" borderId="0" xfId="0" applyFont="1" applyFill="1" applyBorder="1"/>
    <xf numFmtId="0" fontId="11" fillId="2" borderId="33" xfId="0" applyFont="1" applyFill="1" applyBorder="1" applyAlignment="1">
      <alignment horizontal="left" vertical="center"/>
    </xf>
    <xf numFmtId="0" fontId="11" fillId="2" borderId="41" xfId="0" applyFont="1" applyFill="1" applyBorder="1" applyAlignment="1">
      <alignment horizontal="left"/>
    </xf>
    <xf numFmtId="0" fontId="11" fillId="0" borderId="41" xfId="0" applyFont="1" applyBorder="1"/>
    <xf numFmtId="0" fontId="2" fillId="2" borderId="0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11" fillId="0" borderId="26" xfId="0" applyFont="1" applyBorder="1"/>
    <xf numFmtId="0" fontId="11" fillId="0" borderId="20" xfId="0" applyFont="1" applyBorder="1"/>
    <xf numFmtId="0" fontId="2" fillId="3" borderId="25" xfId="0" applyFont="1" applyFill="1" applyBorder="1" applyAlignment="1">
      <alignment horizontal="left" vertical="center"/>
    </xf>
    <xf numFmtId="0" fontId="11" fillId="0" borderId="26" xfId="0" applyFont="1" applyBorder="1" applyAlignment="1">
      <alignment vertical="center"/>
    </xf>
    <xf numFmtId="0" fontId="11" fillId="0" borderId="27" xfId="0" applyFont="1" applyBorder="1" applyAlignment="1">
      <alignment vertic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2" fillId="2" borderId="64" xfId="0" applyFont="1" applyFill="1" applyBorder="1" applyAlignment="1">
      <alignment horizontal="center"/>
    </xf>
    <xf numFmtId="0" fontId="3" fillId="0" borderId="65" xfId="0" applyFont="1" applyBorder="1"/>
    <xf numFmtId="0" fontId="3" fillId="0" borderId="66" xfId="0" applyFont="1" applyBorder="1"/>
    <xf numFmtId="0" fontId="1" fillId="2" borderId="0" xfId="0" applyFont="1" applyFill="1" applyBorder="1" applyAlignment="1">
      <alignment horizontal="center"/>
    </xf>
    <xf numFmtId="0" fontId="3" fillId="0" borderId="0" xfId="0" applyFont="1" applyBorder="1"/>
    <xf numFmtId="0" fontId="1" fillId="2" borderId="47" xfId="0" applyFont="1" applyFill="1" applyBorder="1" applyAlignment="1">
      <alignment horizontal="left"/>
    </xf>
    <xf numFmtId="0" fontId="3" fillId="0" borderId="43" xfId="0" applyFont="1" applyBorder="1"/>
    <xf numFmtId="0" fontId="3" fillId="0" borderId="44" xfId="0" applyFont="1" applyBorder="1"/>
    <xf numFmtId="0" fontId="4" fillId="2" borderId="47" xfId="0" applyFont="1" applyFill="1" applyBorder="1" applyAlignment="1">
      <alignment horizontal="right"/>
    </xf>
    <xf numFmtId="0" fontId="4" fillId="3" borderId="47" xfId="0" applyFont="1" applyFill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4" fillId="4" borderId="39" xfId="0" applyFont="1" applyFill="1" applyBorder="1" applyAlignment="1">
      <alignment horizontal="left"/>
    </xf>
    <xf numFmtId="0" fontId="3" fillId="0" borderId="37" xfId="0" applyFont="1" applyBorder="1"/>
    <xf numFmtId="0" fontId="3" fillId="0" borderId="38" xfId="0" applyFont="1" applyBorder="1"/>
    <xf numFmtId="0" fontId="7" fillId="2" borderId="1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3" fillId="0" borderId="2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029" name="Rectangle 5" hidden="1">
          <a:extLst>
            <a:ext uri="{FF2B5EF4-FFF2-40B4-BE49-F238E27FC236}">
              <a16:creationId xmlns:a16="http://schemas.microsoft.com/office/drawing/2014/main" xmlns="" id="{00000000-0008-0000-0100-000005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2" name="AutoForma 5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3" name="AutoForma 5">
          <a:extLst>
            <a:ext uri="{FF2B5EF4-FFF2-40B4-BE49-F238E27FC236}">
              <a16:creationId xmlns:a16="http://schemas.microsoft.com/office/drawing/2014/main" xmlns="" id="{6041EE8D-4012-4964-B827-3A05607CDD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4" name="AutoShape 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5" name="AutoShape 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6" name="AutoShape 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7" name="AutoShape 5"/>
        <xdr:cNvSpPr>
          <a:spLocks noChangeArrowheads="1"/>
        </xdr:cNvSpPr>
      </xdr:nvSpPr>
      <xdr:spPr bwMode="auto">
        <a:xfrm>
          <a:off x="0" y="0"/>
          <a:ext cx="10382250" cy="10877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8" name="AutoShape 5"/>
        <xdr:cNvSpPr>
          <a:spLocks noChangeArrowheads="1"/>
        </xdr:cNvSpPr>
      </xdr:nvSpPr>
      <xdr:spPr bwMode="auto">
        <a:xfrm>
          <a:off x="0" y="0"/>
          <a:ext cx="10448925" cy="10877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9" name="AutoShape 5"/>
        <xdr:cNvSpPr>
          <a:spLocks noChangeArrowheads="1"/>
        </xdr:cNvSpPr>
      </xdr:nvSpPr>
      <xdr:spPr bwMode="auto">
        <a:xfrm>
          <a:off x="0" y="0"/>
          <a:ext cx="10448925" cy="10877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0" name="AutoShape 5"/>
        <xdr:cNvSpPr>
          <a:spLocks noChangeArrowheads="1"/>
        </xdr:cNvSpPr>
      </xdr:nvSpPr>
      <xdr:spPr bwMode="auto">
        <a:xfrm>
          <a:off x="0" y="0"/>
          <a:ext cx="10448925" cy="10877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333375</xdr:colOff>
      <xdr:row>65</xdr:row>
      <xdr:rowOff>104775</xdr:rowOff>
    </xdr:to>
    <xdr:sp macro="" textlink="">
      <xdr:nvSpPr>
        <xdr:cNvPr id="2053" name="Rectangle 5" hidden="1">
          <a:extLst>
            <a:ext uri="{FF2B5EF4-FFF2-40B4-BE49-F238E27FC236}">
              <a16:creationId xmlns:a16="http://schemas.microsoft.com/office/drawing/2014/main" xmlns="" id="{00000000-0008-0000-0200-000005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65</xdr:row>
      <xdr:rowOff>104775</xdr:rowOff>
    </xdr:to>
    <xdr:sp macro="" textlink="">
      <xdr:nvSpPr>
        <xdr:cNvPr id="2" name="AutoForma 5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65</xdr:row>
      <xdr:rowOff>104775</xdr:rowOff>
    </xdr:to>
    <xdr:sp macro="" textlink="">
      <xdr:nvSpPr>
        <xdr:cNvPr id="3" name="AutoForma 5">
          <a:extLst>
            <a:ext uri="{FF2B5EF4-FFF2-40B4-BE49-F238E27FC236}">
              <a16:creationId xmlns:a16="http://schemas.microsoft.com/office/drawing/2014/main" xmlns="" id="{18674FFD-7559-45F4-9886-F2A1CB2373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52</xdr:row>
      <xdr:rowOff>104775</xdr:rowOff>
    </xdr:to>
    <xdr:sp macro="" textlink="">
      <xdr:nvSpPr>
        <xdr:cNvPr id="4" name="AutoShape 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50</xdr:row>
      <xdr:rowOff>104775</xdr:rowOff>
    </xdr:to>
    <xdr:sp macro="" textlink="">
      <xdr:nvSpPr>
        <xdr:cNvPr id="5" name="AutoShape 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51</xdr:row>
      <xdr:rowOff>104775</xdr:rowOff>
    </xdr:to>
    <xdr:sp macro="" textlink="">
      <xdr:nvSpPr>
        <xdr:cNvPr id="6" name="AutoShape 5"/>
        <xdr:cNvSpPr>
          <a:spLocks noChangeArrowheads="1"/>
        </xdr:cNvSpPr>
      </xdr:nvSpPr>
      <xdr:spPr bwMode="auto">
        <a:xfrm>
          <a:off x="0" y="0"/>
          <a:ext cx="114871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51</xdr:row>
      <xdr:rowOff>104775</xdr:rowOff>
    </xdr:to>
    <xdr:sp macro="" textlink="">
      <xdr:nvSpPr>
        <xdr:cNvPr id="7" name="AutoShape 5"/>
        <xdr:cNvSpPr>
          <a:spLocks noChangeArrowheads="1"/>
        </xdr:cNvSpPr>
      </xdr:nvSpPr>
      <xdr:spPr bwMode="auto">
        <a:xfrm>
          <a:off x="0" y="0"/>
          <a:ext cx="114871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68</xdr:row>
      <xdr:rowOff>104775</xdr:rowOff>
    </xdr:to>
    <xdr:sp macro="" textlink="">
      <xdr:nvSpPr>
        <xdr:cNvPr id="8" name="AutoShape 5"/>
        <xdr:cNvSpPr>
          <a:spLocks noChangeArrowheads="1"/>
        </xdr:cNvSpPr>
      </xdr:nvSpPr>
      <xdr:spPr bwMode="auto">
        <a:xfrm>
          <a:off x="0" y="0"/>
          <a:ext cx="116014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68</xdr:row>
      <xdr:rowOff>104775</xdr:rowOff>
    </xdr:to>
    <xdr:sp macro="" textlink="">
      <xdr:nvSpPr>
        <xdr:cNvPr id="9" name="AutoShape 5"/>
        <xdr:cNvSpPr>
          <a:spLocks noChangeArrowheads="1"/>
        </xdr:cNvSpPr>
      </xdr:nvSpPr>
      <xdr:spPr bwMode="auto">
        <a:xfrm>
          <a:off x="0" y="0"/>
          <a:ext cx="116014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66</xdr:row>
      <xdr:rowOff>104775</xdr:rowOff>
    </xdr:to>
    <xdr:sp macro="" textlink="">
      <xdr:nvSpPr>
        <xdr:cNvPr id="10" name="AutoShape 5"/>
        <xdr:cNvSpPr>
          <a:spLocks noChangeArrowheads="1"/>
        </xdr:cNvSpPr>
      </xdr:nvSpPr>
      <xdr:spPr bwMode="auto">
        <a:xfrm>
          <a:off x="0" y="0"/>
          <a:ext cx="116014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998"/>
  <sheetViews>
    <sheetView tabSelected="1" zoomScale="80" zoomScaleNormal="80" workbookViewId="0">
      <selection activeCell="M18" sqref="M18"/>
    </sheetView>
  </sheetViews>
  <sheetFormatPr defaultColWidth="14.42578125" defaultRowHeight="15" customHeight="1" x14ac:dyDescent="0.2"/>
  <cols>
    <col min="1" max="1" width="6.28515625" customWidth="1"/>
    <col min="2" max="3" width="9.140625" customWidth="1"/>
    <col min="4" max="4" width="27.28515625" customWidth="1"/>
    <col min="5" max="6" width="9.140625" customWidth="1"/>
    <col min="7" max="7" width="20" customWidth="1"/>
    <col min="8" max="8" width="9.140625" customWidth="1"/>
    <col min="9" max="9" width="20.5703125" customWidth="1"/>
    <col min="10" max="10" width="11.85546875" customWidth="1"/>
    <col min="11" max="11" width="11.42578125" customWidth="1"/>
    <col min="12" max="13" width="9.140625" customWidth="1"/>
    <col min="14" max="26" width="8.7109375" customWidth="1"/>
  </cols>
  <sheetData>
    <row r="1" spans="1:26" ht="12.75" customHeight="1" thickBot="1" x14ac:dyDescent="0.25">
      <c r="A1" s="58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4"/>
      <c r="B2" s="138" t="s">
        <v>118</v>
      </c>
      <c r="C2" s="139"/>
      <c r="D2" s="139"/>
      <c r="E2" s="139"/>
      <c r="F2" s="139"/>
      <c r="G2" s="139"/>
      <c r="H2" s="139"/>
      <c r="I2" s="139"/>
      <c r="J2" s="140"/>
      <c r="K2" s="55"/>
      <c r="L2" s="55"/>
      <c r="M2" s="5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5"/>
      <c r="B3" s="141"/>
      <c r="C3" s="142"/>
      <c r="D3" s="142"/>
      <c r="E3" s="142"/>
      <c r="F3" s="142"/>
      <c r="G3" s="142"/>
      <c r="H3" s="142"/>
      <c r="I3" s="142"/>
      <c r="J3" s="143"/>
      <c r="K3" s="59"/>
      <c r="L3" s="55"/>
      <c r="M3" s="55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thickBot="1" x14ac:dyDescent="0.25">
      <c r="A4" s="5"/>
      <c r="B4" s="144"/>
      <c r="C4" s="145"/>
      <c r="D4" s="145"/>
      <c r="E4" s="145"/>
      <c r="F4" s="145"/>
      <c r="G4" s="145"/>
      <c r="H4" s="145"/>
      <c r="I4" s="145"/>
      <c r="J4" s="146"/>
      <c r="K4" s="59"/>
      <c r="L4" s="55"/>
      <c r="M4" s="55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">
      <c r="A5" s="1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.75" customHeight="1" x14ac:dyDescent="0.2">
      <c r="A6" s="1"/>
      <c r="B6" s="133" t="s">
        <v>10</v>
      </c>
      <c r="C6" s="134"/>
      <c r="D6" s="135" t="s">
        <v>113</v>
      </c>
      <c r="E6" s="136"/>
      <c r="F6" s="136"/>
      <c r="G6" s="136"/>
      <c r="H6" s="136"/>
      <c r="I6" s="136"/>
      <c r="J6" s="55"/>
      <c r="K6" s="55"/>
      <c r="L6" s="55"/>
      <c r="M6" s="5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1.75" customHeight="1" x14ac:dyDescent="0.2">
      <c r="A7" s="1"/>
      <c r="B7" s="133" t="s">
        <v>13</v>
      </c>
      <c r="C7" s="137"/>
      <c r="D7" s="73" t="s">
        <v>114</v>
      </c>
      <c r="E7" s="80"/>
      <c r="F7" s="80"/>
      <c r="G7" s="80"/>
      <c r="H7" s="80"/>
      <c r="I7" s="80"/>
      <c r="J7" s="61"/>
      <c r="K7" s="55"/>
      <c r="L7" s="55"/>
      <c r="M7" s="5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25">
      <c r="A8" s="1"/>
      <c r="B8" s="164" t="s">
        <v>19</v>
      </c>
      <c r="C8" s="137"/>
      <c r="D8" s="120">
        <v>43377</v>
      </c>
      <c r="E8" s="24"/>
      <c r="F8" s="156" t="s">
        <v>115</v>
      </c>
      <c r="G8" s="157"/>
      <c r="H8" s="73" t="s">
        <v>117</v>
      </c>
      <c r="I8" s="24"/>
      <c r="J8" s="55"/>
      <c r="K8" s="55"/>
      <c r="L8" s="55"/>
      <c r="M8" s="55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3.25" customHeight="1" x14ac:dyDescent="0.2">
      <c r="A9" s="1"/>
      <c r="B9" s="4"/>
      <c r="C9" s="25"/>
      <c r="D9" s="158" t="s">
        <v>20</v>
      </c>
      <c r="E9" s="157"/>
      <c r="F9" s="157"/>
      <c r="G9" s="157"/>
      <c r="H9" s="157"/>
      <c r="I9" s="157"/>
      <c r="J9" s="60"/>
      <c r="K9" s="61"/>
      <c r="L9" s="55"/>
      <c r="M9" s="55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3.25" customHeight="1" x14ac:dyDescent="0.2">
      <c r="A10" s="1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thickBot="1" x14ac:dyDescent="0.25">
      <c r="A11" s="1"/>
      <c r="B11" s="75"/>
      <c r="C11" s="75"/>
      <c r="D11" s="75"/>
      <c r="E11" s="75"/>
      <c r="F11" s="75"/>
      <c r="G11" s="94"/>
      <c r="H11" s="94"/>
      <c r="I11" s="94"/>
      <c r="J11" s="94"/>
      <c r="K11" s="94"/>
      <c r="L11" s="94"/>
      <c r="M11" s="7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thickBot="1" x14ac:dyDescent="0.3">
      <c r="A12" s="74"/>
      <c r="B12" s="165" t="s">
        <v>22</v>
      </c>
      <c r="C12" s="166"/>
      <c r="D12" s="166"/>
      <c r="E12" s="167"/>
      <c r="F12" s="75"/>
      <c r="G12" s="168" t="s">
        <v>23</v>
      </c>
      <c r="H12" s="169"/>
      <c r="I12" s="170"/>
      <c r="J12" s="105" t="s">
        <v>24</v>
      </c>
      <c r="K12" s="105" t="s">
        <v>25</v>
      </c>
      <c r="L12" s="94"/>
      <c r="M12" s="2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4.75" customHeight="1" x14ac:dyDescent="0.2">
      <c r="A13" s="74"/>
      <c r="B13" s="150" t="s">
        <v>26</v>
      </c>
      <c r="C13" s="151"/>
      <c r="D13" s="152"/>
      <c r="E13" s="103">
        <f>Atores!D10+'RFS e RFC'!D7</f>
        <v>188</v>
      </c>
      <c r="F13" s="75"/>
      <c r="G13" s="150" t="s">
        <v>27</v>
      </c>
      <c r="H13" s="151"/>
      <c r="I13" s="152"/>
      <c r="J13" s="106">
        <v>12</v>
      </c>
      <c r="K13" s="107">
        <v>9.6699999999999994E-2</v>
      </c>
      <c r="L13" s="94"/>
      <c r="M13" s="74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2.5" customHeight="1" thickBot="1" x14ac:dyDescent="0.25">
      <c r="A14" s="74"/>
      <c r="B14" s="161" t="s">
        <v>28</v>
      </c>
      <c r="C14" s="131"/>
      <c r="D14" s="132"/>
      <c r="E14" s="104">
        <f>'Dados Históricos'!L23</f>
        <v>3.0864230769230767</v>
      </c>
      <c r="F14" s="75"/>
      <c r="G14" s="153" t="s">
        <v>29</v>
      </c>
      <c r="H14" s="154"/>
      <c r="I14" s="155"/>
      <c r="J14" s="108">
        <v>8</v>
      </c>
      <c r="K14" s="109">
        <v>6.4500000000000002E-2</v>
      </c>
      <c r="L14" s="94"/>
      <c r="M14" s="74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3.25" customHeight="1" x14ac:dyDescent="0.2">
      <c r="A15" s="74"/>
      <c r="B15" s="162"/>
      <c r="C15" s="163"/>
      <c r="D15" s="163"/>
      <c r="E15" s="76"/>
      <c r="F15" s="75"/>
      <c r="G15" s="153" t="s">
        <v>30</v>
      </c>
      <c r="H15" s="154"/>
      <c r="I15" s="155"/>
      <c r="J15" s="108">
        <v>0</v>
      </c>
      <c r="K15" s="110">
        <v>0</v>
      </c>
      <c r="L15" s="94"/>
      <c r="M15" s="74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2.5" customHeight="1" x14ac:dyDescent="0.2">
      <c r="A16" s="1"/>
      <c r="B16" s="159"/>
      <c r="C16" s="160"/>
      <c r="D16" s="160"/>
      <c r="E16" s="75"/>
      <c r="F16" s="75"/>
      <c r="G16" s="153" t="s">
        <v>31</v>
      </c>
      <c r="H16" s="154"/>
      <c r="I16" s="155"/>
      <c r="J16" s="108">
        <v>18</v>
      </c>
      <c r="K16" s="110">
        <v>0.14510000000000001</v>
      </c>
      <c r="L16" s="80"/>
      <c r="M16" s="74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2.5" customHeight="1" x14ac:dyDescent="0.25">
      <c r="A17" s="1"/>
      <c r="B17" s="75"/>
      <c r="C17" s="75"/>
      <c r="D17" s="75"/>
      <c r="E17" s="75"/>
      <c r="F17" s="75"/>
      <c r="G17" s="147" t="s">
        <v>32</v>
      </c>
      <c r="H17" s="148"/>
      <c r="I17" s="149"/>
      <c r="J17" s="108">
        <v>86</v>
      </c>
      <c r="K17" s="110">
        <v>0.69350000000000001</v>
      </c>
      <c r="L17" s="80"/>
      <c r="M17" s="2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.75" customHeight="1" x14ac:dyDescent="0.2">
      <c r="A18" s="1"/>
      <c r="B18" s="75"/>
      <c r="C18" s="75"/>
      <c r="D18" s="75"/>
      <c r="E18" s="75"/>
      <c r="F18" s="75"/>
      <c r="G18" s="147" t="s">
        <v>33</v>
      </c>
      <c r="H18" s="148"/>
      <c r="I18" s="149"/>
      <c r="J18" s="108">
        <v>0</v>
      </c>
      <c r="K18" s="110">
        <v>0</v>
      </c>
      <c r="L18" s="80"/>
      <c r="M18" s="74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 x14ac:dyDescent="0.2">
      <c r="A19" s="1"/>
      <c r="B19" s="75"/>
      <c r="C19" s="75"/>
      <c r="D19" s="75"/>
      <c r="E19" s="100"/>
      <c r="F19" s="100"/>
      <c r="G19" s="147" t="s">
        <v>34</v>
      </c>
      <c r="H19" s="148"/>
      <c r="I19" s="149"/>
      <c r="J19" s="108">
        <v>0</v>
      </c>
      <c r="K19" s="110">
        <v>0</v>
      </c>
      <c r="L19" s="80"/>
      <c r="M19" s="7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" customHeight="1" x14ac:dyDescent="0.2">
      <c r="A20" s="1"/>
      <c r="B20" s="101"/>
      <c r="C20" s="101"/>
      <c r="D20" s="101"/>
      <c r="E20" s="101"/>
      <c r="F20" s="102"/>
      <c r="G20" s="147" t="s">
        <v>36</v>
      </c>
      <c r="H20" s="148"/>
      <c r="I20" s="149"/>
      <c r="J20" s="108">
        <v>0</v>
      </c>
      <c r="K20" s="110">
        <v>0</v>
      </c>
      <c r="L20" s="80"/>
      <c r="M20" s="74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3.25" customHeight="1" thickBot="1" x14ac:dyDescent="0.25">
      <c r="A21" s="1"/>
      <c r="B21" s="75"/>
      <c r="C21" s="75"/>
      <c r="D21" s="75"/>
      <c r="E21" s="75"/>
      <c r="F21" s="75"/>
      <c r="G21" s="130" t="s">
        <v>37</v>
      </c>
      <c r="H21" s="131"/>
      <c r="I21" s="132"/>
      <c r="J21" s="111">
        <v>124</v>
      </c>
      <c r="K21" s="112">
        <f>SUM(K13:K20)</f>
        <v>0.99980000000000002</v>
      </c>
      <c r="L21" s="80"/>
      <c r="M21" s="74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0.25" customHeight="1" thickBot="1" x14ac:dyDescent="0.25">
      <c r="A22" s="24"/>
      <c r="B22" s="114"/>
      <c r="C22" s="115"/>
      <c r="D22" s="115"/>
      <c r="E22" s="115"/>
      <c r="F22" s="115"/>
      <c r="G22" s="113"/>
      <c r="H22" s="113"/>
      <c r="I22" s="113"/>
      <c r="J22" s="113"/>
      <c r="K22" s="80"/>
      <c r="L22" s="80"/>
      <c r="M22" s="80"/>
      <c r="N22" s="24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3.25" customHeight="1" thickTop="1" thickBot="1" x14ac:dyDescent="0.25">
      <c r="A23" s="80"/>
      <c r="B23" s="115" t="s">
        <v>35</v>
      </c>
      <c r="C23" s="116"/>
      <c r="D23" s="116"/>
      <c r="E23" s="116"/>
      <c r="F23" s="116"/>
      <c r="G23" s="116"/>
      <c r="H23" s="116"/>
      <c r="I23" s="116"/>
      <c r="J23" s="116"/>
      <c r="K23" s="80"/>
      <c r="L23" s="80"/>
      <c r="M23" s="80"/>
      <c r="N23" s="80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" customHeight="1" thickTop="1" x14ac:dyDescent="0.2">
      <c r="A24" s="80"/>
      <c r="B24" s="80" t="s">
        <v>38</v>
      </c>
      <c r="C24" s="80"/>
      <c r="D24" s="80"/>
      <c r="E24" s="80"/>
      <c r="F24" s="80"/>
      <c r="G24" s="80"/>
      <c r="H24" s="80"/>
      <c r="I24" s="80"/>
      <c r="J24" s="116"/>
      <c r="K24" s="80"/>
      <c r="L24" s="80"/>
      <c r="M24" s="80"/>
      <c r="N24" s="80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2">
      <c r="A25" s="80"/>
      <c r="B25" s="80" t="s">
        <v>39</v>
      </c>
      <c r="C25" s="117"/>
      <c r="D25" s="117"/>
      <c r="E25" s="117"/>
      <c r="F25" s="117"/>
      <c r="G25" s="117"/>
      <c r="H25" s="117"/>
      <c r="I25" s="117"/>
      <c r="J25" s="94"/>
      <c r="K25" s="80"/>
      <c r="L25" s="80"/>
      <c r="M25" s="80"/>
      <c r="N25" s="80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1" customHeight="1" x14ac:dyDescent="0.2">
      <c r="A26" s="80"/>
      <c r="B26" s="118" t="s">
        <v>40</v>
      </c>
      <c r="C26" s="94"/>
      <c r="D26" s="94"/>
      <c r="E26" s="94"/>
      <c r="F26" s="94"/>
      <c r="G26" s="94"/>
      <c r="H26" s="94"/>
      <c r="I26" s="94"/>
      <c r="J26" s="94"/>
      <c r="K26" s="80"/>
      <c r="L26" s="80"/>
      <c r="M26" s="80"/>
      <c r="N26" s="80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1" customHeight="1" x14ac:dyDescent="0.2">
      <c r="A27" s="80"/>
      <c r="B27" s="118" t="s">
        <v>41</v>
      </c>
      <c r="C27" s="94"/>
      <c r="D27" s="94"/>
      <c r="E27" s="94"/>
      <c r="F27" s="94"/>
      <c r="G27" s="94"/>
      <c r="H27" s="94"/>
      <c r="I27" s="94"/>
      <c r="J27" s="94"/>
      <c r="K27" s="80"/>
      <c r="L27" s="80"/>
      <c r="M27" s="80"/>
      <c r="N27" s="80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8.25" customHeight="1" x14ac:dyDescent="0.2">
      <c r="A28" s="80"/>
      <c r="B28" s="119" t="s">
        <v>42</v>
      </c>
      <c r="C28" s="116"/>
      <c r="D28" s="116"/>
      <c r="E28" s="116"/>
      <c r="F28" s="116"/>
      <c r="G28" s="116"/>
      <c r="H28" s="116"/>
      <c r="I28" s="116"/>
      <c r="J28" s="116"/>
      <c r="K28" s="80"/>
      <c r="L28" s="80"/>
      <c r="M28" s="80"/>
      <c r="N28" s="80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x14ac:dyDescent="0.2">
      <c r="A29" s="80"/>
      <c r="B29" s="80" t="s">
        <v>43</v>
      </c>
      <c r="C29" s="116"/>
      <c r="D29" s="116"/>
      <c r="E29" s="116"/>
      <c r="F29" s="116"/>
      <c r="G29" s="116"/>
      <c r="H29" s="116"/>
      <c r="I29" s="116"/>
      <c r="J29" s="116"/>
      <c r="K29" s="80"/>
      <c r="L29" s="80"/>
      <c r="M29" s="80"/>
      <c r="N29" s="80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74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3.2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22">
    <mergeCell ref="G20:I20"/>
    <mergeCell ref="G15:I15"/>
    <mergeCell ref="B8:C8"/>
    <mergeCell ref="B12:E12"/>
    <mergeCell ref="G12:I12"/>
    <mergeCell ref="G16:I16"/>
    <mergeCell ref="G21:I21"/>
    <mergeCell ref="B6:C6"/>
    <mergeCell ref="D6:I6"/>
    <mergeCell ref="B7:C7"/>
    <mergeCell ref="B2:J4"/>
    <mergeCell ref="G19:I19"/>
    <mergeCell ref="G18:I18"/>
    <mergeCell ref="G13:I13"/>
    <mergeCell ref="G14:I14"/>
    <mergeCell ref="F8:G8"/>
    <mergeCell ref="D9:I9"/>
    <mergeCell ref="B16:D16"/>
    <mergeCell ref="B13:D13"/>
    <mergeCell ref="B14:D14"/>
    <mergeCell ref="B15:D15"/>
    <mergeCell ref="G17:I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Z1000"/>
  <sheetViews>
    <sheetView zoomScale="70" zoomScaleNormal="70" workbookViewId="0">
      <selection activeCell="C15" sqref="C15"/>
    </sheetView>
  </sheetViews>
  <sheetFormatPr defaultColWidth="14.42578125" defaultRowHeight="15" customHeight="1" x14ac:dyDescent="0.2"/>
  <cols>
    <col min="1" max="1" width="9.140625" customWidth="1"/>
    <col min="2" max="2" width="29.7109375" customWidth="1"/>
    <col min="3" max="3" width="24.7109375" customWidth="1"/>
    <col min="4" max="4" width="18.5703125" customWidth="1"/>
    <col min="5" max="5" width="9.140625" customWidth="1"/>
    <col min="6" max="6" width="17.85546875" customWidth="1"/>
    <col min="7" max="7" width="4.7109375" customWidth="1"/>
    <col min="8" max="12" width="9.140625" customWidth="1"/>
    <col min="13" max="26" width="8.710937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A2" s="1"/>
      <c r="B2" s="171" t="s">
        <v>0</v>
      </c>
      <c r="C2" s="172"/>
      <c r="D2" s="172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74"/>
      <c r="B4" s="74"/>
      <c r="C4" s="74"/>
      <c r="D4" s="74"/>
      <c r="E4" s="74"/>
      <c r="F4" s="7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thickBot="1" x14ac:dyDescent="0.25">
      <c r="A5" s="74"/>
      <c r="B5" s="80"/>
      <c r="C5" s="80"/>
      <c r="D5" s="80"/>
      <c r="E5" s="80"/>
      <c r="F5" s="74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" customHeight="1" thickBot="1" x14ac:dyDescent="0.25">
      <c r="A6" s="74"/>
      <c r="B6" s="90" t="s">
        <v>1</v>
      </c>
      <c r="C6" s="81" t="s">
        <v>2</v>
      </c>
      <c r="D6" s="91" t="s">
        <v>3</v>
      </c>
      <c r="E6" s="92"/>
      <c r="F6" s="74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">
      <c r="A7" s="74"/>
      <c r="B7" s="78" t="s">
        <v>4</v>
      </c>
      <c r="C7" s="82">
        <v>1</v>
      </c>
      <c r="D7" s="83">
        <v>0</v>
      </c>
      <c r="E7" s="92"/>
      <c r="F7" s="74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customHeight="1" x14ac:dyDescent="0.2">
      <c r="A8" s="74"/>
      <c r="B8" s="79" t="s">
        <v>8</v>
      </c>
      <c r="C8" s="84">
        <v>2</v>
      </c>
      <c r="D8" s="85">
        <v>1</v>
      </c>
      <c r="E8" s="92"/>
      <c r="F8" s="7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thickBot="1" x14ac:dyDescent="0.25">
      <c r="A9" s="74"/>
      <c r="B9" s="86" t="s">
        <v>9</v>
      </c>
      <c r="C9" s="87">
        <v>3</v>
      </c>
      <c r="D9" s="88">
        <v>2</v>
      </c>
      <c r="E9" s="92"/>
      <c r="F9" s="7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0.25" customHeight="1" thickBot="1" x14ac:dyDescent="0.25">
      <c r="A10" s="74"/>
      <c r="B10" s="92"/>
      <c r="C10" s="93" t="s">
        <v>11</v>
      </c>
      <c r="D10" s="89">
        <f>(C7*D7)+(C8*D8)+(C9*D9)</f>
        <v>8</v>
      </c>
      <c r="E10" s="92"/>
      <c r="F10" s="7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74"/>
      <c r="B11" s="80"/>
      <c r="C11" s="80"/>
      <c r="D11" s="80"/>
      <c r="E11" s="80"/>
      <c r="F11" s="74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thickBot="1" x14ac:dyDescent="0.25">
      <c r="A12" s="80"/>
      <c r="B12" s="99"/>
      <c r="C12" s="99"/>
      <c r="D12" s="92"/>
      <c r="E12" s="74"/>
      <c r="F12" s="76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2.5" customHeight="1" thickBot="1" x14ac:dyDescent="0.25">
      <c r="A13" s="80"/>
      <c r="B13" s="95" t="s">
        <v>112</v>
      </c>
      <c r="C13" s="98" t="s">
        <v>15</v>
      </c>
      <c r="D13" s="92"/>
      <c r="E13" s="74"/>
      <c r="F13" s="7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3.25" customHeight="1" x14ac:dyDescent="0.2">
      <c r="A14" s="80"/>
      <c r="B14" s="82" t="s">
        <v>122</v>
      </c>
      <c r="C14" s="82" t="s">
        <v>9</v>
      </c>
      <c r="D14" s="92"/>
      <c r="E14" s="74"/>
      <c r="F14" s="7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.75" customHeight="1" x14ac:dyDescent="0.2">
      <c r="A15" s="80"/>
      <c r="B15" s="84" t="s">
        <v>121</v>
      </c>
      <c r="C15" s="84" t="s">
        <v>9</v>
      </c>
      <c r="D15" s="92"/>
      <c r="E15" s="74"/>
      <c r="F15" s="75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.75" customHeight="1" x14ac:dyDescent="0.2">
      <c r="A16" s="80"/>
      <c r="B16" s="96"/>
      <c r="C16" s="84"/>
      <c r="D16" s="92"/>
      <c r="E16" s="74"/>
      <c r="F16" s="76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3.25" customHeight="1" thickBot="1" x14ac:dyDescent="0.25">
      <c r="A17" s="80"/>
      <c r="B17" s="97"/>
      <c r="C17" s="97"/>
      <c r="D17" s="92"/>
      <c r="E17" s="74"/>
      <c r="F17" s="7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" customHeight="1" thickBot="1" x14ac:dyDescent="0.25">
      <c r="A18" s="80"/>
      <c r="B18" s="95" t="s">
        <v>21</v>
      </c>
      <c r="C18" s="98">
        <f>SUBTOTAL(103,C14:C17)</f>
        <v>2</v>
      </c>
      <c r="D18" s="92"/>
      <c r="E18" s="74"/>
      <c r="F18" s="7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80"/>
      <c r="B19" s="92"/>
      <c r="C19" s="92"/>
      <c r="D19" s="92"/>
      <c r="E19" s="74"/>
      <c r="F19" s="74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80"/>
      <c r="B20" s="92"/>
      <c r="C20" s="92"/>
      <c r="D20" s="92"/>
      <c r="E20" s="74"/>
      <c r="F20" s="7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74"/>
      <c r="B21" s="74"/>
      <c r="C21" s="74"/>
      <c r="D21" s="74"/>
      <c r="E21" s="74"/>
      <c r="F21" s="7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74"/>
      <c r="B22" s="74"/>
      <c r="C22" s="74"/>
      <c r="D22" s="74"/>
      <c r="E22" s="74"/>
      <c r="F22" s="7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74"/>
      <c r="B23" s="74"/>
      <c r="C23" s="74"/>
      <c r="D23" s="74"/>
      <c r="E23" s="74"/>
      <c r="F23" s="74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74"/>
      <c r="B24" s="74"/>
      <c r="C24" s="74"/>
      <c r="D24" s="74"/>
      <c r="E24" s="74"/>
      <c r="F24" s="74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D2"/>
  </mergeCells>
  <dataValidations count="1">
    <dataValidation type="list" allowBlank="1" showErrorMessage="1" sqref="C14:C17">
      <formula1>"Simples,Médio,Complexo"</formula1>
    </dataValidation>
  </dataValidation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Z1006"/>
  <sheetViews>
    <sheetView zoomScaleNormal="100" workbookViewId="0">
      <selection activeCell="D37" sqref="D37"/>
    </sheetView>
  </sheetViews>
  <sheetFormatPr defaultColWidth="14.42578125" defaultRowHeight="15" customHeight="1" x14ac:dyDescent="0.2"/>
  <cols>
    <col min="1" max="1" width="8.28515625" customWidth="1"/>
    <col min="2" max="2" width="73.28515625" bestFit="1" customWidth="1"/>
    <col min="3" max="3" width="16.7109375" customWidth="1"/>
    <col min="4" max="4" width="18.140625" customWidth="1"/>
    <col min="5" max="5" width="43.140625" customWidth="1"/>
    <col min="6" max="6" width="9.42578125" customWidth="1"/>
    <col min="7" max="7" width="72" customWidth="1"/>
    <col min="8" max="14" width="9.140625" customWidth="1"/>
    <col min="15" max="15" width="8.7109375" hidden="1" customWidth="1"/>
    <col min="16" max="26" width="8.7109375" customWidth="1"/>
  </cols>
  <sheetData>
    <row r="1" spans="1:26" ht="9" customHeight="1" thickBot="1" x14ac:dyDescent="0.25">
      <c r="A1" s="1"/>
      <c r="B1" s="1"/>
      <c r="C1" s="1"/>
      <c r="D1" s="1"/>
      <c r="E1" s="1"/>
      <c r="F1" s="4"/>
      <c r="G1" s="4"/>
      <c r="H1" s="4"/>
      <c r="I1" s="1"/>
      <c r="J1" s="1"/>
      <c r="K1" s="1"/>
      <c r="L1" s="1"/>
      <c r="M1" s="1"/>
      <c r="N1" s="1"/>
      <c r="O1" s="4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customHeight="1" thickBot="1" x14ac:dyDescent="0.3">
      <c r="A2" s="4"/>
      <c r="B2" s="173" t="s">
        <v>5</v>
      </c>
      <c r="C2" s="174"/>
      <c r="D2" s="175"/>
      <c r="E2" s="2"/>
      <c r="F2" s="2"/>
      <c r="G2" s="2"/>
      <c r="H2" s="4"/>
      <c r="I2" s="1"/>
      <c r="J2" s="1"/>
      <c r="K2" s="1"/>
      <c r="L2" s="1"/>
      <c r="M2" s="1"/>
      <c r="N2" s="1"/>
      <c r="O2" s="4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thickBot="1" x14ac:dyDescent="0.25">
      <c r="A3" s="55"/>
      <c r="B3" s="62" t="s">
        <v>6</v>
      </c>
      <c r="C3" s="63" t="s">
        <v>2</v>
      </c>
      <c r="D3" s="64" t="s">
        <v>7</v>
      </c>
      <c r="E3" s="10"/>
      <c r="F3" s="1"/>
      <c r="G3" s="1"/>
      <c r="H3" s="4"/>
      <c r="I3" s="1"/>
      <c r="J3" s="1"/>
      <c r="K3" s="1"/>
      <c r="L3" s="1"/>
      <c r="M3" s="1"/>
      <c r="N3" s="1"/>
      <c r="O3" s="4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55"/>
      <c r="B4" s="12" t="s">
        <v>4</v>
      </c>
      <c r="C4" s="13">
        <v>5</v>
      </c>
      <c r="D4" s="15">
        <f>COUNTIF(CUC,B4)</f>
        <v>18</v>
      </c>
      <c r="E4" s="16"/>
      <c r="F4" s="1"/>
      <c r="G4" s="1"/>
      <c r="H4" s="4"/>
      <c r="I4" s="1"/>
      <c r="J4" s="1"/>
      <c r="K4" s="1"/>
      <c r="L4" s="1"/>
      <c r="M4" s="1"/>
      <c r="N4" s="1"/>
      <c r="O4" s="4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55"/>
      <c r="B5" s="8" t="s">
        <v>8</v>
      </c>
      <c r="C5" s="9">
        <v>10</v>
      </c>
      <c r="D5" s="7">
        <f>COUNTIF(CUC,B5)</f>
        <v>9</v>
      </c>
      <c r="E5" s="16"/>
      <c r="F5" s="1"/>
      <c r="G5" s="1"/>
      <c r="H5" s="4"/>
      <c r="I5" s="1"/>
      <c r="J5" s="1"/>
      <c r="K5" s="1"/>
      <c r="L5" s="1"/>
      <c r="M5" s="1"/>
      <c r="N5" s="1"/>
      <c r="O5" s="4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55"/>
      <c r="B6" s="11" t="s">
        <v>9</v>
      </c>
      <c r="C6" s="17">
        <v>15</v>
      </c>
      <c r="D6" s="7">
        <f>COUNTIF(CUC,B6)</f>
        <v>0</v>
      </c>
      <c r="E6" s="16"/>
      <c r="F6" s="1"/>
      <c r="G6" s="1"/>
      <c r="H6" s="4"/>
      <c r="I6" s="1"/>
      <c r="J6" s="1"/>
      <c r="K6" s="1"/>
      <c r="L6" s="1"/>
      <c r="M6" s="1"/>
      <c r="N6" s="1"/>
      <c r="O6" s="4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55"/>
      <c r="B7" s="4"/>
      <c r="C7" s="18" t="s">
        <v>12</v>
      </c>
      <c r="D7" s="19">
        <f>(C4*D4)+(C5*D5)+(C6*D6)</f>
        <v>180</v>
      </c>
      <c r="E7" s="55"/>
      <c r="F7" s="1"/>
      <c r="G7" s="1"/>
      <c r="H7" s="4"/>
      <c r="I7" s="1"/>
      <c r="J7" s="1"/>
      <c r="K7" s="1"/>
      <c r="L7" s="1"/>
      <c r="M7" s="1"/>
      <c r="N7" s="1"/>
      <c r="O7" s="4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thickBot="1" x14ac:dyDescent="0.25">
      <c r="A8" s="176"/>
      <c r="B8" s="177"/>
      <c r="C8" s="177"/>
      <c r="D8" s="55"/>
      <c r="E8" s="4"/>
      <c r="F8" s="1"/>
      <c r="G8" s="1"/>
      <c r="H8" s="4"/>
      <c r="I8" s="1"/>
      <c r="J8" s="1"/>
      <c r="K8" s="1"/>
      <c r="L8" s="1"/>
      <c r="M8" s="1"/>
      <c r="N8" s="1"/>
      <c r="O8" s="4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thickBot="1" x14ac:dyDescent="0.25">
      <c r="A9" s="56" t="s">
        <v>14</v>
      </c>
      <c r="B9" s="57" t="s">
        <v>16</v>
      </c>
      <c r="C9" s="65" t="s">
        <v>17</v>
      </c>
      <c r="D9" s="57" t="s">
        <v>15</v>
      </c>
      <c r="E9" s="54" t="s">
        <v>18</v>
      </c>
      <c r="F9" s="1"/>
      <c r="G9" s="1"/>
      <c r="H9" s="4"/>
      <c r="I9" s="1"/>
      <c r="J9" s="1"/>
      <c r="K9" s="1"/>
      <c r="L9" s="1"/>
      <c r="M9" s="1"/>
      <c r="N9" s="1"/>
      <c r="O9" s="4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22"/>
      <c r="B10" s="23" t="s">
        <v>119</v>
      </c>
      <c r="C10" s="6">
        <v>1</v>
      </c>
      <c r="D10" s="6" t="s">
        <v>4</v>
      </c>
      <c r="E10" s="23"/>
      <c r="F10" s="1"/>
      <c r="G10" s="1"/>
      <c r="H10" s="4"/>
      <c r="I10" s="1"/>
      <c r="J10" s="1"/>
      <c r="K10" s="1"/>
      <c r="L10" s="1"/>
      <c r="M10" s="1"/>
      <c r="N10" s="1"/>
      <c r="O10" s="1">
        <v>1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22"/>
      <c r="B11" s="23" t="s">
        <v>120</v>
      </c>
      <c r="C11" s="6">
        <v>1</v>
      </c>
      <c r="D11" s="6" t="s">
        <v>4</v>
      </c>
      <c r="E11" s="23"/>
      <c r="F11" s="1"/>
      <c r="G11" s="1"/>
      <c r="H11" s="4"/>
      <c r="I11" s="1"/>
      <c r="J11" s="1"/>
      <c r="K11" s="1"/>
      <c r="L11" s="1"/>
      <c r="M11" s="1"/>
      <c r="N11" s="1"/>
      <c r="O11" s="1">
        <v>2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22"/>
      <c r="B12" s="23" t="s">
        <v>116</v>
      </c>
      <c r="C12" s="6">
        <v>1</v>
      </c>
      <c r="D12" s="6" t="s">
        <v>4</v>
      </c>
      <c r="E12" s="23"/>
      <c r="F12" s="1"/>
      <c r="G12" s="1"/>
      <c r="H12" s="4"/>
      <c r="I12" s="1"/>
      <c r="J12" s="1"/>
      <c r="K12" s="1"/>
      <c r="L12" s="1"/>
      <c r="M12" s="1"/>
      <c r="N12" s="1"/>
      <c r="O12" s="1">
        <v>3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22"/>
      <c r="B13" s="23" t="s">
        <v>125</v>
      </c>
      <c r="C13" s="6">
        <v>1</v>
      </c>
      <c r="D13" s="6" t="s">
        <v>4</v>
      </c>
      <c r="E13" s="23"/>
      <c r="F13" s="1"/>
      <c r="G13" s="1"/>
      <c r="H13" s="4"/>
      <c r="I13" s="1"/>
      <c r="J13" s="1"/>
      <c r="K13" s="1"/>
      <c r="L13" s="1"/>
      <c r="M13" s="1"/>
      <c r="N13" s="1"/>
      <c r="O13" s="1">
        <v>4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2"/>
      <c r="B14" s="23" t="s">
        <v>124</v>
      </c>
      <c r="C14" s="6">
        <v>1</v>
      </c>
      <c r="D14" s="6" t="s">
        <v>4</v>
      </c>
      <c r="E14" s="23"/>
      <c r="F14" s="1"/>
      <c r="G14" s="1"/>
      <c r="H14" s="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2"/>
      <c r="B15" s="23" t="s">
        <v>126</v>
      </c>
      <c r="C15" s="6">
        <v>2</v>
      </c>
      <c r="D15" s="6" t="s">
        <v>4</v>
      </c>
      <c r="E15" s="23"/>
      <c r="F15" s="1"/>
      <c r="G15" s="1"/>
      <c r="H15" s="4"/>
      <c r="I15" s="1"/>
      <c r="J15" s="1"/>
      <c r="K15" s="1"/>
      <c r="L15" s="1"/>
      <c r="M15" s="1"/>
      <c r="N15" s="1"/>
      <c r="O15" s="1">
        <v>5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2"/>
      <c r="B16" s="23" t="s">
        <v>123</v>
      </c>
      <c r="C16" s="6">
        <v>2</v>
      </c>
      <c r="D16" s="6" t="s">
        <v>4</v>
      </c>
      <c r="E16" s="23"/>
      <c r="F16" s="1"/>
      <c r="G16" s="1"/>
      <c r="H16" s="1"/>
      <c r="I16" s="1"/>
      <c r="J16" s="1"/>
      <c r="K16" s="1"/>
      <c r="L16" s="1"/>
      <c r="M16" s="1"/>
      <c r="N16" s="1"/>
      <c r="O16" s="1">
        <v>6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2"/>
      <c r="B17" s="23" t="s">
        <v>127</v>
      </c>
      <c r="C17" s="6">
        <v>2</v>
      </c>
      <c r="D17" s="6" t="s">
        <v>4</v>
      </c>
      <c r="E17" s="23"/>
      <c r="F17" s="1"/>
      <c r="G17" s="1"/>
      <c r="H17" s="1"/>
      <c r="I17" s="1"/>
      <c r="J17" s="1"/>
      <c r="K17" s="1"/>
      <c r="L17" s="1"/>
      <c r="M17" s="1"/>
      <c r="N17" s="1"/>
      <c r="O17" s="1">
        <v>7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2"/>
      <c r="B18" s="23" t="s">
        <v>128</v>
      </c>
      <c r="C18" s="6">
        <v>2</v>
      </c>
      <c r="D18" s="6" t="s">
        <v>4</v>
      </c>
      <c r="E18" s="23"/>
      <c r="F18" s="1"/>
      <c r="G18" s="1"/>
      <c r="H18" s="1"/>
      <c r="I18" s="1"/>
      <c r="J18" s="1"/>
      <c r="K18" s="1"/>
      <c r="L18" s="1"/>
      <c r="M18" s="1"/>
      <c r="N18" s="1"/>
      <c r="O18" s="1">
        <v>8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2"/>
      <c r="B19" s="23" t="s">
        <v>129</v>
      </c>
      <c r="C19" s="6">
        <v>2</v>
      </c>
      <c r="D19" s="6" t="s">
        <v>4</v>
      </c>
      <c r="E19" s="23"/>
      <c r="F19" s="1"/>
      <c r="G19" s="1"/>
      <c r="H19" s="1"/>
      <c r="I19" s="1"/>
      <c r="J19" s="1"/>
      <c r="K19" s="1"/>
      <c r="L19" s="1"/>
      <c r="M19" s="1"/>
      <c r="N19" s="1"/>
      <c r="O19" s="1">
        <v>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22"/>
      <c r="B20" s="23" t="s">
        <v>130</v>
      </c>
      <c r="C20" s="6">
        <v>1</v>
      </c>
      <c r="D20" s="6" t="s">
        <v>4</v>
      </c>
      <c r="E20" s="23"/>
      <c r="F20" s="1"/>
      <c r="G20" s="1"/>
      <c r="H20" s="1"/>
      <c r="I20" s="1"/>
      <c r="J20" s="1"/>
      <c r="K20" s="1"/>
      <c r="L20" s="1"/>
      <c r="M20" s="1"/>
      <c r="N20" s="1"/>
      <c r="O20" s="1">
        <v>10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22"/>
      <c r="B21" s="23" t="s">
        <v>131</v>
      </c>
      <c r="C21" s="6">
        <v>1</v>
      </c>
      <c r="D21" s="6" t="s">
        <v>4</v>
      </c>
      <c r="E21" s="23"/>
      <c r="F21" s="1"/>
      <c r="G21" s="1"/>
      <c r="H21" s="1"/>
      <c r="I21" s="1"/>
      <c r="J21" s="1"/>
      <c r="K21" s="1"/>
      <c r="L21" s="1"/>
      <c r="M21" s="1"/>
      <c r="N21" s="1"/>
      <c r="O21" s="1">
        <v>11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22"/>
      <c r="B22" s="23" t="s">
        <v>132</v>
      </c>
      <c r="C22" s="6">
        <v>2</v>
      </c>
      <c r="D22" s="6" t="s">
        <v>8</v>
      </c>
      <c r="E22" s="23"/>
      <c r="F22" s="1"/>
      <c r="G22" s="1"/>
      <c r="H22" s="1"/>
      <c r="I22" s="1"/>
      <c r="J22" s="1"/>
      <c r="K22" s="1"/>
      <c r="L22" s="1"/>
      <c r="M22" s="1"/>
      <c r="N22" s="1"/>
      <c r="O22" s="1">
        <v>12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22"/>
      <c r="B23" s="23" t="s">
        <v>133</v>
      </c>
      <c r="C23" s="6">
        <v>2</v>
      </c>
      <c r="D23" s="6" t="s">
        <v>8</v>
      </c>
      <c r="E23" s="23"/>
      <c r="F23" s="1"/>
      <c r="G23" s="1"/>
      <c r="H23" s="1"/>
      <c r="I23" s="1"/>
      <c r="J23" s="1"/>
      <c r="K23" s="1"/>
      <c r="L23" s="1"/>
      <c r="M23" s="1"/>
      <c r="N23" s="1"/>
      <c r="O23" s="1">
        <v>13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22"/>
      <c r="B24" s="23" t="s">
        <v>134</v>
      </c>
      <c r="C24" s="6">
        <v>2</v>
      </c>
      <c r="D24" s="6" t="s">
        <v>8</v>
      </c>
      <c r="E24" s="23"/>
      <c r="F24" s="1"/>
      <c r="G24" s="1"/>
      <c r="H24" s="1"/>
      <c r="I24" s="1"/>
      <c r="J24" s="1"/>
      <c r="K24" s="1"/>
      <c r="L24" s="1"/>
      <c r="M24" s="1"/>
      <c r="N24" s="1"/>
      <c r="O24" s="1">
        <v>14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22"/>
      <c r="B25" s="23" t="s">
        <v>135</v>
      </c>
      <c r="C25" s="6">
        <v>1</v>
      </c>
      <c r="D25" s="6" t="s">
        <v>8</v>
      </c>
      <c r="E25" s="23"/>
      <c r="F25" s="1"/>
      <c r="G25" s="1"/>
      <c r="H25" s="1"/>
      <c r="I25" s="1"/>
      <c r="J25" s="1"/>
      <c r="K25" s="1"/>
      <c r="L25" s="1"/>
      <c r="M25" s="1"/>
      <c r="N25" s="1"/>
      <c r="O25" s="1">
        <v>15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28"/>
      <c r="B26" s="21" t="s">
        <v>136</v>
      </c>
      <c r="C26" s="121">
        <v>1</v>
      </c>
      <c r="D26" s="121" t="s">
        <v>8</v>
      </c>
      <c r="E26" s="23"/>
      <c r="F26" s="1"/>
      <c r="G26" s="1"/>
      <c r="H26" s="1"/>
      <c r="I26" s="1"/>
      <c r="J26" s="1"/>
      <c r="K26" s="1"/>
      <c r="L26" s="1"/>
      <c r="M26" s="1"/>
      <c r="N26" s="1"/>
      <c r="O26" s="1">
        <v>16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29"/>
      <c r="B27" s="125" t="s">
        <v>137</v>
      </c>
      <c r="C27" s="71">
        <v>1</v>
      </c>
      <c r="D27" s="71" t="s">
        <v>8</v>
      </c>
      <c r="E27" s="122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29"/>
      <c r="B28" s="125" t="s">
        <v>138</v>
      </c>
      <c r="C28" s="71">
        <v>2</v>
      </c>
      <c r="D28" s="71" t="s">
        <v>8</v>
      </c>
      <c r="E28" s="122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29"/>
      <c r="B29" s="125" t="s">
        <v>139</v>
      </c>
      <c r="C29" s="71">
        <v>1</v>
      </c>
      <c r="D29" s="71" t="s">
        <v>4</v>
      </c>
      <c r="E29" s="12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29"/>
      <c r="B30" s="125" t="s">
        <v>140</v>
      </c>
      <c r="C30" s="71">
        <v>1</v>
      </c>
      <c r="D30" s="71" t="s">
        <v>4</v>
      </c>
      <c r="E30" s="12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29"/>
      <c r="B31" s="125" t="s">
        <v>141</v>
      </c>
      <c r="C31" s="71">
        <v>2</v>
      </c>
      <c r="D31" s="71" t="s">
        <v>8</v>
      </c>
      <c r="E31" s="122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29"/>
      <c r="B32" s="125" t="s">
        <v>142</v>
      </c>
      <c r="C32" s="71">
        <v>1</v>
      </c>
      <c r="D32" s="71" t="s">
        <v>4</v>
      </c>
      <c r="E32" s="122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29"/>
      <c r="B33" s="125" t="s">
        <v>143</v>
      </c>
      <c r="C33" s="71">
        <v>1</v>
      </c>
      <c r="D33" s="71" t="s">
        <v>4</v>
      </c>
      <c r="E33" s="122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29"/>
      <c r="B34" s="125" t="s">
        <v>144</v>
      </c>
      <c r="C34" s="71">
        <v>1</v>
      </c>
      <c r="D34" s="71" t="s">
        <v>4</v>
      </c>
      <c r="E34" s="122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29"/>
      <c r="B35" s="125" t="s">
        <v>145</v>
      </c>
      <c r="C35" s="71">
        <v>2</v>
      </c>
      <c r="D35" s="71" t="s">
        <v>8</v>
      </c>
      <c r="E35" s="122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thickBot="1" x14ac:dyDescent="0.25">
      <c r="A36" s="129"/>
      <c r="B36" s="125" t="s">
        <v>146</v>
      </c>
      <c r="C36" s="71">
        <v>1</v>
      </c>
      <c r="D36" s="71" t="s">
        <v>4</v>
      </c>
      <c r="E36" s="122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thickBot="1" x14ac:dyDescent="0.25">
      <c r="A37" s="123" t="s">
        <v>21</v>
      </c>
      <c r="B37" s="124">
        <f>SUBTOTAL(103,B10:B36)</f>
        <v>27</v>
      </c>
      <c r="C37" s="127"/>
      <c r="D37" s="126"/>
      <c r="E37" s="12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>
        <v>31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>
        <v>32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>
        <v>33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>
        <v>34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>
        <v>35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>
        <v>36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>
        <v>37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>
        <v>38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>
        <v>39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>
        <v>40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>
        <v>41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>
        <v>42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>
        <v>43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>
        <v>44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>
        <v>45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>
        <v>46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>
        <v>47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>
        <v>48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>
        <v>49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>
        <v>50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>
        <v>51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>
        <v>52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>
        <v>53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>
        <v>54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>
        <v>55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>
        <v>56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>
        <v>57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>
        <v>58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>
        <v>59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>
        <v>60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>
        <v>61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>
        <v>62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>
        <v>63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>
        <v>64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>
        <v>65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>
        <v>66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>
        <v>67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>
        <v>68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>
        <v>69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>
        <v>70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>
        <v>71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>
        <v>72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>
        <v>73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>
        <v>74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>
        <v>75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>
        <v>76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>
        <v>77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>
        <v>78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>
        <v>79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>
        <v>80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>
        <v>81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>
        <v>82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>
        <v>83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>
        <v>84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>
        <v>85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>
        <v>86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>
        <v>87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>
        <v>88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>
        <v>89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>
        <v>90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>
        <v>91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>
        <v>92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>
        <v>93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>
        <v>94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>
        <v>95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>
        <v>96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>
        <v>97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>
        <v>98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>
        <v>99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>
        <v>100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>
        <v>101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>
        <v>102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>
        <v>103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>
        <v>104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>
        <v>105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>
        <v>106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>
        <v>107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>
        <v>108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>
        <v>109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>
        <v>110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>
        <v>111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>
        <v>112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>
        <v>113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>
        <v>114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>
        <v>115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>
        <v>116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>
        <v>117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>
        <v>118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>
        <v>119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>
        <v>120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>
        <v>121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>
        <v>122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>
        <v>123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>
        <v>124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>
        <v>125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>
        <v>126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>
        <v>127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>
        <v>128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>
        <v>129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>
        <v>130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>
        <v>131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>
        <v>132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>
        <v>133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>
        <v>134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>
        <v>135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>
        <v>136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>
        <v>137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>
        <v>138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>
        <v>139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>
        <v>140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>
        <v>141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>
        <v>142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>
        <v>143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>
        <v>144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>
        <v>145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>
        <v>146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>
        <v>147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>
        <v>148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>
        <v>149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>
        <v>150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>
        <v>151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>
        <v>152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>
        <v>153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>
        <v>154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>
        <v>155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>
        <v>156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>
        <v>157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>
        <v>158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>
        <v>159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>
        <v>160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>
        <v>161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>
        <v>162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>
        <v>163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>
        <v>164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>
        <v>165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>
        <v>166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>
        <v>167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>
        <v>168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>
        <v>169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>
        <v>170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>
        <v>171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>
        <v>172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>
        <v>173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>
        <v>174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>
        <v>175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>
        <v>176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>
        <v>177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>
        <v>178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>
        <v>179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>
        <v>180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>
        <v>181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>
        <v>182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>
        <v>183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>
        <v>184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>
        <v>185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>
        <v>186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>
        <v>187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>
        <v>188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>
        <v>189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>
        <v>190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>
        <v>191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>
        <v>192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>
        <v>193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>
        <v>194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>
        <v>195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>
        <v>196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>
        <v>197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>
        <v>198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>
        <v>199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>
        <v>200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>
        <v>201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>
        <v>202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>
        <v>203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>
        <v>204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>
        <v>205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>
        <v>206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>
        <v>207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>
        <v>208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>
        <v>209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>
        <v>210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>
        <v>211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>
        <v>212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>
        <v>213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>
        <v>214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>
        <v>215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>
        <v>216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>
        <v>217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>
        <v>218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>
        <v>219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>
        <v>220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>
        <v>221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>
        <v>222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>
        <v>223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>
        <v>224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>
        <v>225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>
        <v>226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>
        <v>227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>
        <v>228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>
        <v>229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>
        <v>230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>
        <v>231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>
        <v>232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>
        <v>233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>
        <v>234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>
        <v>235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>
        <v>236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>
        <v>237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>
        <v>238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>
        <v>239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>
        <v>240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>
        <v>241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>
        <v>242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>
        <v>243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>
        <v>244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>
        <v>245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>
        <v>246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>
        <v>247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>
        <v>248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>
        <v>249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>
        <v>250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>
        <v>251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>
        <v>252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>
        <v>253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>
        <v>254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>
        <v>255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>
        <v>256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>
        <v>257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>
        <v>258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>
        <v>259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>
        <v>260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>
        <v>261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>
        <v>262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>
        <v>263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>
        <v>264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>
        <v>265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>
        <v>266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>
        <v>267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>
        <v>268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>
        <v>269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>
        <v>270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>
        <v>271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>
        <v>272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>
        <v>273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>
        <v>274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>
        <v>275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>
        <v>276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>
        <v>277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>
        <v>278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>
        <v>279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>
        <v>280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>
        <v>281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>
        <v>282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>
        <v>283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>
        <v>284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>
        <v>285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>
        <v>286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>
        <v>287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>
        <v>288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>
        <v>289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>
        <v>290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>
        <v>291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>
        <v>292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>
        <v>293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>
        <v>294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>
        <v>295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>
        <v>296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>
        <v>297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>
        <v>298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>
        <v>299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>
        <v>300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>
        <v>301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>
        <v>302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>
        <v>303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>
        <v>304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>
        <v>305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>
        <v>306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>
        <v>307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>
        <v>308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>
        <v>309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>
        <v>310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>
        <v>311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>
        <v>312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>
        <v>313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>
        <v>314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>
        <v>315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>
        <v>316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>
        <v>317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>
        <v>318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>
        <v>319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>
        <v>320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>
        <v>321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>
        <v>322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>
        <v>323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>
        <v>324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>
        <v>325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>
        <v>326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>
        <v>327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>
        <v>328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>
        <v>329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>
        <v>330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>
        <v>331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>
        <v>332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>
        <v>333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>
        <v>334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>
        <v>335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>
        <v>336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>
        <v>337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>
        <v>338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>
        <v>339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>
        <v>340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>
        <v>341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>
        <v>342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>
        <v>343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>
        <v>344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>
        <v>345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>
        <v>346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>
        <v>347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>
        <v>348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>
        <v>349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>
        <v>350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>
        <v>351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>
        <v>352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>
        <v>353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>
        <v>354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>
        <v>355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>
        <v>356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>
        <v>357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>
        <v>358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>
        <v>359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>
        <v>360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>
        <v>361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>
        <v>362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>
        <v>363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>
        <v>364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>
        <v>365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>
        <v>366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>
        <v>367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>
        <v>368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>
        <v>369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>
        <v>370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>
        <v>371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>
        <v>372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>
        <v>373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>
        <v>374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>
        <v>375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>
        <v>376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>
        <v>377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>
        <v>378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>
        <v>379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>
        <v>380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>
        <v>381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>
        <v>382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>
        <v>383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>
        <v>384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>
        <v>385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>
        <v>386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>
        <v>387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>
        <v>388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>
        <v>389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>
        <v>390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>
        <v>391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>
        <v>392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>
        <v>393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>
        <v>394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>
        <v>395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>
        <v>396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>
        <v>397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>
        <v>398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>
        <v>399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>
        <v>400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>
        <v>401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>
        <v>402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>
        <v>403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>
        <v>404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>
        <v>405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>
        <v>406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>
        <v>407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>
        <v>408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>
        <v>409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>
        <v>410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>
        <v>411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>
        <v>412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>
        <v>413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>
        <v>414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>
        <v>415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>
        <v>416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>
        <v>417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>
        <v>418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>
        <v>419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>
        <v>420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>
        <v>421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>
        <v>422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>
        <v>423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>
        <v>424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>
        <v>425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>
        <v>426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>
        <v>427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>
        <v>428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>
        <v>429</v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>
        <v>430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>
        <v>431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>
        <v>432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>
        <v>433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>
        <v>434</v>
      </c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>
        <v>435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>
        <v>436</v>
      </c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>
        <v>437</v>
      </c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>
        <v>438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>
        <v>439</v>
      </c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>
        <v>440</v>
      </c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>
        <v>441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>
        <v>442</v>
      </c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>
        <v>443</v>
      </c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>
        <v>444</v>
      </c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>
        <v>445</v>
      </c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>
        <v>446</v>
      </c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>
        <v>447</v>
      </c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>
        <v>448</v>
      </c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>
        <v>449</v>
      </c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>
        <v>450</v>
      </c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>
        <v>451</v>
      </c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>
        <v>452</v>
      </c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>
        <v>453</v>
      </c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>
        <v>454</v>
      </c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>
        <v>455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>
        <v>456</v>
      </c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>
        <v>457</v>
      </c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>
        <v>458</v>
      </c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>
        <v>459</v>
      </c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>
        <v>460</v>
      </c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>
        <v>461</v>
      </c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>
        <v>462</v>
      </c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>
        <v>463</v>
      </c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>
        <v>464</v>
      </c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>
        <v>465</v>
      </c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>
        <v>466</v>
      </c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>
        <v>467</v>
      </c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>
        <v>468</v>
      </c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>
        <v>469</v>
      </c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>
        <v>470</v>
      </c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>
        <v>471</v>
      </c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>
        <v>472</v>
      </c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>
        <v>473</v>
      </c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>
        <v>474</v>
      </c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>
        <v>475</v>
      </c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>
        <v>476</v>
      </c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>
        <v>477</v>
      </c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>
        <v>478</v>
      </c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>
        <v>479</v>
      </c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>
        <v>480</v>
      </c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>
        <v>481</v>
      </c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>
        <v>482</v>
      </c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>
        <v>483</v>
      </c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>
        <v>484</v>
      </c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>
        <v>485</v>
      </c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>
        <v>486</v>
      </c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>
        <v>487</v>
      </c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>
        <v>488</v>
      </c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>
        <v>489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>
        <v>490</v>
      </c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>
        <v>491</v>
      </c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>
        <v>492</v>
      </c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>
        <v>493</v>
      </c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>
        <v>494</v>
      </c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>
        <v>495</v>
      </c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>
        <v>496</v>
      </c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>
        <v>497</v>
      </c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>
        <v>498</v>
      </c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>
        <v>499</v>
      </c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>
        <v>500</v>
      </c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>
        <v>501</v>
      </c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>
        <v>502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>
        <v>503</v>
      </c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>
        <v>504</v>
      </c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>
        <v>505</v>
      </c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>
        <v>506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>
        <v>507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>
        <v>508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>
        <v>509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>
        <v>510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>
        <v>511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>
        <v>512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>
        <v>513</v>
      </c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>
        <v>514</v>
      </c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>
        <v>515</v>
      </c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>
        <v>516</v>
      </c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>
        <v>517</v>
      </c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>
        <v>518</v>
      </c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>
        <v>519</v>
      </c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>
        <v>520</v>
      </c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>
        <v>521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>
        <v>522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>
        <v>523</v>
      </c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>
        <v>524</v>
      </c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>
        <v>525</v>
      </c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>
        <v>526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>
        <v>527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>
        <v>528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>
        <v>529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>
        <v>530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>
        <v>531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>
        <v>532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>
        <v>533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>
        <v>534</v>
      </c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>
        <v>535</v>
      </c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>
        <v>536</v>
      </c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>
        <v>537</v>
      </c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>
        <v>538</v>
      </c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>
        <v>539</v>
      </c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>
        <v>540</v>
      </c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>
        <v>541</v>
      </c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>
        <v>542</v>
      </c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>
        <v>543</v>
      </c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>
        <v>544</v>
      </c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>
        <v>545</v>
      </c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>
        <v>546</v>
      </c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>
        <v>547</v>
      </c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>
        <v>548</v>
      </c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>
        <v>549</v>
      </c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>
        <v>550</v>
      </c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>
        <v>551</v>
      </c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>
        <v>552</v>
      </c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>
        <v>553</v>
      </c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>
        <v>554</v>
      </c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>
        <v>555</v>
      </c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>
        <v>556</v>
      </c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>
        <v>557</v>
      </c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>
        <v>558</v>
      </c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>
        <v>559</v>
      </c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>
        <v>560</v>
      </c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>
        <v>561</v>
      </c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>
        <v>562</v>
      </c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>
        <v>563</v>
      </c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>
        <v>564</v>
      </c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>
        <v>565</v>
      </c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>
        <v>566</v>
      </c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>
        <v>567</v>
      </c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>
        <v>568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>
        <v>569</v>
      </c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>
        <v>570</v>
      </c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>
        <v>571</v>
      </c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>
        <v>572</v>
      </c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>
        <v>573</v>
      </c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>
        <v>574</v>
      </c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>
        <v>575</v>
      </c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>
        <v>576</v>
      </c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>
        <v>577</v>
      </c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>
        <v>578</v>
      </c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>
        <v>579</v>
      </c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>
        <v>580</v>
      </c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>
        <v>581</v>
      </c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>
        <v>582</v>
      </c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>
        <v>583</v>
      </c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>
        <v>584</v>
      </c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>
        <v>585</v>
      </c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>
        <v>586</v>
      </c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>
        <v>587</v>
      </c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>
        <v>588</v>
      </c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>
        <v>589</v>
      </c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>
        <v>590</v>
      </c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>
        <v>591</v>
      </c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>
        <v>592</v>
      </c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>
        <v>593</v>
      </c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>
        <v>594</v>
      </c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>
        <v>595</v>
      </c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>
        <v>596</v>
      </c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>
        <v>597</v>
      </c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>
        <v>598</v>
      </c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>
        <v>599</v>
      </c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>
        <v>600</v>
      </c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>
        <v>601</v>
      </c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>
        <v>602</v>
      </c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>
        <v>603</v>
      </c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>
        <v>604</v>
      </c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>
        <v>605</v>
      </c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>
        <v>606</v>
      </c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>
        <v>607</v>
      </c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>
        <v>608</v>
      </c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>
        <v>609</v>
      </c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>
        <v>610</v>
      </c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>
        <v>611</v>
      </c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>
        <v>612</v>
      </c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>
        <v>613</v>
      </c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>
        <v>614</v>
      </c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>
        <v>615</v>
      </c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>
        <v>616</v>
      </c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>
        <v>617</v>
      </c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>
        <v>618</v>
      </c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>
        <v>619</v>
      </c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>
        <v>620</v>
      </c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>
        <v>621</v>
      </c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>
        <v>622</v>
      </c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>
        <v>623</v>
      </c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>
        <v>624</v>
      </c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>
        <v>625</v>
      </c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>
        <v>626</v>
      </c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>
        <v>627</v>
      </c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>
        <v>628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>
        <v>629</v>
      </c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>
        <v>630</v>
      </c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>
        <v>631</v>
      </c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>
        <v>632</v>
      </c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>
        <v>633</v>
      </c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>
        <v>634</v>
      </c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>
        <v>635</v>
      </c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>
        <v>636</v>
      </c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>
        <v>637</v>
      </c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>
        <v>638</v>
      </c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>
        <v>639</v>
      </c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>
        <v>640</v>
      </c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>
        <v>641</v>
      </c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>
        <v>642</v>
      </c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>
        <v>643</v>
      </c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>
        <v>644</v>
      </c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>
        <v>645</v>
      </c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>
        <v>646</v>
      </c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>
        <v>647</v>
      </c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>
        <v>648</v>
      </c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>
        <v>649</v>
      </c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>
        <v>650</v>
      </c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>
        <v>651</v>
      </c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>
        <v>652</v>
      </c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>
        <v>653</v>
      </c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>
        <v>654</v>
      </c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>
        <v>655</v>
      </c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>
        <v>656</v>
      </c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>
        <v>657</v>
      </c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>
        <v>658</v>
      </c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>
        <v>659</v>
      </c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>
        <v>660</v>
      </c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>
        <v>661</v>
      </c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>
        <v>662</v>
      </c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>
        <v>663</v>
      </c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>
        <v>664</v>
      </c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>
        <v>665</v>
      </c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>
        <v>666</v>
      </c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>
        <v>667</v>
      </c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>
        <v>668</v>
      </c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>
        <v>669</v>
      </c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>
        <v>670</v>
      </c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>
        <v>671</v>
      </c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>
        <v>672</v>
      </c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>
        <v>673</v>
      </c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>
        <v>674</v>
      </c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>
        <v>675</v>
      </c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>
        <v>676</v>
      </c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>
        <v>677</v>
      </c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>
        <v>678</v>
      </c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>
        <v>679</v>
      </c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>
        <v>680</v>
      </c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>
        <v>681</v>
      </c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>
        <v>682</v>
      </c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>
        <v>683</v>
      </c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>
        <v>684</v>
      </c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>
        <v>685</v>
      </c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>
        <v>686</v>
      </c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>
        <v>687</v>
      </c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>
        <v>688</v>
      </c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>
        <v>689</v>
      </c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>
        <v>690</v>
      </c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>
        <v>691</v>
      </c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>
        <v>692</v>
      </c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>
        <v>693</v>
      </c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>
        <v>694</v>
      </c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>
        <v>695</v>
      </c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>
        <v>696</v>
      </c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>
        <v>697</v>
      </c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>
        <v>698</v>
      </c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>
        <v>699</v>
      </c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>
        <v>700</v>
      </c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>
        <v>701</v>
      </c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>
        <v>702</v>
      </c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>
        <v>703</v>
      </c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>
        <v>704</v>
      </c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>
        <v>705</v>
      </c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>
        <v>706</v>
      </c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>
        <v>707</v>
      </c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>
        <v>708</v>
      </c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>
        <v>709</v>
      </c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>
        <v>710</v>
      </c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>
        <v>711</v>
      </c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>
        <v>712</v>
      </c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>
        <v>713</v>
      </c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>
        <v>714</v>
      </c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>
        <v>715</v>
      </c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>
        <v>716</v>
      </c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>
        <v>717</v>
      </c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>
        <v>718</v>
      </c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>
        <v>719</v>
      </c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>
        <v>720</v>
      </c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>
        <v>721</v>
      </c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>
        <v>722</v>
      </c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>
        <v>723</v>
      </c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>
        <v>724</v>
      </c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>
        <v>725</v>
      </c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>
        <v>726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>
        <v>727</v>
      </c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>
        <v>728</v>
      </c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>
        <v>729</v>
      </c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>
        <v>730</v>
      </c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>
        <v>731</v>
      </c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>
        <v>732</v>
      </c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>
        <v>733</v>
      </c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>
        <v>734</v>
      </c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>
        <v>735</v>
      </c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>
        <v>736</v>
      </c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>
        <v>737</v>
      </c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>
        <v>738</v>
      </c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>
        <v>739</v>
      </c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>
        <v>740</v>
      </c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>
        <v>741</v>
      </c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>
        <v>742</v>
      </c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>
        <v>743</v>
      </c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>
        <v>744</v>
      </c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>
        <v>745</v>
      </c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>
        <v>746</v>
      </c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>
        <v>747</v>
      </c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>
        <v>748</v>
      </c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>
        <v>749</v>
      </c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>
        <v>750</v>
      </c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>
        <v>751</v>
      </c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>
        <v>752</v>
      </c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>
        <v>753</v>
      </c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>
        <v>754</v>
      </c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>
        <v>755</v>
      </c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>
        <v>756</v>
      </c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>
        <v>757</v>
      </c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>
        <v>758</v>
      </c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>
        <v>759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>
        <v>760</v>
      </c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>
        <v>761</v>
      </c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>
        <v>762</v>
      </c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>
        <v>763</v>
      </c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>
        <v>764</v>
      </c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>
        <v>765</v>
      </c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>
        <v>766</v>
      </c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>
        <v>767</v>
      </c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>
        <v>768</v>
      </c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>
        <v>769</v>
      </c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>
        <v>770</v>
      </c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>
        <v>771</v>
      </c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>
        <v>772</v>
      </c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>
        <v>773</v>
      </c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>
        <v>774</v>
      </c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>
        <v>775</v>
      </c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>
        <v>776</v>
      </c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>
        <v>777</v>
      </c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>
        <v>778</v>
      </c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>
        <v>779</v>
      </c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>
        <v>780</v>
      </c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>
        <v>781</v>
      </c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>
        <v>782</v>
      </c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>
        <v>783</v>
      </c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>
        <v>784</v>
      </c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>
        <v>785</v>
      </c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>
        <v>786</v>
      </c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>
        <v>787</v>
      </c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>
        <v>788</v>
      </c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>
        <v>789</v>
      </c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>
        <v>790</v>
      </c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>
        <v>791</v>
      </c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>
        <v>792</v>
      </c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>
        <v>793</v>
      </c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>
        <v>794</v>
      </c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>
        <v>795</v>
      </c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>
        <v>796</v>
      </c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>
        <v>797</v>
      </c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>
        <v>798</v>
      </c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>
        <v>799</v>
      </c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>
        <v>800</v>
      </c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>
        <v>801</v>
      </c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>
        <v>802</v>
      </c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>
        <v>803</v>
      </c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>
        <v>804</v>
      </c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>
        <v>805</v>
      </c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>
        <v>806</v>
      </c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>
        <v>807</v>
      </c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>
        <v>808</v>
      </c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>
        <v>809</v>
      </c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>
        <v>810</v>
      </c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>
        <v>811</v>
      </c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>
        <v>812</v>
      </c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>
        <v>813</v>
      </c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>
        <v>814</v>
      </c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>
        <v>815</v>
      </c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>
        <v>816</v>
      </c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>
        <v>817</v>
      </c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>
        <v>818</v>
      </c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>
        <v>819</v>
      </c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>
        <v>820</v>
      </c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>
        <v>821</v>
      </c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>
        <v>822</v>
      </c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>
        <v>823</v>
      </c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>
        <v>824</v>
      </c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>
        <v>825</v>
      </c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>
        <v>826</v>
      </c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>
        <v>827</v>
      </c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>
        <v>828</v>
      </c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>
        <v>829</v>
      </c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>
        <v>830</v>
      </c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>
        <v>831</v>
      </c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>
        <v>832</v>
      </c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>
        <v>833</v>
      </c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>
        <v>834</v>
      </c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>
        <v>835</v>
      </c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>
        <v>836</v>
      </c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>
        <v>837</v>
      </c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>
        <v>838</v>
      </c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>
        <v>839</v>
      </c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>
        <v>840</v>
      </c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>
        <v>841</v>
      </c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>
        <v>842</v>
      </c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>
        <v>843</v>
      </c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>
        <v>844</v>
      </c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>
        <v>845</v>
      </c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>
        <v>846</v>
      </c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>
        <v>847</v>
      </c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>
        <v>848</v>
      </c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>
        <v>849</v>
      </c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>
        <v>850</v>
      </c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>
        <v>851</v>
      </c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>
        <v>852</v>
      </c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>
        <v>853</v>
      </c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>
        <v>854</v>
      </c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>
        <v>855</v>
      </c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>
        <v>856</v>
      </c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>
        <v>857</v>
      </c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>
        <v>858</v>
      </c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>
        <v>859</v>
      </c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>
        <v>860</v>
      </c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>
        <v>861</v>
      </c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>
        <v>862</v>
      </c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>
        <v>863</v>
      </c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>
        <v>864</v>
      </c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>
        <v>865</v>
      </c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>
        <v>866</v>
      </c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>
        <v>867</v>
      </c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>
        <v>868</v>
      </c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>
        <v>869</v>
      </c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>
        <v>870</v>
      </c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>
        <v>871</v>
      </c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>
        <v>872</v>
      </c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>
        <v>873</v>
      </c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>
        <v>874</v>
      </c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>
        <v>875</v>
      </c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>
        <v>876</v>
      </c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>
        <v>877</v>
      </c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>
        <v>878</v>
      </c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>
        <v>879</v>
      </c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>
        <v>880</v>
      </c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>
        <v>881</v>
      </c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>
        <v>882</v>
      </c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>
        <v>883</v>
      </c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>
        <v>884</v>
      </c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>
        <v>885</v>
      </c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>
        <v>886</v>
      </c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>
        <v>887</v>
      </c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>
        <v>888</v>
      </c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>
        <v>889</v>
      </c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>
        <v>890</v>
      </c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>
        <v>891</v>
      </c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>
        <v>892</v>
      </c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>
        <v>893</v>
      </c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>
        <v>894</v>
      </c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>
        <v>895</v>
      </c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>
        <v>896</v>
      </c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>
        <v>897</v>
      </c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>
        <v>898</v>
      </c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>
        <v>899</v>
      </c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>
        <v>900</v>
      </c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>
        <v>901</v>
      </c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>
        <v>902</v>
      </c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>
        <v>903</v>
      </c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>
        <v>904</v>
      </c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>
        <v>905</v>
      </c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>
        <v>906</v>
      </c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>
        <v>907</v>
      </c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>
        <v>908</v>
      </c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>
        <v>909</v>
      </c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>
        <v>910</v>
      </c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>
        <v>911</v>
      </c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>
        <v>912</v>
      </c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>
        <v>913</v>
      </c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>
        <v>914</v>
      </c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>
        <v>915</v>
      </c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>
        <v>916</v>
      </c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>
        <v>917</v>
      </c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>
        <v>918</v>
      </c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>
        <v>919</v>
      </c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>
        <v>920</v>
      </c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>
        <v>921</v>
      </c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>
        <v>922</v>
      </c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>
        <v>923</v>
      </c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>
        <v>924</v>
      </c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>
        <v>925</v>
      </c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>
        <v>926</v>
      </c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>
        <v>927</v>
      </c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>
        <v>928</v>
      </c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>
        <v>929</v>
      </c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>
        <v>930</v>
      </c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>
        <v>931</v>
      </c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>
        <v>932</v>
      </c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>
        <v>933</v>
      </c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>
        <v>934</v>
      </c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>
        <v>935</v>
      </c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>
        <v>936</v>
      </c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>
        <v>937</v>
      </c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>
        <v>938</v>
      </c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>
        <v>939</v>
      </c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>
        <v>940</v>
      </c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>
        <v>941</v>
      </c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>
        <v>942</v>
      </c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>
        <v>943</v>
      </c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>
        <v>944</v>
      </c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>
        <v>945</v>
      </c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>
        <v>946</v>
      </c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>
        <v>947</v>
      </c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>
        <v>948</v>
      </c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>
        <v>949</v>
      </c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>
        <v>950</v>
      </c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>
        <v>951</v>
      </c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>
        <v>952</v>
      </c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>
        <v>953</v>
      </c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>
        <v>954</v>
      </c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>
        <v>955</v>
      </c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>
        <v>956</v>
      </c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>
        <v>957</v>
      </c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>
        <v>958</v>
      </c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>
        <v>959</v>
      </c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>
        <v>960</v>
      </c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>
        <v>961</v>
      </c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>
        <v>962</v>
      </c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>
        <v>963</v>
      </c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>
        <v>964</v>
      </c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>
        <v>965</v>
      </c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>
        <v>966</v>
      </c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>
        <v>967</v>
      </c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>
        <v>968</v>
      </c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>
        <v>969</v>
      </c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>
        <v>970</v>
      </c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>
        <v>971</v>
      </c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>
        <v>972</v>
      </c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>
        <v>973</v>
      </c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>
        <v>974</v>
      </c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>
        <v>975</v>
      </c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>
        <v>976</v>
      </c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>
        <v>977</v>
      </c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>
        <v>978</v>
      </c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>
        <v>979</v>
      </c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>
        <v>980</v>
      </c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>
        <v>981</v>
      </c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>
        <v>982</v>
      </c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>
        <v>983</v>
      </c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>
        <v>984</v>
      </c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>
        <v>985</v>
      </c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>
        <v>986</v>
      </c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>
        <v>987</v>
      </c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>
        <v>988</v>
      </c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>
        <v>989</v>
      </c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>
        <v>990</v>
      </c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>
        <v>991</v>
      </c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>
        <v>992</v>
      </c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>
        <v>993</v>
      </c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>
        <v>994</v>
      </c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>
        <v>995</v>
      </c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7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>
        <v>996</v>
      </c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7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>
        <v>997</v>
      </c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7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>
        <v>998</v>
      </c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2.75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>
        <v>999</v>
      </c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mergeCells count="2">
    <mergeCell ref="B2:D2"/>
    <mergeCell ref="A8:C8"/>
  </mergeCells>
  <dataValidations count="2">
    <dataValidation type="custom" allowBlank="1" showErrorMessage="1" sqref="B10:B36">
      <formula1>AND(GTE(LEN(B10),MIN((1),(100))),LTE(LEN(B10),MAX((1),(100))))</formula1>
    </dataValidation>
    <dataValidation type="list" allowBlank="1" showErrorMessage="1" sqref="D10:D37">
      <formula1>$B$4:$B$6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994"/>
  <sheetViews>
    <sheetView zoomScale="80" zoomScaleNormal="80" workbookViewId="0">
      <selection activeCell="E18" sqref="E18"/>
    </sheetView>
  </sheetViews>
  <sheetFormatPr defaultColWidth="14.42578125" defaultRowHeight="15" customHeight="1" x14ac:dyDescent="0.2"/>
  <cols>
    <col min="1" max="2" width="9.140625" customWidth="1"/>
    <col min="3" max="3" width="40.42578125" customWidth="1"/>
    <col min="4" max="4" width="5.28515625" customWidth="1"/>
    <col min="5" max="5" width="10.42578125" customWidth="1"/>
    <col min="6" max="6" width="9.140625" customWidth="1"/>
    <col min="7" max="7" width="10" customWidth="1"/>
    <col min="8" max="13" width="9.140625" customWidth="1"/>
    <col min="14" max="26" width="8.7109375" customWidth="1"/>
  </cols>
  <sheetData>
    <row r="1" spans="1:26" ht="17.25" customHeight="1" thickBot="1" x14ac:dyDescent="0.3">
      <c r="A1" s="1"/>
      <c r="B1" s="173" t="s">
        <v>45</v>
      </c>
      <c r="C1" s="174"/>
      <c r="D1" s="174"/>
      <c r="E1" s="175"/>
      <c r="F1" s="55"/>
      <c r="G1" s="55"/>
      <c r="H1" s="55"/>
      <c r="I1" s="55"/>
      <c r="J1" s="55"/>
      <c r="K1" s="55"/>
      <c r="L1" s="55"/>
      <c r="M1" s="55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8.25" customHeight="1" x14ac:dyDescent="0.2">
      <c r="A2" s="1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82" t="s">
        <v>46</v>
      </c>
      <c r="C3" s="183"/>
      <c r="D3" s="183"/>
      <c r="E3" s="184"/>
      <c r="F3" s="55"/>
      <c r="G3" s="5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28" t="s">
        <v>14</v>
      </c>
      <c r="C4" s="30" t="s">
        <v>48</v>
      </c>
      <c r="D4" s="30" t="s">
        <v>2</v>
      </c>
      <c r="E4" s="30" t="s">
        <v>50</v>
      </c>
      <c r="F4" s="55"/>
      <c r="G4" s="5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9" t="s">
        <v>51</v>
      </c>
      <c r="C5" s="21" t="s">
        <v>52</v>
      </c>
      <c r="D5" s="9">
        <v>2</v>
      </c>
      <c r="E5" s="9">
        <v>1</v>
      </c>
      <c r="F5" s="55"/>
      <c r="G5" s="55"/>
      <c r="H5" s="1"/>
      <c r="I5" s="1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9" t="s">
        <v>55</v>
      </c>
      <c r="C6" s="21" t="s">
        <v>56</v>
      </c>
      <c r="D6" s="9">
        <v>1</v>
      </c>
      <c r="E6" s="9">
        <v>5</v>
      </c>
      <c r="F6" s="55"/>
      <c r="G6" s="55"/>
      <c r="H6" s="1"/>
      <c r="I6" s="1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9" t="s">
        <v>64</v>
      </c>
      <c r="C7" s="21" t="s">
        <v>65</v>
      </c>
      <c r="D7" s="9">
        <v>1</v>
      </c>
      <c r="E7" s="9">
        <v>1</v>
      </c>
      <c r="F7" s="55"/>
      <c r="G7" s="55"/>
      <c r="H7" s="1"/>
      <c r="I7" s="1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9" t="s">
        <v>66</v>
      </c>
      <c r="C8" s="21" t="s">
        <v>67</v>
      </c>
      <c r="D8" s="9">
        <v>1</v>
      </c>
      <c r="E8" s="9">
        <v>1</v>
      </c>
      <c r="F8" s="55"/>
      <c r="G8" s="55"/>
      <c r="H8" s="1"/>
      <c r="I8" s="1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9" t="s">
        <v>69</v>
      </c>
      <c r="C9" s="21" t="s">
        <v>70</v>
      </c>
      <c r="D9" s="9">
        <v>1</v>
      </c>
      <c r="E9" s="9">
        <v>0</v>
      </c>
      <c r="F9" s="55"/>
      <c r="G9" s="55"/>
      <c r="H9" s="1"/>
      <c r="I9" s="1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9" t="s">
        <v>71</v>
      </c>
      <c r="C10" s="21" t="s">
        <v>72</v>
      </c>
      <c r="D10" s="9">
        <v>0.5</v>
      </c>
      <c r="E10" s="9">
        <v>4</v>
      </c>
      <c r="F10" s="55"/>
      <c r="G10" s="55"/>
      <c r="H10" s="1"/>
      <c r="I10" s="1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9" t="s">
        <v>73</v>
      </c>
      <c r="C11" s="21" t="s">
        <v>74</v>
      </c>
      <c r="D11" s="9">
        <v>2</v>
      </c>
      <c r="E11" s="9">
        <v>5</v>
      </c>
      <c r="F11" s="55"/>
      <c r="G11" s="55"/>
      <c r="H11" s="1"/>
      <c r="I11" s="1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9" t="s">
        <v>75</v>
      </c>
      <c r="C12" s="21" t="s">
        <v>76</v>
      </c>
      <c r="D12" s="9">
        <v>2</v>
      </c>
      <c r="E12" s="9">
        <v>5</v>
      </c>
      <c r="F12" s="55"/>
      <c r="G12" s="55"/>
      <c r="H12" s="1"/>
      <c r="I12" s="1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9" t="s">
        <v>77</v>
      </c>
      <c r="C13" s="21" t="s">
        <v>78</v>
      </c>
      <c r="D13" s="9">
        <v>1</v>
      </c>
      <c r="E13" s="9">
        <v>4</v>
      </c>
      <c r="F13" s="55"/>
      <c r="G13" s="55"/>
      <c r="H13" s="1"/>
      <c r="I13" s="1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9" t="s">
        <v>79</v>
      </c>
      <c r="C14" s="21" t="s">
        <v>80</v>
      </c>
      <c r="D14" s="9">
        <v>1</v>
      </c>
      <c r="E14" s="9">
        <v>2</v>
      </c>
      <c r="F14" s="55"/>
      <c r="G14" s="55"/>
      <c r="H14" s="1"/>
      <c r="I14" s="1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9" t="s">
        <v>81</v>
      </c>
      <c r="C15" s="21" t="s">
        <v>82</v>
      </c>
      <c r="D15" s="9">
        <v>1</v>
      </c>
      <c r="E15" s="9">
        <v>1</v>
      </c>
      <c r="F15" s="55"/>
      <c r="G15" s="55"/>
      <c r="H15" s="1"/>
      <c r="I15" s="1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9" t="s">
        <v>83</v>
      </c>
      <c r="C16" s="21" t="s">
        <v>84</v>
      </c>
      <c r="D16" s="9">
        <v>1</v>
      </c>
      <c r="E16" s="9">
        <v>0</v>
      </c>
      <c r="F16" s="55"/>
      <c r="G16" s="55"/>
      <c r="H16" s="1"/>
      <c r="I16" s="1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9" t="s">
        <v>85</v>
      </c>
      <c r="C17" s="21" t="s">
        <v>86</v>
      </c>
      <c r="D17" s="9">
        <v>1</v>
      </c>
      <c r="E17" s="9">
        <v>0</v>
      </c>
      <c r="F17" s="55"/>
      <c r="G17" s="55"/>
      <c r="H17" s="1"/>
      <c r="I17" s="1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81" t="s">
        <v>88</v>
      </c>
      <c r="C18" s="179"/>
      <c r="D18" s="180"/>
      <c r="E18" s="41">
        <f>0.6+(0.01*SUM(D5*E5,D6*E6,D7*E7,D8*E8,D9*E9,D10*E10,D11*E11,D12*E12,D13*E13,D14*E14,D15*E15,D16*E16,D17*E17))</f>
        <v>0.98</v>
      </c>
      <c r="F18" s="55"/>
      <c r="G18" s="5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.25" customHeight="1" x14ac:dyDescent="0.2">
      <c r="A19" s="1"/>
      <c r="B19" s="55"/>
      <c r="C19" s="55"/>
      <c r="D19" s="55"/>
      <c r="E19" s="55"/>
      <c r="F19" s="55"/>
      <c r="G19" s="5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82" t="s">
        <v>91</v>
      </c>
      <c r="C20" s="183"/>
      <c r="D20" s="183"/>
      <c r="E20" s="183"/>
      <c r="F20" s="42"/>
      <c r="G20" s="43"/>
      <c r="H20" s="1"/>
      <c r="I20" s="55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45" t="s">
        <v>14</v>
      </c>
      <c r="C21" s="185" t="s">
        <v>48</v>
      </c>
      <c r="D21" s="186"/>
      <c r="E21" s="187"/>
      <c r="F21" s="45" t="s">
        <v>2</v>
      </c>
      <c r="G21" s="45" t="s">
        <v>50</v>
      </c>
      <c r="H21" s="1"/>
      <c r="I21" s="4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9" t="s">
        <v>93</v>
      </c>
      <c r="C22" s="178" t="s">
        <v>94</v>
      </c>
      <c r="D22" s="179"/>
      <c r="E22" s="180"/>
      <c r="F22" s="9">
        <v>1.5</v>
      </c>
      <c r="G22" s="9">
        <v>4</v>
      </c>
      <c r="H22" s="1"/>
      <c r="I22" s="1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9" t="s">
        <v>95</v>
      </c>
      <c r="C23" s="178" t="s">
        <v>97</v>
      </c>
      <c r="D23" s="179"/>
      <c r="E23" s="180"/>
      <c r="F23" s="9">
        <v>0.5</v>
      </c>
      <c r="G23" s="9">
        <v>4</v>
      </c>
      <c r="H23" s="1"/>
      <c r="I23" s="1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9" t="s">
        <v>98</v>
      </c>
      <c r="C24" s="178" t="s">
        <v>99</v>
      </c>
      <c r="D24" s="179"/>
      <c r="E24" s="180"/>
      <c r="F24" s="9">
        <v>1</v>
      </c>
      <c r="G24" s="9">
        <v>2</v>
      </c>
      <c r="H24" s="1"/>
      <c r="I24" s="1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9" t="s">
        <v>100</v>
      </c>
      <c r="C25" s="178" t="s">
        <v>101</v>
      </c>
      <c r="D25" s="179"/>
      <c r="E25" s="180"/>
      <c r="F25" s="9">
        <v>0.5</v>
      </c>
      <c r="G25" s="9">
        <v>5</v>
      </c>
      <c r="H25" s="1"/>
      <c r="I25" s="1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9" t="s">
        <v>103</v>
      </c>
      <c r="C26" s="178" t="s">
        <v>104</v>
      </c>
      <c r="D26" s="179"/>
      <c r="E26" s="180"/>
      <c r="F26" s="9">
        <v>1</v>
      </c>
      <c r="G26" s="9">
        <v>5</v>
      </c>
      <c r="H26" s="1"/>
      <c r="I26" s="1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9" t="s">
        <v>105</v>
      </c>
      <c r="C27" s="178" t="s">
        <v>106</v>
      </c>
      <c r="D27" s="179"/>
      <c r="E27" s="180"/>
      <c r="F27" s="9">
        <v>2</v>
      </c>
      <c r="G27" s="9">
        <v>3</v>
      </c>
      <c r="H27" s="1"/>
      <c r="I27" s="1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9" t="s">
        <v>107</v>
      </c>
      <c r="C28" s="178" t="s">
        <v>108</v>
      </c>
      <c r="D28" s="179"/>
      <c r="E28" s="180"/>
      <c r="F28" s="9">
        <v>-1</v>
      </c>
      <c r="G28" s="9">
        <v>5</v>
      </c>
      <c r="H28" s="1"/>
      <c r="I28" s="1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9" t="s">
        <v>109</v>
      </c>
      <c r="C29" s="178" t="s">
        <v>110</v>
      </c>
      <c r="D29" s="179"/>
      <c r="E29" s="180"/>
      <c r="F29" s="9">
        <v>1</v>
      </c>
      <c r="G29" s="9">
        <v>3</v>
      </c>
      <c r="H29" s="1"/>
      <c r="I29" s="1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81" t="s">
        <v>111</v>
      </c>
      <c r="C30" s="179"/>
      <c r="D30" s="179"/>
      <c r="E30" s="179"/>
      <c r="F30" s="180"/>
      <c r="G30" s="20">
        <f>1.4+(-0.03*SUM(F22*G22,F23*G23,F24*G24,F25*G25,F26*G26,F27*G27,F28*G28,F29*G29))</f>
        <v>0.75499999999999989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4">
    <mergeCell ref="C22:E22"/>
    <mergeCell ref="B1:E1"/>
    <mergeCell ref="B3:E3"/>
    <mergeCell ref="B18:D18"/>
    <mergeCell ref="B20:E20"/>
    <mergeCell ref="C21:E21"/>
    <mergeCell ref="C27:E27"/>
    <mergeCell ref="C28:E28"/>
    <mergeCell ref="C29:E29"/>
    <mergeCell ref="B30:F30"/>
    <mergeCell ref="C23:E23"/>
    <mergeCell ref="C25:E25"/>
    <mergeCell ref="C26:E26"/>
    <mergeCell ref="C24:E24"/>
  </mergeCells>
  <dataValidations count="1">
    <dataValidation type="decimal" allowBlank="1" showErrorMessage="1" sqref="G22:G29 I22:I29 I5:I17 E5:E17">
      <formula1>0</formula1>
      <formula2>5</formula2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993"/>
  <sheetViews>
    <sheetView zoomScale="90" zoomScaleNormal="90" workbookViewId="0">
      <selection activeCell="L24" sqref="L24"/>
    </sheetView>
  </sheetViews>
  <sheetFormatPr defaultColWidth="14.42578125" defaultRowHeight="15" customHeight="1" x14ac:dyDescent="0.2"/>
  <cols>
    <col min="1" max="3" width="11.5703125" customWidth="1"/>
    <col min="4" max="4" width="15" customWidth="1"/>
    <col min="5" max="5" width="14.28515625" customWidth="1"/>
    <col min="6" max="6" width="20.5703125" customWidth="1"/>
    <col min="7" max="7" width="16.7109375" customWidth="1"/>
    <col min="8" max="8" width="20.7109375" customWidth="1"/>
    <col min="9" max="11" width="11.5703125" customWidth="1"/>
    <col min="12" max="12" width="13.42578125" customWidth="1"/>
    <col min="13" max="22" width="11.5703125" customWidth="1"/>
    <col min="23" max="26" width="8.7109375" customWidth="1"/>
  </cols>
  <sheetData>
    <row r="1" spans="1:26" ht="20.25" customHeight="1" x14ac:dyDescent="0.3">
      <c r="A1" s="1"/>
      <c r="B1" s="188" t="s">
        <v>44</v>
      </c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27"/>
      <c r="N1" s="1"/>
      <c r="O1" s="1"/>
      <c r="P1" s="1"/>
      <c r="Q1" s="1"/>
      <c r="R1" s="1"/>
      <c r="S1" s="1"/>
      <c r="T1" s="1"/>
      <c r="U1" s="1"/>
      <c r="V1" s="1"/>
      <c r="W1" s="4"/>
      <c r="X1" s="4"/>
      <c r="Y1" s="4"/>
      <c r="Z1" s="4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4"/>
      <c r="X2" s="4"/>
      <c r="Y2" s="4"/>
      <c r="Z2" s="4"/>
    </row>
    <row r="3" spans="1:26" ht="12.75" customHeight="1" x14ac:dyDescent="0.2">
      <c r="A3" s="1"/>
      <c r="B3" s="29" t="s">
        <v>47</v>
      </c>
      <c r="C3" s="31" t="s">
        <v>49</v>
      </c>
      <c r="D3" s="31" t="s">
        <v>53</v>
      </c>
      <c r="E3" s="32" t="s">
        <v>54</v>
      </c>
      <c r="F3" s="32" t="s">
        <v>57</v>
      </c>
      <c r="G3" s="32" t="s">
        <v>58</v>
      </c>
      <c r="H3" s="32" t="s">
        <v>59</v>
      </c>
      <c r="I3" s="32" t="s">
        <v>60</v>
      </c>
      <c r="J3" s="32" t="s">
        <v>61</v>
      </c>
      <c r="K3" s="32" t="s">
        <v>62</v>
      </c>
      <c r="L3" s="33" t="s">
        <v>63</v>
      </c>
      <c r="M3" s="1"/>
      <c r="N3" s="1"/>
      <c r="O3" s="1"/>
      <c r="P3" s="1"/>
      <c r="Q3" s="1"/>
      <c r="R3" s="1"/>
      <c r="S3" s="1"/>
      <c r="T3" s="1"/>
      <c r="U3" s="1"/>
      <c r="V3" s="1"/>
      <c r="W3" s="4"/>
      <c r="X3" s="4"/>
      <c r="Y3" s="4"/>
      <c r="Z3" s="4"/>
    </row>
    <row r="4" spans="1:26" ht="12.75" customHeight="1" x14ac:dyDescent="0.2">
      <c r="A4" s="1"/>
      <c r="B4" s="34" t="s">
        <v>68</v>
      </c>
      <c r="C4" s="13">
        <v>190</v>
      </c>
      <c r="D4" s="9">
        <f t="shared" ref="D4:D7" si="0">SUM(E4:K4)</f>
        <v>589</v>
      </c>
      <c r="E4" s="35">
        <v>25</v>
      </c>
      <c r="F4" s="35">
        <v>80</v>
      </c>
      <c r="G4" s="35">
        <v>25</v>
      </c>
      <c r="H4" s="35">
        <v>400</v>
      </c>
      <c r="I4" s="35">
        <v>10</v>
      </c>
      <c r="J4" s="35">
        <v>25</v>
      </c>
      <c r="K4" s="35">
        <v>24</v>
      </c>
      <c r="L4" s="36">
        <f t="shared" ref="L4:L7" si="1">D4/C4</f>
        <v>3.1</v>
      </c>
      <c r="M4" s="1"/>
      <c r="N4" s="1"/>
      <c r="O4" s="1"/>
      <c r="P4" s="1"/>
      <c r="Q4" s="1"/>
      <c r="R4" s="1"/>
      <c r="S4" s="1"/>
      <c r="T4" s="1"/>
      <c r="U4" s="1"/>
      <c r="V4" s="1"/>
      <c r="W4" s="4"/>
      <c r="X4" s="4"/>
      <c r="Y4" s="4"/>
      <c r="Z4" s="4"/>
    </row>
    <row r="5" spans="1:26" ht="12.75" customHeight="1" x14ac:dyDescent="0.2">
      <c r="A5" s="1"/>
      <c r="B5" s="34" t="s">
        <v>87</v>
      </c>
      <c r="C5" s="9">
        <v>130</v>
      </c>
      <c r="D5" s="9">
        <f t="shared" si="0"/>
        <v>326</v>
      </c>
      <c r="E5" s="37">
        <v>20</v>
      </c>
      <c r="F5" s="37">
        <v>120</v>
      </c>
      <c r="G5" s="37">
        <v>30</v>
      </c>
      <c r="H5" s="37">
        <v>100</v>
      </c>
      <c r="I5" s="37">
        <v>10</v>
      </c>
      <c r="J5" s="37">
        <v>30</v>
      </c>
      <c r="K5" s="37">
        <v>16</v>
      </c>
      <c r="L5" s="36">
        <f t="shared" si="1"/>
        <v>2.5076923076923077</v>
      </c>
      <c r="M5" s="1"/>
      <c r="N5" s="1"/>
      <c r="O5" s="1"/>
      <c r="P5" s="1"/>
      <c r="Q5" s="1"/>
      <c r="R5" s="1"/>
      <c r="S5" s="1"/>
      <c r="T5" s="1"/>
      <c r="U5" s="1"/>
      <c r="V5" s="1"/>
      <c r="W5" s="4"/>
      <c r="X5" s="4"/>
      <c r="Y5" s="4"/>
      <c r="Z5" s="4"/>
    </row>
    <row r="6" spans="1:26" ht="12.75" customHeight="1" x14ac:dyDescent="0.2">
      <c r="A6" s="1"/>
      <c r="B6" s="34" t="s">
        <v>89</v>
      </c>
      <c r="C6" s="9">
        <v>140</v>
      </c>
      <c r="D6" s="9">
        <f t="shared" si="0"/>
        <v>399</v>
      </c>
      <c r="E6" s="38">
        <v>17</v>
      </c>
      <c r="F6" s="38">
        <v>90</v>
      </c>
      <c r="G6" s="38">
        <v>32</v>
      </c>
      <c r="H6" s="38">
        <v>200</v>
      </c>
      <c r="I6" s="38">
        <v>12</v>
      </c>
      <c r="J6" s="38">
        <v>32</v>
      </c>
      <c r="K6" s="38">
        <v>16</v>
      </c>
      <c r="L6" s="36">
        <f t="shared" si="1"/>
        <v>2.85</v>
      </c>
      <c r="M6" s="1"/>
      <c r="N6" s="1"/>
      <c r="O6" s="1"/>
      <c r="P6" s="1"/>
      <c r="Q6" s="1"/>
      <c r="R6" s="1"/>
      <c r="S6" s="1"/>
      <c r="T6" s="1"/>
      <c r="U6" s="1"/>
      <c r="V6" s="1"/>
      <c r="W6" s="4"/>
      <c r="X6" s="4"/>
      <c r="Y6" s="4"/>
      <c r="Z6" s="4"/>
    </row>
    <row r="7" spans="1:26" ht="12.75" customHeight="1" x14ac:dyDescent="0.2">
      <c r="A7" s="1"/>
      <c r="B7" s="34" t="s">
        <v>90</v>
      </c>
      <c r="C7" s="9">
        <v>125</v>
      </c>
      <c r="D7" s="9">
        <f t="shared" si="0"/>
        <v>486</v>
      </c>
      <c r="E7" s="37">
        <v>22</v>
      </c>
      <c r="F7" s="37">
        <v>80</v>
      </c>
      <c r="G7" s="37">
        <v>33</v>
      </c>
      <c r="H7" s="37">
        <v>300</v>
      </c>
      <c r="I7" s="37">
        <v>8</v>
      </c>
      <c r="J7" s="37">
        <v>35</v>
      </c>
      <c r="K7" s="67">
        <v>8</v>
      </c>
      <c r="L7" s="68">
        <f t="shared" si="1"/>
        <v>3.8879999999999999</v>
      </c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4"/>
    </row>
    <row r="8" spans="1:26" ht="12.75" customHeight="1" x14ac:dyDescent="0.2">
      <c r="A8" s="1"/>
      <c r="B8" s="39"/>
      <c r="C8" s="9"/>
      <c r="D8" s="9"/>
      <c r="E8" s="37"/>
      <c r="F8" s="37"/>
      <c r="G8" s="37"/>
      <c r="H8" s="37"/>
      <c r="I8" s="37"/>
      <c r="J8" s="37"/>
      <c r="K8" s="71"/>
      <c r="L8" s="72"/>
      <c r="M8" s="1"/>
      <c r="N8" s="1"/>
      <c r="O8" s="1"/>
      <c r="P8" s="1"/>
      <c r="Q8" s="1"/>
      <c r="R8" s="1"/>
      <c r="S8" s="1"/>
      <c r="T8" s="1"/>
      <c r="U8" s="1"/>
      <c r="V8" s="1"/>
      <c r="W8" s="4"/>
      <c r="X8" s="4"/>
      <c r="Y8" s="4"/>
      <c r="Z8" s="4"/>
    </row>
    <row r="9" spans="1:26" ht="12.75" customHeight="1" x14ac:dyDescent="0.2">
      <c r="A9" s="1"/>
      <c r="B9" s="39"/>
      <c r="C9" s="9"/>
      <c r="D9" s="9"/>
      <c r="E9" s="37"/>
      <c r="F9" s="37"/>
      <c r="G9" s="37"/>
      <c r="H9" s="37"/>
      <c r="I9" s="37"/>
      <c r="J9" s="37"/>
      <c r="K9" s="69"/>
      <c r="L9" s="70"/>
      <c r="M9" s="1"/>
      <c r="N9" s="1"/>
      <c r="O9" s="1"/>
      <c r="P9" s="1"/>
      <c r="Q9" s="1"/>
      <c r="R9" s="1"/>
      <c r="S9" s="1"/>
      <c r="T9" s="1"/>
      <c r="U9" s="1"/>
      <c r="V9" s="1"/>
      <c r="W9" s="4"/>
      <c r="X9" s="4"/>
      <c r="Y9" s="4"/>
      <c r="Z9" s="4"/>
    </row>
    <row r="10" spans="1:26" ht="12.75" customHeight="1" x14ac:dyDescent="0.2">
      <c r="A10" s="1"/>
      <c r="B10" s="39"/>
      <c r="C10" s="9"/>
      <c r="D10" s="9"/>
      <c r="E10" s="37"/>
      <c r="F10" s="37"/>
      <c r="G10" s="37"/>
      <c r="H10" s="37"/>
      <c r="I10" s="37"/>
      <c r="J10" s="37"/>
      <c r="K10" s="37"/>
      <c r="L10" s="40"/>
      <c r="M10" s="1"/>
      <c r="N10" s="1"/>
      <c r="O10" s="1"/>
      <c r="P10" s="1"/>
      <c r="Q10" s="1"/>
      <c r="R10" s="1"/>
      <c r="S10" s="1"/>
      <c r="T10" s="1"/>
      <c r="U10" s="1"/>
      <c r="V10" s="1"/>
      <c r="W10" s="4"/>
      <c r="X10" s="4"/>
      <c r="Y10" s="4"/>
      <c r="Z10" s="4"/>
    </row>
    <row r="11" spans="1:26" ht="12.75" customHeight="1" x14ac:dyDescent="0.2">
      <c r="A11" s="1"/>
      <c r="B11" s="39"/>
      <c r="C11" s="9"/>
      <c r="D11" s="9"/>
      <c r="E11" s="37"/>
      <c r="F11" s="37"/>
      <c r="G11" s="37"/>
      <c r="H11" s="37"/>
      <c r="I11" s="37"/>
      <c r="J11" s="37"/>
      <c r="K11" s="37"/>
      <c r="L11" s="40"/>
      <c r="M11" s="1"/>
      <c r="N11" s="1"/>
      <c r="O11" s="1"/>
      <c r="P11" s="1"/>
      <c r="Q11" s="1"/>
      <c r="R11" s="1"/>
      <c r="S11" s="1"/>
      <c r="T11" s="1"/>
      <c r="U11" s="1"/>
      <c r="V11" s="1"/>
      <c r="W11" s="4"/>
      <c r="X11" s="4"/>
      <c r="Y11" s="4"/>
      <c r="Z11" s="4"/>
    </row>
    <row r="12" spans="1:26" ht="12.75" customHeight="1" x14ac:dyDescent="0.2">
      <c r="A12" s="1"/>
      <c r="B12" s="39"/>
      <c r="C12" s="9"/>
      <c r="D12" s="9"/>
      <c r="E12" s="37"/>
      <c r="F12" s="37"/>
      <c r="G12" s="37"/>
      <c r="H12" s="37"/>
      <c r="I12" s="37"/>
      <c r="J12" s="37"/>
      <c r="K12" s="37"/>
      <c r="L12" s="40"/>
      <c r="M12" s="1"/>
      <c r="N12" s="1"/>
      <c r="O12" s="1"/>
      <c r="P12" s="1"/>
      <c r="Q12" s="1"/>
      <c r="R12" s="1"/>
      <c r="S12" s="1"/>
      <c r="T12" s="1"/>
      <c r="U12" s="1"/>
      <c r="V12" s="1"/>
      <c r="W12" s="4"/>
      <c r="X12" s="4"/>
      <c r="Y12" s="4"/>
      <c r="Z12" s="4"/>
    </row>
    <row r="13" spans="1:26" ht="12.75" customHeight="1" x14ac:dyDescent="0.2">
      <c r="A13" s="1"/>
      <c r="B13" s="39"/>
      <c r="C13" s="9"/>
      <c r="D13" s="9"/>
      <c r="E13" s="37"/>
      <c r="F13" s="37"/>
      <c r="G13" s="37"/>
      <c r="H13" s="37"/>
      <c r="I13" s="37"/>
      <c r="J13" s="37"/>
      <c r="K13" s="37"/>
      <c r="L13" s="40"/>
      <c r="M13" s="1"/>
      <c r="N13" s="1"/>
      <c r="O13" s="1"/>
      <c r="P13" s="1"/>
      <c r="Q13" s="1"/>
      <c r="R13" s="1"/>
      <c r="S13" s="1"/>
      <c r="T13" s="1"/>
      <c r="U13" s="1"/>
      <c r="V13" s="1"/>
      <c r="W13" s="4"/>
      <c r="X13" s="4"/>
      <c r="Y13" s="4"/>
      <c r="Z13" s="4"/>
    </row>
    <row r="14" spans="1:26" ht="12.75" customHeight="1" x14ac:dyDescent="0.2">
      <c r="A14" s="1"/>
      <c r="B14" s="39"/>
      <c r="C14" s="9"/>
      <c r="D14" s="9"/>
      <c r="E14" s="37"/>
      <c r="F14" s="37"/>
      <c r="G14" s="37"/>
      <c r="H14" s="37"/>
      <c r="I14" s="37"/>
      <c r="J14" s="37"/>
      <c r="K14" s="37"/>
      <c r="L14" s="40"/>
      <c r="M14" s="1"/>
      <c r="N14" s="1"/>
      <c r="O14" s="1"/>
      <c r="P14" s="1"/>
      <c r="Q14" s="1"/>
      <c r="R14" s="1"/>
      <c r="S14" s="1"/>
      <c r="T14" s="1"/>
      <c r="U14" s="1"/>
      <c r="V14" s="1"/>
      <c r="W14" s="4"/>
      <c r="X14" s="4"/>
      <c r="Y14" s="4"/>
      <c r="Z14" s="4"/>
    </row>
    <row r="15" spans="1:26" ht="12.75" customHeight="1" x14ac:dyDescent="0.2">
      <c r="A15" s="1"/>
      <c r="B15" s="39"/>
      <c r="C15" s="9"/>
      <c r="D15" s="9"/>
      <c r="E15" s="37"/>
      <c r="F15" s="37"/>
      <c r="G15" s="37"/>
      <c r="H15" s="37"/>
      <c r="I15" s="37"/>
      <c r="J15" s="37"/>
      <c r="K15" s="37"/>
      <c r="L15" s="40"/>
      <c r="M15" s="1"/>
      <c r="N15" s="1"/>
      <c r="O15" s="1"/>
      <c r="P15" s="1"/>
      <c r="Q15" s="1"/>
      <c r="R15" s="1"/>
      <c r="S15" s="1"/>
      <c r="T15" s="1"/>
      <c r="U15" s="1"/>
      <c r="V15" s="1"/>
      <c r="W15" s="4"/>
      <c r="X15" s="4"/>
      <c r="Y15" s="4"/>
      <c r="Z15" s="4"/>
    </row>
    <row r="16" spans="1:26" ht="12.75" customHeight="1" x14ac:dyDescent="0.2">
      <c r="A16" s="1"/>
      <c r="B16" s="39"/>
      <c r="C16" s="9"/>
      <c r="D16" s="9"/>
      <c r="E16" s="37"/>
      <c r="F16" s="37"/>
      <c r="G16" s="37"/>
      <c r="H16" s="37"/>
      <c r="I16" s="37"/>
      <c r="J16" s="37"/>
      <c r="K16" s="37"/>
      <c r="L16" s="40"/>
      <c r="M16" s="1"/>
      <c r="N16" s="1"/>
      <c r="O16" s="1"/>
      <c r="P16" s="1"/>
      <c r="Q16" s="1"/>
      <c r="R16" s="1"/>
      <c r="S16" s="1"/>
      <c r="T16" s="1"/>
      <c r="U16" s="1"/>
      <c r="V16" s="1"/>
      <c r="W16" s="4"/>
      <c r="X16" s="4"/>
      <c r="Y16" s="4"/>
      <c r="Z16" s="4"/>
    </row>
    <row r="17" spans="1:26" ht="12.75" customHeight="1" x14ac:dyDescent="0.2">
      <c r="A17" s="1"/>
      <c r="B17" s="39"/>
      <c r="C17" s="9"/>
      <c r="D17" s="9"/>
      <c r="E17" s="37"/>
      <c r="F17" s="37"/>
      <c r="G17" s="37"/>
      <c r="H17" s="37"/>
      <c r="I17" s="37"/>
      <c r="J17" s="37"/>
      <c r="K17" s="37"/>
      <c r="L17" s="40"/>
      <c r="M17" s="1"/>
      <c r="N17" s="1"/>
      <c r="O17" s="1"/>
      <c r="P17" s="1"/>
      <c r="Q17" s="1"/>
      <c r="R17" s="1"/>
      <c r="S17" s="1"/>
      <c r="T17" s="1"/>
      <c r="U17" s="1"/>
      <c r="V17" s="1"/>
      <c r="W17" s="4"/>
      <c r="X17" s="4"/>
      <c r="Y17" s="4"/>
      <c r="Z17" s="4"/>
    </row>
    <row r="18" spans="1:26" ht="12.75" customHeight="1" x14ac:dyDescent="0.2">
      <c r="A18" s="1"/>
      <c r="B18" s="39"/>
      <c r="C18" s="9"/>
      <c r="D18" s="9"/>
      <c r="E18" s="37"/>
      <c r="F18" s="37"/>
      <c r="G18" s="37"/>
      <c r="H18" s="37"/>
      <c r="I18" s="37"/>
      <c r="J18" s="37"/>
      <c r="K18" s="37"/>
      <c r="L18" s="40"/>
      <c r="M18" s="1"/>
      <c r="N18" s="1"/>
      <c r="O18" s="1"/>
      <c r="P18" s="1"/>
      <c r="Q18" s="1"/>
      <c r="R18" s="1"/>
      <c r="S18" s="1"/>
      <c r="T18" s="1"/>
      <c r="U18" s="1"/>
      <c r="V18" s="1"/>
      <c r="W18" s="4"/>
      <c r="X18" s="4"/>
      <c r="Y18" s="4"/>
      <c r="Z18" s="4"/>
    </row>
    <row r="19" spans="1:26" ht="12.75" customHeight="1" x14ac:dyDescent="0.2">
      <c r="A19" s="1"/>
      <c r="B19" s="39"/>
      <c r="C19" s="9"/>
      <c r="D19" s="9"/>
      <c r="E19" s="37"/>
      <c r="F19" s="37"/>
      <c r="G19" s="37"/>
      <c r="H19" s="37"/>
      <c r="I19" s="37"/>
      <c r="J19" s="37"/>
      <c r="K19" s="37"/>
      <c r="L19" s="40"/>
      <c r="M19" s="1"/>
      <c r="N19" s="1"/>
      <c r="O19" s="1"/>
      <c r="P19" s="1"/>
      <c r="Q19" s="1"/>
      <c r="R19" s="1"/>
      <c r="S19" s="1"/>
      <c r="T19" s="1"/>
      <c r="U19" s="1"/>
      <c r="V19" s="1"/>
      <c r="W19" s="4"/>
      <c r="X19" s="4"/>
      <c r="Y19" s="4"/>
      <c r="Z19" s="4"/>
    </row>
    <row r="20" spans="1:26" ht="12.75" customHeight="1" x14ac:dyDescent="0.2">
      <c r="A20" s="1"/>
      <c r="B20" s="39"/>
      <c r="C20" s="9"/>
      <c r="D20" s="9"/>
      <c r="E20" s="37"/>
      <c r="F20" s="37"/>
      <c r="G20" s="37"/>
      <c r="H20" s="37"/>
      <c r="I20" s="37"/>
      <c r="J20" s="37"/>
      <c r="K20" s="37"/>
      <c r="L20" s="40"/>
      <c r="M20" s="1"/>
      <c r="N20" s="1"/>
      <c r="O20" s="1"/>
      <c r="P20" s="1"/>
      <c r="Q20" s="1"/>
      <c r="R20" s="1"/>
      <c r="S20" s="1"/>
      <c r="T20" s="1"/>
      <c r="U20" s="1"/>
      <c r="V20" s="1"/>
      <c r="W20" s="4"/>
      <c r="X20" s="4"/>
      <c r="Y20" s="4"/>
      <c r="Z20" s="4"/>
    </row>
    <row r="21" spans="1:26" ht="12.75" customHeight="1" x14ac:dyDescent="0.2">
      <c r="A21" s="1"/>
      <c r="B21" s="44"/>
      <c r="C21" s="14"/>
      <c r="D21" s="14"/>
      <c r="E21" s="46"/>
      <c r="F21" s="46"/>
      <c r="G21" s="46"/>
      <c r="H21" s="46"/>
      <c r="I21" s="46"/>
      <c r="J21" s="46"/>
      <c r="K21" s="46"/>
      <c r="L21" s="26"/>
      <c r="M21" s="1"/>
      <c r="N21" s="1"/>
      <c r="O21" s="1"/>
      <c r="P21" s="1"/>
      <c r="Q21" s="1"/>
      <c r="R21" s="1"/>
      <c r="S21" s="1"/>
      <c r="T21" s="1"/>
      <c r="U21" s="1"/>
      <c r="V21" s="1"/>
      <c r="W21" s="4"/>
      <c r="X21" s="4"/>
      <c r="Y21" s="4"/>
      <c r="Z21" s="4"/>
    </row>
    <row r="22" spans="1:26" ht="12.75" customHeight="1" thickBot="1" x14ac:dyDescent="0.25">
      <c r="A22" s="1"/>
      <c r="B22" s="3" t="s">
        <v>92</v>
      </c>
      <c r="C22" s="47"/>
      <c r="D22" s="47">
        <f t="shared" ref="D22:K22" si="2">SUM(D4:D21)</f>
        <v>1800</v>
      </c>
      <c r="E22" s="47">
        <f t="shared" si="2"/>
        <v>84</v>
      </c>
      <c r="F22" s="47">
        <f t="shared" si="2"/>
        <v>370</v>
      </c>
      <c r="G22" s="47">
        <f t="shared" si="2"/>
        <v>120</v>
      </c>
      <c r="H22" s="47">
        <f t="shared" si="2"/>
        <v>1000</v>
      </c>
      <c r="I22" s="47">
        <f t="shared" si="2"/>
        <v>40</v>
      </c>
      <c r="J22" s="47">
        <f t="shared" si="2"/>
        <v>122</v>
      </c>
      <c r="K22" s="47">
        <f t="shared" si="2"/>
        <v>64</v>
      </c>
      <c r="L22" s="48"/>
      <c r="M22" s="1"/>
      <c r="N22" s="1"/>
      <c r="O22" s="1"/>
      <c r="P22" s="1"/>
      <c r="Q22" s="1"/>
      <c r="R22" s="1"/>
      <c r="S22" s="1"/>
      <c r="T22" s="1"/>
      <c r="U22" s="1"/>
      <c r="V22" s="1"/>
      <c r="W22" s="4"/>
      <c r="X22" s="4"/>
      <c r="Y22" s="4"/>
      <c r="Z22" s="4"/>
    </row>
    <row r="23" spans="1:26" ht="12.75" customHeight="1" thickBot="1" x14ac:dyDescent="0.25">
      <c r="A23" s="1"/>
      <c r="B23" s="1"/>
      <c r="C23" s="1"/>
      <c r="D23" s="1"/>
      <c r="E23" s="1"/>
      <c r="F23" s="1"/>
      <c r="G23" s="1"/>
      <c r="H23" s="1"/>
      <c r="I23" s="1"/>
      <c r="J23" s="189" t="s">
        <v>96</v>
      </c>
      <c r="K23" s="190"/>
      <c r="L23" s="66">
        <f>AVERAGE(L4:L7)</f>
        <v>3.0864230769230767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4"/>
      <c r="X23" s="4"/>
      <c r="Y23" s="4"/>
      <c r="Z23" s="4"/>
    </row>
    <row r="24" spans="1:26" ht="12.75" customHeight="1" thickBot="1" x14ac:dyDescent="0.25">
      <c r="A24" s="1"/>
      <c r="B24" s="49" t="s">
        <v>102</v>
      </c>
      <c r="C24" s="50"/>
      <c r="D24" s="51"/>
      <c r="E24" s="52">
        <f t="shared" ref="E24:K24" si="3">(E22*1)/$D$22</f>
        <v>4.6666666666666669E-2</v>
      </c>
      <c r="F24" s="52">
        <f t="shared" si="3"/>
        <v>0.20555555555555555</v>
      </c>
      <c r="G24" s="52">
        <f t="shared" si="3"/>
        <v>6.6666666666666666E-2</v>
      </c>
      <c r="H24" s="52">
        <f t="shared" si="3"/>
        <v>0.55555555555555558</v>
      </c>
      <c r="I24" s="52">
        <f t="shared" si="3"/>
        <v>2.2222222222222223E-2</v>
      </c>
      <c r="J24" s="52">
        <f t="shared" si="3"/>
        <v>6.7777777777777784E-2</v>
      </c>
      <c r="K24" s="52">
        <f t="shared" si="3"/>
        <v>3.5555555555555556E-2</v>
      </c>
      <c r="L24" s="53">
        <f>SUM(E24:K24)</f>
        <v>1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4"/>
      <c r="X24" s="4"/>
      <c r="Y24" s="4"/>
      <c r="Z24" s="4"/>
    </row>
    <row r="25" spans="1:26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mergeCells count="2">
    <mergeCell ref="B1:L1"/>
    <mergeCell ref="J23:K2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9</vt:i4>
      </vt:variant>
    </vt:vector>
  </HeadingPairs>
  <TitlesOfParts>
    <vt:vector size="14" baseType="lpstr">
      <vt:lpstr>Geral</vt:lpstr>
      <vt:lpstr>Atores</vt:lpstr>
      <vt:lpstr>RFS e RFC</vt:lpstr>
      <vt:lpstr>Fatores</vt:lpstr>
      <vt:lpstr>Dados Históricos</vt:lpstr>
      <vt:lpstr>'RFS e RFC'!_Toc112831755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</dc:creator>
  <cp:lastModifiedBy>Eu</cp:lastModifiedBy>
  <dcterms:created xsi:type="dcterms:W3CDTF">2017-10-02T10:57:20Z</dcterms:created>
  <dcterms:modified xsi:type="dcterms:W3CDTF">2018-11-23T19:11:47Z</dcterms:modified>
</cp:coreProperties>
</file>