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.valencia\Desktop\CICLO 02-2022\"/>
    </mc:Choice>
  </mc:AlternateContent>
  <bookViews>
    <workbookView xWindow="0" yWindow="0" windowWidth="20490" windowHeight="7050" tabRatio="388"/>
  </bookViews>
  <sheets>
    <sheet name="Hoja1" sheetId="1" r:id="rId1"/>
    <sheet name="Hoja3" sheetId="3" r:id="rId2"/>
  </sheets>
  <definedNames>
    <definedName name="_xlnm.Print_Area" localSheetId="0">Hoja1!$A$1:$AU$41</definedName>
  </definedNames>
  <calcPr calcId="162913"/>
</workbook>
</file>

<file path=xl/calcChain.xml><?xml version="1.0" encoding="utf-8"?>
<calcChain xmlns="http://schemas.openxmlformats.org/spreadsheetml/2006/main">
  <c r="O37" i="1" l="1"/>
  <c r="AO18" i="1"/>
  <c r="AA19" i="1"/>
  <c r="AA18" i="1"/>
  <c r="AA13" i="1" l="1"/>
  <c r="AA12" i="1"/>
  <c r="AA10" i="1" l="1"/>
  <c r="O32" i="1" l="1"/>
  <c r="M27" i="1"/>
  <c r="H26" i="1"/>
  <c r="G27" i="1"/>
  <c r="G26" i="1"/>
  <c r="F27" i="1"/>
  <c r="F26" i="1"/>
  <c r="E27" i="1"/>
  <c r="E26" i="1"/>
  <c r="D27" i="1"/>
  <c r="D26" i="1"/>
  <c r="AO10" i="1"/>
  <c r="AO11" i="1"/>
  <c r="AO12" i="1"/>
  <c r="AO13" i="1"/>
  <c r="AO14" i="1"/>
  <c r="AO15" i="1"/>
  <c r="AO16" i="1"/>
  <c r="AO17" i="1"/>
  <c r="AO19" i="1"/>
  <c r="AO20" i="1"/>
  <c r="AO21" i="1"/>
  <c r="AO22" i="1"/>
  <c r="AO23" i="1"/>
  <c r="AO24" i="1"/>
  <c r="AO25" i="1"/>
  <c r="AO8" i="1"/>
  <c r="AO9" i="1"/>
  <c r="Q33" i="1"/>
  <c r="Q34" i="1"/>
  <c r="Q35" i="1"/>
  <c r="Q36" i="1"/>
  <c r="Q37" i="1"/>
  <c r="Q38" i="1"/>
  <c r="Q39" i="1"/>
  <c r="Q40" i="1"/>
  <c r="Q32" i="1"/>
  <c r="I41" i="1"/>
  <c r="F41" i="1"/>
  <c r="AO27" i="1" l="1"/>
  <c r="AO26" i="1"/>
  <c r="Q41" i="1"/>
  <c r="Z26" i="1"/>
  <c r="Y27" i="1"/>
  <c r="Y26" i="1"/>
  <c r="E41" i="1"/>
  <c r="O33" i="1"/>
  <c r="O34" i="1"/>
  <c r="O35" i="1"/>
  <c r="O36" i="1"/>
  <c r="O38" i="1"/>
  <c r="O39" i="1"/>
  <c r="O40" i="1"/>
  <c r="C41" i="1"/>
  <c r="D41" i="1"/>
  <c r="H41" i="1"/>
  <c r="K41" i="1"/>
  <c r="L41" i="1"/>
  <c r="M41" i="1"/>
  <c r="N41" i="1"/>
  <c r="R41" i="1"/>
  <c r="S41" i="1"/>
  <c r="T41" i="1"/>
  <c r="U41" i="1"/>
  <c r="I26" i="1"/>
  <c r="H27" i="1"/>
  <c r="I27" i="1"/>
  <c r="V25" i="1"/>
  <c r="P27" i="1"/>
  <c r="P26" i="1"/>
  <c r="N26" i="1"/>
  <c r="L24" i="1"/>
  <c r="O41" i="1" l="1"/>
  <c r="L25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7" i="1" l="1"/>
  <c r="J27" i="1"/>
  <c r="K26" i="1"/>
  <c r="J26" i="1"/>
  <c r="L8" i="1" l="1"/>
  <c r="AN26" i="1" l="1"/>
  <c r="AM26" i="1"/>
  <c r="AN27" i="1" l="1"/>
  <c r="AM27" i="1"/>
  <c r="AP26" i="1" l="1"/>
  <c r="AP27" i="1"/>
  <c r="AK27" i="1"/>
  <c r="AR27" i="1"/>
  <c r="AT27" i="1"/>
  <c r="AR26" i="1"/>
  <c r="AT26" i="1"/>
  <c r="AH26" i="1" l="1"/>
  <c r="AI26" i="1"/>
  <c r="AF26" i="1" l="1"/>
  <c r="X26" i="1" l="1"/>
  <c r="U26" i="1"/>
  <c r="T26" i="1"/>
  <c r="S26" i="1"/>
  <c r="R26" i="1"/>
  <c r="Q26" i="1"/>
  <c r="O26" i="1"/>
  <c r="AE26" i="1"/>
  <c r="C27" i="1"/>
  <c r="L27" i="1" s="1"/>
  <c r="C26" i="1"/>
  <c r="L26" i="1" s="1"/>
  <c r="M26" i="1" l="1"/>
  <c r="V26" i="1" s="1"/>
  <c r="V24" i="1"/>
  <c r="V23" i="1"/>
  <c r="V22" i="1"/>
  <c r="V21" i="1"/>
  <c r="V20" i="1"/>
  <c r="V19" i="1"/>
  <c r="V18" i="1"/>
  <c r="AU18" i="1" s="1"/>
  <c r="V17" i="1"/>
  <c r="V16" i="1"/>
  <c r="V15" i="1"/>
  <c r="V14" i="1"/>
  <c r="V13" i="1"/>
  <c r="V12" i="1"/>
  <c r="V11" i="1"/>
  <c r="V10" i="1"/>
  <c r="AU10" i="1" s="1"/>
  <c r="AC33" i="1" s="1"/>
  <c r="V9" i="1"/>
  <c r="V8" i="1"/>
  <c r="N27" i="1"/>
  <c r="AL11" i="1"/>
  <c r="W26" i="1"/>
  <c r="AA26" i="1" s="1"/>
  <c r="AH27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0" i="1"/>
  <c r="AL9" i="1"/>
  <c r="AL8" i="1"/>
  <c r="AA9" i="1"/>
  <c r="AA11" i="1"/>
  <c r="AA15" i="1"/>
  <c r="AA17" i="1"/>
  <c r="AA21" i="1"/>
  <c r="AA23" i="1"/>
  <c r="AA25" i="1"/>
  <c r="AA8" i="1"/>
  <c r="AA14" i="1"/>
  <c r="AA16" i="1"/>
  <c r="AA20" i="1"/>
  <c r="AA22" i="1"/>
  <c r="AA24" i="1"/>
  <c r="AJ27" i="1"/>
  <c r="AI27" i="1"/>
  <c r="AG27" i="1"/>
  <c r="AF27" i="1"/>
  <c r="AE27" i="1"/>
  <c r="AD27" i="1"/>
  <c r="AC27" i="1"/>
  <c r="AB27" i="1"/>
  <c r="AK26" i="1"/>
  <c r="AJ26" i="1"/>
  <c r="AG26" i="1"/>
  <c r="AD26" i="1"/>
  <c r="AC26" i="1"/>
  <c r="AB26" i="1"/>
  <c r="U27" i="1"/>
  <c r="T27" i="1"/>
  <c r="S27" i="1"/>
  <c r="R27" i="1"/>
  <c r="Q27" i="1"/>
  <c r="O27" i="1"/>
  <c r="Z27" i="1"/>
  <c r="X27" i="1"/>
  <c r="W27" i="1"/>
  <c r="AU24" i="1" l="1"/>
  <c r="AC40" i="1" s="1"/>
  <c r="V27" i="1"/>
  <c r="AU17" i="1"/>
  <c r="AD36" i="1" s="1"/>
  <c r="AU19" i="1"/>
  <c r="AD37" i="1" s="1"/>
  <c r="AU23" i="1"/>
  <c r="AD39" i="1" s="1"/>
  <c r="AU12" i="1"/>
  <c r="AC34" i="1" s="1"/>
  <c r="AU14" i="1"/>
  <c r="AC35" i="1" s="1"/>
  <c r="AU20" i="1"/>
  <c r="AC38" i="1" s="1"/>
  <c r="AU25" i="1"/>
  <c r="AD40" i="1" s="1"/>
  <c r="AF40" i="1" s="1"/>
  <c r="AC37" i="1"/>
  <c r="AK36" i="1" s="1"/>
  <c r="AU9" i="1"/>
  <c r="AD32" i="1" s="1"/>
  <c r="AU11" i="1"/>
  <c r="AU13" i="1"/>
  <c r="AD34" i="1" s="1"/>
  <c r="AU15" i="1"/>
  <c r="AD35" i="1" s="1"/>
  <c r="AU21" i="1"/>
  <c r="AD38" i="1" s="1"/>
  <c r="AF38" i="1" s="1"/>
  <c r="AU8" i="1"/>
  <c r="AC32" i="1" s="1"/>
  <c r="AC41" i="1" s="1"/>
  <c r="AU16" i="1"/>
  <c r="AC36" i="1" s="1"/>
  <c r="AU22" i="1"/>
  <c r="AC39" i="1" s="1"/>
  <c r="AL27" i="1"/>
  <c r="AA27" i="1"/>
  <c r="AK34" i="1" l="1"/>
  <c r="AK40" i="1" s="1"/>
  <c r="AM34" i="1"/>
  <c r="AM40" i="1" s="1"/>
  <c r="AF39" i="1"/>
  <c r="AD33" i="1"/>
  <c r="AM36" i="1" s="1"/>
  <c r="AF36" i="1"/>
  <c r="AF32" i="1"/>
  <c r="AF35" i="1"/>
  <c r="AF34" i="1"/>
  <c r="AF37" i="1"/>
  <c r="AU27" i="1"/>
  <c r="AF33" i="1" l="1"/>
  <c r="AD41" i="1"/>
  <c r="AF41" i="1" s="1"/>
  <c r="AL26" i="1"/>
  <c r="AU26" i="1" s="1"/>
</calcChain>
</file>

<file path=xl/sharedStrings.xml><?xml version="1.0" encoding="utf-8"?>
<sst xmlns="http://schemas.openxmlformats.org/spreadsheetml/2006/main" count="117" uniqueCount="59">
  <si>
    <t>Universidad Tecnológica de El Salvador</t>
  </si>
  <si>
    <t>Administración Académica</t>
  </si>
  <si>
    <t>Total</t>
  </si>
  <si>
    <t>Negocios</t>
  </si>
  <si>
    <t>Grupos</t>
  </si>
  <si>
    <t>Inscritos</t>
  </si>
  <si>
    <t>Comunicaciones</t>
  </si>
  <si>
    <t>Informática</t>
  </si>
  <si>
    <t>Industrial y Matemáticas</t>
  </si>
  <si>
    <t>Arquitectura</t>
  </si>
  <si>
    <t>Idiomas</t>
  </si>
  <si>
    <t>Psicología</t>
  </si>
  <si>
    <t>Antropología</t>
  </si>
  <si>
    <t>Derecho</t>
  </si>
  <si>
    <t>Total inscripciones</t>
  </si>
  <si>
    <t>Sábado</t>
  </si>
  <si>
    <t>Domingo</t>
  </si>
  <si>
    <t>Total grupos fin de semana</t>
  </si>
  <si>
    <t>Grupos virtuales</t>
  </si>
  <si>
    <t>Otros horarios</t>
  </si>
  <si>
    <t>13:00-16.00</t>
  </si>
  <si>
    <t>7:00-10:00</t>
  </si>
  <si>
    <t xml:space="preserve">Grup </t>
  </si>
  <si>
    <t>Inscr.</t>
  </si>
  <si>
    <t xml:space="preserve">Informática </t>
  </si>
  <si>
    <t xml:space="preserve">Arquitectura </t>
  </si>
  <si>
    <t>Totales</t>
  </si>
  <si>
    <t>Lunes - Viernes</t>
  </si>
  <si>
    <t>Miércoles - Sábado</t>
  </si>
  <si>
    <t>Lunes - Miércoles - Viernes</t>
  </si>
  <si>
    <t>08:00-11:00</t>
  </si>
  <si>
    <t>Escuelas</t>
  </si>
  <si>
    <t>Industrial y Matem.</t>
  </si>
  <si>
    <t>Facultad</t>
  </si>
  <si>
    <t>Ciencias Sociales</t>
  </si>
  <si>
    <t>TOTALES</t>
  </si>
  <si>
    <t>Grupos e inscripciones por Escuela</t>
  </si>
  <si>
    <t>Grupos e inscripciones por Facultad</t>
  </si>
  <si>
    <t>Martes y Jueves</t>
  </si>
  <si>
    <t>Inscripciones</t>
  </si>
  <si>
    <t>Ciencias Empresariales</t>
  </si>
  <si>
    <t>Informática y C.  Aplicadas</t>
  </si>
  <si>
    <t>Grupos e inscripciones lunes a vier</t>
  </si>
  <si>
    <t>16:00-19:00</t>
  </si>
  <si>
    <t>10:00-13:00</t>
  </si>
  <si>
    <t>COMUNICACIONES</t>
  </si>
  <si>
    <t>ESCUELA</t>
  </si>
  <si>
    <t>Lunes-Miércoles</t>
  </si>
  <si>
    <t>17:00-20:00</t>
  </si>
  <si>
    <t>18:40-20:10</t>
  </si>
  <si>
    <t>Lunes</t>
  </si>
  <si>
    <t>17:00-18:30</t>
  </si>
  <si>
    <t>Martes</t>
  </si>
  <si>
    <t>Miércol</t>
  </si>
  <si>
    <t>Prom.</t>
  </si>
  <si>
    <t>Jueves</t>
  </si>
  <si>
    <t>viernes</t>
  </si>
  <si>
    <t>Total grupos 02-2022</t>
  </si>
  <si>
    <t>DISTRIBUCIÓN DE GRUPOS DE CLASES POR ESCUELAS,  SEGÚN HORARIOS, CICLO 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</si>
</sst>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Arial Unicode MS"/>
      <family val="2"/>
    </font>
    <font>
      <sz val="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0" fontId="3" fillId="0" borderId="0" xfId="0" applyFont="1"/>
    <xf numFmtId="49" fontId="3" fillId="0" borderId="1" xfId="0" applyNumberFormat="1" applyFont="1" applyBorder="1"/>
    <xf numFmtId="49" fontId="0" fillId="0" borderId="0" xfId="0" applyNumberFormat="1"/>
    <xf numFmtId="0" fontId="0" fillId="0" borderId="0" xfId="0" applyAlignment="1">
      <alignment horizontal="center"/>
    </xf>
    <xf numFmtId="1" fontId="8" fillId="2" borderId="3" xfId="0" applyNumberFormat="1" applyFont="1" applyFill="1" applyBorder="1"/>
    <xf numFmtId="1" fontId="8" fillId="2" borderId="4" xfId="0" applyNumberFormat="1" applyFont="1" applyFill="1" applyBorder="1"/>
    <xf numFmtId="0" fontId="8" fillId="0" borderId="6" xfId="0" applyFont="1" applyBorder="1"/>
    <xf numFmtId="0" fontId="8" fillId="0" borderId="6" xfId="0" applyFont="1" applyFill="1" applyBorder="1"/>
    <xf numFmtId="1" fontId="8" fillId="0" borderId="6" xfId="0" applyNumberFormat="1" applyFont="1" applyFill="1" applyBorder="1"/>
    <xf numFmtId="0" fontId="8" fillId="0" borderId="2" xfId="0" applyFont="1" applyFill="1" applyBorder="1"/>
    <xf numFmtId="0" fontId="8" fillId="0" borderId="9" xfId="0" applyFont="1" applyBorder="1"/>
    <xf numFmtId="0" fontId="8" fillId="0" borderId="9" xfId="0" applyFont="1" applyFill="1" applyBorder="1"/>
    <xf numFmtId="1" fontId="8" fillId="0" borderId="9" xfId="0" applyNumberFormat="1" applyFont="1" applyFill="1" applyBorder="1"/>
    <xf numFmtId="0" fontId="3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3" fillId="0" borderId="12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0" borderId="16" xfId="0" applyFont="1" applyBorder="1"/>
    <xf numFmtId="0" fontId="8" fillId="2" borderId="13" xfId="0" applyFont="1" applyFill="1" applyBorder="1" applyAlignment="1">
      <alignment horizontal="center"/>
    </xf>
    <xf numFmtId="0" fontId="8" fillId="0" borderId="14" xfId="0" applyFont="1" applyBorder="1"/>
    <xf numFmtId="0" fontId="8" fillId="2" borderId="1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0" xfId="0" applyBorder="1"/>
    <xf numFmtId="0" fontId="8" fillId="2" borderId="1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" fontId="8" fillId="2" borderId="22" xfId="0" applyNumberFormat="1" applyFont="1" applyFill="1" applyBorder="1"/>
    <xf numFmtId="0" fontId="4" fillId="0" borderId="19" xfId="0" applyFont="1" applyFill="1" applyBorder="1" applyAlignment="1"/>
    <xf numFmtId="0" fontId="4" fillId="0" borderId="25" xfId="0" applyFont="1" applyFill="1" applyBorder="1" applyAlignment="1"/>
    <xf numFmtId="49" fontId="6" fillId="0" borderId="26" xfId="0" applyNumberFormat="1" applyFont="1" applyFill="1" applyBorder="1" applyAlignment="1">
      <alignment horizontal="center"/>
    </xf>
    <xf numFmtId="49" fontId="6" fillId="0" borderId="27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49" fontId="6" fillId="0" borderId="28" xfId="0" applyNumberFormat="1" applyFont="1" applyFill="1" applyBorder="1" applyAlignment="1">
      <alignment horizontal="center"/>
    </xf>
    <xf numFmtId="0" fontId="8" fillId="0" borderId="29" xfId="0" applyFont="1" applyFill="1" applyBorder="1"/>
    <xf numFmtId="0" fontId="8" fillId="0" borderId="1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2" fillId="0" borderId="31" xfId="0" applyFont="1" applyBorder="1" applyAlignment="1"/>
    <xf numFmtId="0" fontId="2" fillId="0" borderId="3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" fontId="8" fillId="2" borderId="10" xfId="0" applyNumberFormat="1" applyFont="1" applyFill="1" applyBorder="1"/>
    <xf numFmtId="0" fontId="8" fillId="0" borderId="29" xfId="0" applyFont="1" applyBorder="1"/>
    <xf numFmtId="1" fontId="8" fillId="2" borderId="40" xfId="0" applyNumberFormat="1" applyFont="1" applyFill="1" applyBorder="1"/>
    <xf numFmtId="1" fontId="8" fillId="2" borderId="41" xfId="0" applyNumberFormat="1" applyFont="1" applyFill="1" applyBorder="1"/>
    <xf numFmtId="1" fontId="11" fillId="2" borderId="34" xfId="0" applyNumberFormat="1" applyFont="1" applyFill="1" applyBorder="1"/>
    <xf numFmtId="0" fontId="8" fillId="0" borderId="42" xfId="0" applyFont="1" applyBorder="1"/>
    <xf numFmtId="0" fontId="3" fillId="0" borderId="5" xfId="0" applyFont="1" applyBorder="1" applyAlignment="1">
      <alignment horizontal="center"/>
    </xf>
    <xf numFmtId="1" fontId="9" fillId="2" borderId="34" xfId="0" applyNumberFormat="1" applyFont="1" applyFill="1" applyBorder="1"/>
    <xf numFmtId="1" fontId="9" fillId="3" borderId="43" xfId="0" applyNumberFormat="1" applyFont="1" applyFill="1" applyBorder="1"/>
    <xf numFmtId="1" fontId="11" fillId="7" borderId="43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8" fillId="10" borderId="11" xfId="0" applyNumberFormat="1" applyFont="1" applyFill="1" applyBorder="1"/>
    <xf numFmtId="1" fontId="8" fillId="0" borderId="12" xfId="0" applyNumberFormat="1" applyFont="1" applyFill="1" applyBorder="1"/>
    <xf numFmtId="0" fontId="2" fillId="0" borderId="31" xfId="0" applyFont="1" applyFill="1" applyBorder="1" applyAlignment="1">
      <alignment horizontal="center"/>
    </xf>
    <xf numFmtId="0" fontId="8" fillId="0" borderId="15" xfId="0" applyFont="1" applyFill="1" applyBorder="1"/>
    <xf numFmtId="0" fontId="2" fillId="0" borderId="31" xfId="0" applyFont="1" applyFill="1" applyBorder="1" applyAlignment="1"/>
    <xf numFmtId="0" fontId="8" fillId="0" borderId="5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8" fillId="2" borderId="34" xfId="0" applyNumberFormat="1" applyFont="1" applyFill="1" applyBorder="1" applyAlignment="1">
      <alignment horizontal="center"/>
    </xf>
    <xf numFmtId="0" fontId="8" fillId="2" borderId="3" xfId="0" applyFont="1" applyFill="1" applyBorder="1"/>
    <xf numFmtId="1" fontId="11" fillId="2" borderId="44" xfId="0" applyNumberFormat="1" applyFont="1" applyFill="1" applyBorder="1"/>
    <xf numFmtId="1" fontId="9" fillId="2" borderId="44" xfId="0" applyNumberFormat="1" applyFont="1" applyFill="1" applyBorder="1"/>
    <xf numFmtId="0" fontId="8" fillId="0" borderId="25" xfId="0" applyFont="1" applyBorder="1"/>
    <xf numFmtId="0" fontId="8" fillId="2" borderId="22" xfId="0" applyFont="1" applyFill="1" applyBorder="1"/>
    <xf numFmtId="0" fontId="8" fillId="2" borderId="10" xfId="0" applyFont="1" applyFill="1" applyBorder="1"/>
    <xf numFmtId="0" fontId="8" fillId="0" borderId="25" xfId="0" applyFont="1" applyFill="1" applyBorder="1"/>
    <xf numFmtId="0" fontId="8" fillId="0" borderId="14" xfId="0" applyFont="1" applyFill="1" applyBorder="1"/>
    <xf numFmtId="1" fontId="8" fillId="10" borderId="38" xfId="0" applyNumberFormat="1" applyFont="1" applyFill="1" applyBorder="1"/>
    <xf numFmtId="1" fontId="8" fillId="10" borderId="1" xfId="0" applyNumberFormat="1" applyFont="1" applyFill="1" applyBorder="1"/>
    <xf numFmtId="1" fontId="8" fillId="0" borderId="32" xfId="0" applyNumberFormat="1" applyFont="1" applyFill="1" applyBorder="1"/>
    <xf numFmtId="1" fontId="9" fillId="3" borderId="39" xfId="0" applyNumberFormat="1" applyFont="1" applyFill="1" applyBorder="1"/>
    <xf numFmtId="1" fontId="11" fillId="10" borderId="30" xfId="0" applyNumberFormat="1" applyFont="1" applyFill="1" applyBorder="1"/>
    <xf numFmtId="49" fontId="8" fillId="2" borderId="34" xfId="0" applyNumberFormat="1" applyFont="1" applyFill="1" applyBorder="1"/>
    <xf numFmtId="49" fontId="8" fillId="0" borderId="43" xfId="0" applyNumberFormat="1" applyFont="1" applyFill="1" applyBorder="1"/>
    <xf numFmtId="49" fontId="8" fillId="2" borderId="44" xfId="0" applyNumberFormat="1" applyFont="1" applyFill="1" applyBorder="1"/>
    <xf numFmtId="1" fontId="5" fillId="10" borderId="11" xfId="0" applyNumberFormat="1" applyFont="1" applyFill="1" applyBorder="1"/>
    <xf numFmtId="1" fontId="5" fillId="0" borderId="12" xfId="0" applyNumberFormat="1" applyFont="1" applyFill="1" applyBorder="1"/>
    <xf numFmtId="0" fontId="9" fillId="0" borderId="4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10" borderId="30" xfId="0" applyNumberFormat="1" applyFont="1" applyFill="1" applyBorder="1"/>
    <xf numFmtId="1" fontId="11" fillId="0" borderId="30" xfId="0" applyNumberFormat="1" applyFont="1" applyFill="1" applyBorder="1"/>
    <xf numFmtId="1" fontId="8" fillId="0" borderId="33" xfId="0" applyNumberFormat="1" applyFont="1" applyFill="1" applyBorder="1"/>
    <xf numFmtId="1" fontId="5" fillId="10" borderId="1" xfId="0" applyNumberFormat="1" applyFont="1" applyFill="1" applyBorder="1"/>
    <xf numFmtId="49" fontId="3" fillId="0" borderId="46" xfId="0" applyNumberFormat="1" applyFont="1" applyBorder="1"/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0" borderId="49" xfId="0" applyFont="1" applyFill="1" applyBorder="1" applyAlignment="1"/>
    <xf numFmtId="0" fontId="4" fillId="0" borderId="50" xfId="0" applyFont="1" applyFill="1" applyBorder="1" applyAlignme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1" fontId="8" fillId="2" borderId="51" xfId="0" applyNumberFormat="1" applyFont="1" applyFill="1" applyBorder="1"/>
    <xf numFmtId="1" fontId="8" fillId="7" borderId="52" xfId="0" applyNumberFormat="1" applyFont="1" applyFill="1" applyBorder="1"/>
    <xf numFmtId="1" fontId="8" fillId="2" borderId="53" xfId="0" applyNumberFormat="1" applyFont="1" applyFill="1" applyBorder="1"/>
    <xf numFmtId="1" fontId="8" fillId="10" borderId="32" xfId="0" applyNumberFormat="1" applyFont="1" applyFill="1" applyBorder="1"/>
    <xf numFmtId="1" fontId="9" fillId="2" borderId="54" xfId="0" applyNumberFormat="1" applyFont="1" applyFill="1" applyBorder="1"/>
    <xf numFmtId="1" fontId="9" fillId="3" borderId="50" xfId="0" applyNumberFormat="1" applyFont="1" applyFill="1" applyBorder="1"/>
    <xf numFmtId="1" fontId="9" fillId="0" borderId="21" xfId="0" applyNumberFormat="1" applyFont="1" applyFill="1" applyBorder="1"/>
    <xf numFmtId="20" fontId="15" fillId="0" borderId="11" xfId="0" applyNumberFormat="1" applyFont="1" applyFill="1" applyBorder="1" applyAlignment="1">
      <alignment horizontal="center" wrapText="1"/>
    </xf>
    <xf numFmtId="49" fontId="6" fillId="12" borderId="16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4" borderId="27" xfId="0" applyNumberFormat="1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49" fontId="6" fillId="13" borderId="26" xfId="0" applyNumberFormat="1" applyFont="1" applyFill="1" applyBorder="1" applyAlignment="1">
      <alignment horizontal="center"/>
    </xf>
    <xf numFmtId="49" fontId="6" fillId="13" borderId="27" xfId="0" applyNumberFormat="1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1" fontId="11" fillId="2" borderId="54" xfId="0" applyNumberFormat="1" applyFont="1" applyFill="1" applyBorder="1"/>
    <xf numFmtId="1" fontId="8" fillId="0" borderId="7" xfId="0" applyNumberFormat="1" applyFont="1" applyFill="1" applyBorder="1"/>
    <xf numFmtId="0" fontId="3" fillId="0" borderId="56" xfId="0" applyFont="1" applyBorder="1" applyAlignment="1">
      <alignment horizontal="center"/>
    </xf>
    <xf numFmtId="20" fontId="5" fillId="0" borderId="11" xfId="0" applyNumberFormat="1" applyFont="1" applyBorder="1" applyAlignment="1">
      <alignment horizontal="center"/>
    </xf>
    <xf numFmtId="20" fontId="5" fillId="0" borderId="35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20" fontId="5" fillId="0" borderId="9" xfId="0" applyNumberFormat="1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20" fontId="5" fillId="0" borderId="57" xfId="0" applyNumberFormat="1" applyFont="1" applyBorder="1" applyAlignment="1">
      <alignment horizontal="center"/>
    </xf>
    <xf numFmtId="20" fontId="5" fillId="0" borderId="38" xfId="0" applyNumberFormat="1" applyFont="1" applyBorder="1" applyAlignment="1">
      <alignment horizontal="center"/>
    </xf>
    <xf numFmtId="20" fontId="4" fillId="7" borderId="0" xfId="0" applyNumberFormat="1" applyFont="1" applyFill="1" applyBorder="1" applyAlignment="1">
      <alignment horizontal="center"/>
    </xf>
    <xf numFmtId="20" fontId="5" fillId="0" borderId="26" xfId="0" applyNumberFormat="1" applyFont="1" applyFill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20" fontId="4" fillId="3" borderId="56" xfId="0" applyNumberFormat="1" applyFont="1" applyFill="1" applyBorder="1" applyAlignment="1">
      <alignment horizontal="center"/>
    </xf>
    <xf numFmtId="20" fontId="7" fillId="0" borderId="38" xfId="0" applyNumberFormat="1" applyFont="1" applyBorder="1" applyAlignment="1">
      <alignment horizontal="center"/>
    </xf>
    <xf numFmtId="20" fontId="7" fillId="0" borderId="35" xfId="0" applyNumberFormat="1" applyFont="1" applyBorder="1" applyAlignment="1">
      <alignment horizontal="center"/>
    </xf>
    <xf numFmtId="20" fontId="7" fillId="0" borderId="38" xfId="0" applyNumberFormat="1" applyFont="1" applyFill="1" applyBorder="1" applyAlignment="1">
      <alignment horizontal="center"/>
    </xf>
    <xf numFmtId="20" fontId="10" fillId="0" borderId="38" xfId="0" applyNumberFormat="1" applyFont="1" applyBorder="1" applyAlignment="1">
      <alignment horizontal="center"/>
    </xf>
    <xf numFmtId="20" fontId="7" fillId="0" borderId="36" xfId="0" applyNumberFormat="1" applyFont="1" applyBorder="1" applyAlignment="1">
      <alignment horizontal="center"/>
    </xf>
    <xf numFmtId="20" fontId="4" fillId="3" borderId="46" xfId="0" applyNumberFormat="1" applyFont="1" applyFill="1" applyBorder="1" applyAlignment="1">
      <alignment horizontal="center"/>
    </xf>
    <xf numFmtId="20" fontId="4" fillId="3" borderId="1" xfId="0" applyNumberFormat="1" applyFont="1" applyFill="1" applyBorder="1" applyAlignment="1">
      <alignment horizontal="center"/>
    </xf>
    <xf numFmtId="20" fontId="15" fillId="0" borderId="9" xfId="0" applyNumberFormat="1" applyFont="1" applyBorder="1" applyAlignment="1">
      <alignment horizontal="center" wrapText="1"/>
    </xf>
    <xf numFmtId="49" fontId="8" fillId="0" borderId="39" xfId="0" applyNumberFormat="1" applyFont="1" applyFill="1" applyBorder="1"/>
    <xf numFmtId="1" fontId="11" fillId="7" borderId="39" xfId="0" applyNumberFormat="1" applyFont="1" applyFill="1" applyBorder="1"/>
    <xf numFmtId="1" fontId="8" fillId="7" borderId="58" xfId="0" applyNumberFormat="1" applyFont="1" applyFill="1" applyBorder="1"/>
    <xf numFmtId="0" fontId="7" fillId="0" borderId="16" xfId="0" applyFont="1" applyFill="1" applyBorder="1" applyAlignment="1"/>
    <xf numFmtId="1" fontId="8" fillId="0" borderId="16" xfId="0" applyNumberFormat="1" applyFont="1" applyFill="1" applyBorder="1" applyAlignment="1">
      <alignment horizontal="center"/>
    </xf>
    <xf numFmtId="1" fontId="9" fillId="0" borderId="16" xfId="0" applyNumberFormat="1" applyFont="1" applyFill="1" applyBorder="1" applyAlignment="1">
      <alignment horizontal="center"/>
    </xf>
    <xf numFmtId="1" fontId="8" fillId="0" borderId="6" xfId="0" applyNumberFormat="1" applyFont="1" applyBorder="1"/>
    <xf numFmtId="1" fontId="8" fillId="0" borderId="25" xfId="0" applyNumberFormat="1" applyFont="1" applyBorder="1"/>
    <xf numFmtId="1" fontId="8" fillId="0" borderId="29" xfId="0" applyNumberFormat="1" applyFont="1" applyFill="1" applyBorder="1"/>
    <xf numFmtId="1" fontId="8" fillId="0" borderId="9" xfId="0" applyNumberFormat="1" applyFont="1" applyBorder="1"/>
    <xf numFmtId="1" fontId="8" fillId="0" borderId="14" xfId="0" applyNumberFormat="1" applyFont="1" applyBorder="1"/>
    <xf numFmtId="1" fontId="8" fillId="0" borderId="25" xfId="0" applyNumberFormat="1" applyFont="1" applyFill="1" applyBorder="1"/>
    <xf numFmtId="1" fontId="8" fillId="0" borderId="14" xfId="0" applyNumberFormat="1" applyFont="1" applyFill="1" applyBorder="1"/>
    <xf numFmtId="1" fontId="8" fillId="0" borderId="42" xfId="0" applyNumberFormat="1" applyFont="1" applyFill="1" applyBorder="1"/>
    <xf numFmtId="1" fontId="8" fillId="2" borderId="30" xfId="0" applyNumberFormat="1" applyFont="1" applyFill="1" applyBorder="1" applyAlignment="1">
      <alignment horizontal="center"/>
    </xf>
    <xf numFmtId="1" fontId="8" fillId="0" borderId="42" xfId="0" applyNumberFormat="1" applyFont="1" applyBorder="1"/>
    <xf numFmtId="1" fontId="8" fillId="0" borderId="58" xfId="0" applyNumberFormat="1" applyFont="1" applyFill="1" applyBorder="1"/>
    <xf numFmtId="1" fontId="8" fillId="2" borderId="46" xfId="0" applyNumberFormat="1" applyFont="1" applyFill="1" applyBorder="1" applyAlignment="1">
      <alignment horizontal="center"/>
    </xf>
    <xf numFmtId="1" fontId="8" fillId="0" borderId="59" xfId="0" applyNumberFormat="1" applyFont="1" applyFill="1" applyBorder="1"/>
    <xf numFmtId="1" fontId="5" fillId="2" borderId="51" xfId="0" applyNumberFormat="1" applyFont="1" applyFill="1" applyBorder="1"/>
    <xf numFmtId="1" fontId="8" fillId="7" borderId="5" xfId="0" applyNumberFormat="1" applyFont="1" applyFill="1" applyBorder="1"/>
    <xf numFmtId="0" fontId="0" fillId="0" borderId="0" xfId="0" applyAlignment="1">
      <alignment wrapText="1"/>
    </xf>
    <xf numFmtId="49" fontId="5" fillId="2" borderId="34" xfId="0" applyNumberFormat="1" applyFont="1" applyFill="1" applyBorder="1"/>
    <xf numFmtId="1" fontId="5" fillId="0" borderId="16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1" fontId="5" fillId="2" borderId="10" xfId="0" applyNumberFormat="1" applyFont="1" applyFill="1" applyBorder="1"/>
    <xf numFmtId="20" fontId="5" fillId="0" borderId="16" xfId="0" applyNumberFormat="1" applyFont="1" applyBorder="1" applyAlignment="1">
      <alignment horizontal="center"/>
    </xf>
    <xf numFmtId="1" fontId="5" fillId="2" borderId="41" xfId="0" applyNumberFormat="1" applyFont="1" applyFill="1" applyBorder="1"/>
    <xf numFmtId="0" fontId="5" fillId="0" borderId="0" xfId="0" applyFont="1" applyFill="1" applyBorder="1" applyAlignment="1">
      <alignment horizontal="center"/>
    </xf>
    <xf numFmtId="49" fontId="6" fillId="0" borderId="49" xfId="0" applyNumberFormat="1" applyFont="1" applyFill="1" applyBorder="1" applyAlignment="1"/>
    <xf numFmtId="0" fontId="8" fillId="0" borderId="37" xfId="0" applyFont="1" applyFill="1" applyBorder="1" applyAlignment="1"/>
    <xf numFmtId="0" fontId="8" fillId="0" borderId="49" xfId="0" applyFont="1" applyFill="1" applyBorder="1" applyAlignment="1"/>
    <xf numFmtId="0" fontId="8" fillId="0" borderId="50" xfId="0" applyFont="1" applyFill="1" applyBorder="1" applyAlignment="1"/>
    <xf numFmtId="0" fontId="3" fillId="0" borderId="21" xfId="0" applyFont="1" applyFill="1" applyBorder="1" applyAlignment="1"/>
    <xf numFmtId="0" fontId="8" fillId="0" borderId="29" xfId="0" applyFont="1" applyFill="1" applyBorder="1" applyAlignment="1"/>
    <xf numFmtId="0" fontId="8" fillId="2" borderId="60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49" fontId="6" fillId="0" borderId="16" xfId="0" applyNumberFormat="1" applyFont="1" applyFill="1" applyBorder="1" applyAlignment="1"/>
    <xf numFmtId="0" fontId="8" fillId="0" borderId="16" xfId="0" applyFont="1" applyFill="1" applyBorder="1" applyAlignment="1"/>
    <xf numFmtId="0" fontId="3" fillId="0" borderId="16" xfId="0" applyFont="1" applyFill="1" applyBorder="1" applyAlignment="1"/>
    <xf numFmtId="0" fontId="8" fillId="2" borderId="14" xfId="0" applyFont="1" applyFill="1" applyBorder="1" applyAlignment="1">
      <alignment horizontal="center"/>
    </xf>
    <xf numFmtId="1" fontId="5" fillId="2" borderId="4" xfId="0" applyNumberFormat="1" applyFont="1" applyFill="1" applyBorder="1"/>
    <xf numFmtId="0" fontId="4" fillId="0" borderId="19" xfId="0" applyFont="1" applyFill="1" applyBorder="1" applyAlignment="1">
      <alignment vertical="center"/>
    </xf>
    <xf numFmtId="0" fontId="5" fillId="0" borderId="4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3" fontId="4" fillId="12" borderId="16" xfId="0" applyNumberFormat="1" applyFont="1" applyFill="1" applyBorder="1" applyAlignment="1">
      <alignment horizontal="center" vertical="center"/>
    </xf>
    <xf numFmtId="3" fontId="3" fillId="12" borderId="5" xfId="0" applyNumberFormat="1" applyFont="1" applyFill="1" applyBorder="1" applyAlignment="1">
      <alignment horizontal="center" vertical="center"/>
    </xf>
    <xf numFmtId="3" fontId="0" fillId="0" borderId="0" xfId="0" applyNumberFormat="1" applyBorder="1"/>
    <xf numFmtId="0" fontId="5" fillId="0" borderId="2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46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center"/>
    </xf>
    <xf numFmtId="0" fontId="9" fillId="10" borderId="36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0" borderId="32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35" xfId="0" applyNumberFormat="1" applyFont="1" applyBorder="1" applyAlignment="1">
      <alignment horizontal="center"/>
    </xf>
    <xf numFmtId="49" fontId="3" fillId="0" borderId="36" xfId="0" applyNumberFormat="1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0" fontId="7" fillId="13" borderId="35" xfId="0" applyFont="1" applyFill="1" applyBorder="1" applyAlignment="1">
      <alignment horizontal="center" wrapText="1"/>
    </xf>
    <xf numFmtId="0" fontId="7" fillId="13" borderId="5" xfId="0" applyFont="1" applyFill="1" applyBorder="1" applyAlignment="1">
      <alignment horizontal="center" wrapText="1"/>
    </xf>
    <xf numFmtId="0" fontId="7" fillId="13" borderId="3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3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31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/>
    </xf>
    <xf numFmtId="3" fontId="12" fillId="9" borderId="14" xfId="0" applyNumberFormat="1" applyFont="1" applyFill="1" applyBorder="1" applyAlignment="1">
      <alignment horizontal="center" vertical="center" wrapText="1"/>
    </xf>
    <xf numFmtId="3" fontId="12" fillId="9" borderId="47" xfId="0" applyNumberFormat="1" applyFont="1" applyFill="1" applyBorder="1" applyAlignment="1">
      <alignment horizontal="center" vertical="center" wrapText="1"/>
    </xf>
    <xf numFmtId="3" fontId="12" fillId="9" borderId="42" xfId="0" applyNumberFormat="1" applyFont="1" applyFill="1" applyBorder="1" applyAlignment="1">
      <alignment horizontal="center" vertical="center" wrapText="1"/>
    </xf>
    <xf numFmtId="3" fontId="12" fillId="9" borderId="10" xfId="0" applyNumberFormat="1" applyFont="1" applyFill="1" applyBorder="1" applyAlignment="1">
      <alignment horizontal="center" vertical="center" wrapText="1"/>
    </xf>
    <xf numFmtId="3" fontId="12" fillId="9" borderId="48" xfId="0" applyNumberFormat="1" applyFont="1" applyFill="1" applyBorder="1" applyAlignment="1">
      <alignment horizontal="center" vertical="center" wrapText="1"/>
    </xf>
    <xf numFmtId="3" fontId="12" fillId="9" borderId="22" xfId="0" applyNumberFormat="1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/>
    </xf>
    <xf numFmtId="0" fontId="3" fillId="8" borderId="55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3" fontId="13" fillId="8" borderId="14" xfId="0" applyNumberFormat="1" applyFont="1" applyFill="1" applyBorder="1" applyAlignment="1">
      <alignment horizontal="center"/>
    </xf>
    <xf numFmtId="3" fontId="13" fillId="8" borderId="47" xfId="0" applyNumberFormat="1" applyFont="1" applyFill="1" applyBorder="1" applyAlignment="1">
      <alignment horizontal="center"/>
    </xf>
    <xf numFmtId="3" fontId="13" fillId="8" borderId="42" xfId="0" applyNumberFormat="1" applyFont="1" applyFill="1" applyBorder="1" applyAlignment="1">
      <alignment horizontal="center"/>
    </xf>
    <xf numFmtId="3" fontId="13" fillId="8" borderId="10" xfId="0" applyNumberFormat="1" applyFont="1" applyFill="1" applyBorder="1" applyAlignment="1">
      <alignment horizontal="center"/>
    </xf>
    <xf numFmtId="3" fontId="13" fillId="8" borderId="48" xfId="0" applyNumberFormat="1" applyFont="1" applyFill="1" applyBorder="1" applyAlignment="1">
      <alignment horizontal="center"/>
    </xf>
    <xf numFmtId="3" fontId="13" fillId="8" borderId="22" xfId="0" applyNumberFormat="1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55" xfId="0" applyFont="1" applyFill="1" applyBorder="1" applyAlignment="1">
      <alignment horizontal="center"/>
    </xf>
    <xf numFmtId="0" fontId="3" fillId="11" borderId="49" xfId="0" applyFont="1" applyFill="1" applyBorder="1" applyAlignment="1">
      <alignment horizontal="center"/>
    </xf>
    <xf numFmtId="3" fontId="5" fillId="15" borderId="19" xfId="0" applyNumberFormat="1" applyFont="1" applyFill="1" applyBorder="1" applyAlignment="1">
      <alignment horizontal="center" vertical="center"/>
    </xf>
    <xf numFmtId="3" fontId="5" fillId="15" borderId="37" xfId="0" applyNumberFormat="1" applyFont="1" applyFill="1" applyBorder="1" applyAlignment="1">
      <alignment horizontal="center" vertical="center"/>
    </xf>
    <xf numFmtId="3" fontId="9" fillId="14" borderId="52" xfId="0" applyNumberFormat="1" applyFont="1" applyFill="1" applyBorder="1" applyAlignment="1">
      <alignment horizontal="center" vertical="center"/>
    </xf>
    <xf numFmtId="3" fontId="9" fillId="14" borderId="2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4" fillId="0" borderId="55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 wrapText="1"/>
    </xf>
    <xf numFmtId="49" fontId="14" fillId="0" borderId="34" xfId="0" applyNumberFormat="1" applyFont="1" applyBorder="1" applyAlignment="1">
      <alignment horizontal="center" wrapText="1"/>
    </xf>
    <xf numFmtId="49" fontId="14" fillId="0" borderId="39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2" fillId="5" borderId="14" xfId="0" applyFont="1" applyFill="1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4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49" fontId="6" fillId="0" borderId="32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0" borderId="21" xfId="0" applyNumberFormat="1" applyFont="1" applyBorder="1" applyAlignment="1">
      <alignment horizontal="center"/>
    </xf>
    <xf numFmtId="0" fontId="12" fillId="11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47" xfId="0" applyFont="1" applyFill="1" applyBorder="1" applyAlignment="1">
      <alignment horizontal="center" vertical="center" wrapText="1"/>
    </xf>
    <xf numFmtId="0" fontId="3" fillId="9" borderId="42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48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wrapText="1"/>
    </xf>
    <xf numFmtId="0" fontId="4" fillId="5" borderId="47" xfId="0" applyFont="1" applyFill="1" applyBorder="1" applyAlignment="1">
      <alignment horizontal="center" wrapText="1"/>
    </xf>
    <xf numFmtId="0" fontId="4" fillId="5" borderId="42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48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3" fontId="13" fillId="5" borderId="14" xfId="0" applyNumberFormat="1" applyFont="1" applyFill="1" applyBorder="1" applyAlignment="1">
      <alignment horizontal="center"/>
    </xf>
    <xf numFmtId="3" fontId="13" fillId="5" borderId="42" xfId="0" applyNumberFormat="1" applyFont="1" applyFill="1" applyBorder="1" applyAlignment="1">
      <alignment horizontal="center"/>
    </xf>
    <xf numFmtId="3" fontId="13" fillId="5" borderId="10" xfId="0" applyNumberFormat="1" applyFont="1" applyFill="1" applyBorder="1" applyAlignment="1">
      <alignment horizontal="center"/>
    </xf>
    <xf numFmtId="3" fontId="13" fillId="5" borderId="22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6" fillId="15" borderId="19" xfId="0" applyFont="1" applyFill="1" applyBorder="1" applyAlignment="1">
      <alignment horizontal="center"/>
    </xf>
    <xf numFmtId="0" fontId="6" fillId="15" borderId="37" xfId="0" applyFont="1" applyFill="1" applyBorder="1" applyAlignment="1">
      <alignment horizontal="center"/>
    </xf>
    <xf numFmtId="49" fontId="6" fillId="5" borderId="19" xfId="0" applyNumberFormat="1" applyFont="1" applyFill="1" applyBorder="1" applyAlignment="1">
      <alignment horizontal="center"/>
    </xf>
    <xf numFmtId="49" fontId="6" fillId="5" borderId="55" xfId="0" applyNumberFormat="1" applyFont="1" applyFill="1" applyBorder="1" applyAlignment="1">
      <alignment horizontal="center"/>
    </xf>
    <xf numFmtId="49" fontId="6" fillId="5" borderId="37" xfId="0" applyNumberFormat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DAEEF3"/>
      <color rgb="FFFFFF99"/>
      <color rgb="FFFFFF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O23" zoomScaleNormal="100" workbookViewId="0">
      <selection activeCell="AQ14" sqref="AQ14"/>
    </sheetView>
  </sheetViews>
  <sheetFormatPr baseColWidth="10" defaultRowHeight="12.75"/>
  <cols>
    <col min="1" max="1" width="14.85546875" customWidth="1"/>
    <col min="2" max="2" width="7.140625" customWidth="1"/>
    <col min="3" max="13" width="6" customWidth="1"/>
    <col min="14" max="14" width="5.7109375" customWidth="1"/>
    <col min="15" max="18" width="6" customWidth="1"/>
    <col min="19" max="21" width="6" style="44" customWidth="1"/>
    <col min="22" max="22" width="6" customWidth="1"/>
    <col min="23" max="23" width="6" style="44" customWidth="1"/>
    <col min="24" max="26" width="6" customWidth="1"/>
    <col min="27" max="27" width="6.5703125" customWidth="1"/>
    <col min="28" max="28" width="6" customWidth="1"/>
    <col min="29" max="29" width="6.7109375" customWidth="1"/>
    <col min="30" max="30" width="6.140625" customWidth="1"/>
    <col min="31" max="31" width="5.7109375" customWidth="1"/>
    <col min="32" max="32" width="6.42578125" customWidth="1"/>
    <col min="33" max="33" width="5.7109375" customWidth="1"/>
    <col min="34" max="34" width="4.85546875" style="44" customWidth="1"/>
    <col min="35" max="35" width="5.7109375" style="44" customWidth="1"/>
    <col min="36" max="36" width="5.5703125" customWidth="1"/>
    <col min="37" max="37" width="6" customWidth="1"/>
    <col min="38" max="38" width="5.7109375" customWidth="1"/>
    <col min="39" max="39" width="5.28515625" customWidth="1"/>
    <col min="40" max="40" width="5.140625" style="44" customWidth="1"/>
    <col min="41" max="43" width="6" customWidth="1"/>
    <col min="44" max="44" width="6.42578125" customWidth="1"/>
    <col min="45" max="45" width="6" customWidth="1"/>
    <col min="46" max="46" width="6.42578125" customWidth="1"/>
    <col min="47" max="47" width="8.7109375" customWidth="1"/>
  </cols>
  <sheetData>
    <row r="1" spans="1:4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S1" s="195"/>
      <c r="T1" s="196"/>
      <c r="U1" s="196"/>
    </row>
    <row r="2" spans="1:47">
      <c r="A2" s="2" t="s">
        <v>1</v>
      </c>
      <c r="B2" s="2"/>
      <c r="C2" s="2"/>
      <c r="O2" s="204"/>
      <c r="P2" s="204"/>
      <c r="Q2" s="205"/>
      <c r="R2" s="205"/>
      <c r="S2" s="205"/>
      <c r="T2" s="205"/>
    </row>
    <row r="3" spans="1:47" ht="9.75" customHeight="1"/>
    <row r="4" spans="1:47" ht="15.75">
      <c r="A4" s="197" t="s">
        <v>58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35"/>
      <c r="U4" s="35"/>
      <c r="V4" s="33"/>
      <c r="W4" s="35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5"/>
      <c r="AI4" s="35"/>
      <c r="AJ4" s="33"/>
      <c r="AK4" s="33"/>
      <c r="AL4" s="33"/>
      <c r="AM4" s="33"/>
      <c r="AN4" s="35"/>
      <c r="AO4" s="33"/>
      <c r="AP4" s="33"/>
      <c r="AQ4" s="33"/>
      <c r="AR4" s="33"/>
      <c r="AS4" s="33"/>
      <c r="AT4" s="33"/>
    </row>
    <row r="5" spans="1:47" ht="10.5" customHeight="1" thickBot="1">
      <c r="A5" s="57"/>
      <c r="B5" s="56"/>
      <c r="C5" s="43"/>
      <c r="D5" s="43"/>
      <c r="E5" s="43"/>
      <c r="F5" s="43"/>
      <c r="G5" s="43"/>
      <c r="H5" s="43"/>
      <c r="I5" s="167"/>
      <c r="J5" s="56"/>
      <c r="K5" s="56"/>
      <c r="L5" s="56"/>
      <c r="M5" s="43"/>
      <c r="N5" s="43"/>
      <c r="O5" s="43"/>
      <c r="P5" s="43"/>
      <c r="Q5" s="43"/>
      <c r="R5" s="43"/>
      <c r="S5" s="60"/>
      <c r="T5" s="60"/>
      <c r="U5" s="60"/>
      <c r="V5" s="43"/>
      <c r="W5" s="35"/>
      <c r="X5" s="33"/>
      <c r="Y5" s="33"/>
      <c r="Z5" s="33"/>
      <c r="AA5" s="33"/>
      <c r="AB5" s="42"/>
      <c r="AC5" s="42"/>
      <c r="AD5" s="42"/>
      <c r="AE5" s="42"/>
      <c r="AF5" s="42"/>
      <c r="AG5" s="42"/>
      <c r="AH5" s="62"/>
      <c r="AI5" s="62"/>
      <c r="AJ5" s="42"/>
      <c r="AK5" s="42"/>
      <c r="AL5" s="33"/>
      <c r="AM5" s="33"/>
      <c r="AN5" s="35"/>
      <c r="AO5" s="33"/>
      <c r="AP5" s="33"/>
      <c r="AQ5" s="33"/>
      <c r="AR5" s="33"/>
      <c r="AS5" s="33"/>
      <c r="AT5" s="33"/>
    </row>
    <row r="6" spans="1:47" s="4" customFormat="1" ht="15.75" customHeight="1" thickBot="1">
      <c r="A6" s="3"/>
      <c r="B6" s="94"/>
      <c r="C6" s="206" t="s">
        <v>27</v>
      </c>
      <c r="D6" s="207"/>
      <c r="E6" s="207"/>
      <c r="F6" s="208"/>
      <c r="G6" s="208"/>
      <c r="H6" s="208"/>
      <c r="I6" s="208"/>
      <c r="J6" s="208"/>
      <c r="K6" s="208"/>
      <c r="L6" s="209"/>
      <c r="M6" s="206" t="s">
        <v>38</v>
      </c>
      <c r="N6" s="207"/>
      <c r="O6" s="207"/>
      <c r="P6" s="207"/>
      <c r="Q6" s="207"/>
      <c r="R6" s="208"/>
      <c r="S6" s="208"/>
      <c r="T6" s="208"/>
      <c r="U6" s="208"/>
      <c r="V6" s="207"/>
      <c r="W6" s="254" t="s">
        <v>28</v>
      </c>
      <c r="X6" s="255"/>
      <c r="Y6" s="255"/>
      <c r="Z6" s="255"/>
      <c r="AA6" s="256"/>
      <c r="AB6" s="257" t="s">
        <v>29</v>
      </c>
      <c r="AC6" s="257"/>
      <c r="AD6" s="257"/>
      <c r="AE6" s="257"/>
      <c r="AF6" s="257"/>
      <c r="AG6" s="257"/>
      <c r="AH6" s="257"/>
      <c r="AI6" s="257"/>
      <c r="AJ6" s="257"/>
      <c r="AK6" s="257"/>
      <c r="AL6" s="258"/>
      <c r="AM6" s="265" t="s">
        <v>47</v>
      </c>
      <c r="AN6" s="266"/>
      <c r="AO6" s="267"/>
      <c r="AP6" s="112" t="s">
        <v>50</v>
      </c>
      <c r="AQ6" s="112" t="s">
        <v>52</v>
      </c>
      <c r="AR6" s="112" t="s">
        <v>53</v>
      </c>
      <c r="AS6" s="112" t="s">
        <v>55</v>
      </c>
      <c r="AT6" s="112" t="s">
        <v>56</v>
      </c>
      <c r="AU6" s="252" t="s">
        <v>42</v>
      </c>
    </row>
    <row r="7" spans="1:47" s="5" customFormat="1" ht="19.5" customHeight="1" thickBot="1">
      <c r="A7" s="52" t="s">
        <v>46</v>
      </c>
      <c r="B7" s="123"/>
      <c r="C7" s="124">
        <v>0.27083333333333331</v>
      </c>
      <c r="D7" s="125">
        <v>0.33333333333333331</v>
      </c>
      <c r="E7" s="125">
        <v>0.39583333333333331</v>
      </c>
      <c r="F7" s="170">
        <v>0.40625</v>
      </c>
      <c r="G7" s="126">
        <v>0.45833333333333331</v>
      </c>
      <c r="H7" s="126">
        <v>0.54166666666666663</v>
      </c>
      <c r="I7" s="126">
        <v>0.60416666666666663</v>
      </c>
      <c r="J7" s="127">
        <v>0.70833333333333337</v>
      </c>
      <c r="K7" s="127">
        <v>0.77777777777777779</v>
      </c>
      <c r="L7" s="128" t="s">
        <v>2</v>
      </c>
      <c r="M7" s="129">
        <v>0.27083333333333331</v>
      </c>
      <c r="N7" s="125">
        <v>0.33333333333333331</v>
      </c>
      <c r="O7" s="130">
        <v>0.39583333333333331</v>
      </c>
      <c r="P7" s="130">
        <v>0.40625</v>
      </c>
      <c r="Q7" s="130">
        <v>0.45833333333333331</v>
      </c>
      <c r="R7" s="126">
        <v>0.54166666666666663</v>
      </c>
      <c r="S7" s="127">
        <v>0.60416666666666663</v>
      </c>
      <c r="T7" s="127">
        <v>0.70833333333333337</v>
      </c>
      <c r="U7" s="127">
        <v>0.77777777777777779</v>
      </c>
      <c r="V7" s="131" t="s">
        <v>2</v>
      </c>
      <c r="W7" s="132">
        <v>0.27083333333333331</v>
      </c>
      <c r="X7" s="133">
        <v>0.33333333333333331</v>
      </c>
      <c r="Y7" s="133">
        <v>0.39583333333333331</v>
      </c>
      <c r="Z7" s="133">
        <v>0.40625</v>
      </c>
      <c r="AA7" s="134" t="s">
        <v>2</v>
      </c>
      <c r="AB7" s="135">
        <v>0.27083333333333331</v>
      </c>
      <c r="AC7" s="136">
        <v>0.33333333333333331</v>
      </c>
      <c r="AD7" s="135">
        <v>0.39583333333333331</v>
      </c>
      <c r="AE7" s="137">
        <v>0.375</v>
      </c>
      <c r="AF7" s="137">
        <v>0.54166666666666663</v>
      </c>
      <c r="AG7" s="138">
        <v>0.625</v>
      </c>
      <c r="AH7" s="137">
        <v>0.66666666666666663</v>
      </c>
      <c r="AI7" s="137">
        <v>0.70833333333333337</v>
      </c>
      <c r="AJ7" s="136">
        <v>0.77777777777777779</v>
      </c>
      <c r="AK7" s="139">
        <v>0.79166666666666663</v>
      </c>
      <c r="AL7" s="140" t="s">
        <v>2</v>
      </c>
      <c r="AM7" s="109" t="s">
        <v>51</v>
      </c>
      <c r="AN7" s="109" t="s">
        <v>49</v>
      </c>
      <c r="AO7" s="141" t="s">
        <v>2</v>
      </c>
      <c r="AP7" s="142" t="s">
        <v>48</v>
      </c>
      <c r="AQ7" s="142" t="s">
        <v>48</v>
      </c>
      <c r="AR7" s="142" t="s">
        <v>48</v>
      </c>
      <c r="AS7" s="142" t="s">
        <v>48</v>
      </c>
      <c r="AT7" s="142" t="s">
        <v>48</v>
      </c>
      <c r="AU7" s="253"/>
    </row>
    <row r="8" spans="1:47" ht="15" customHeight="1" thickBot="1">
      <c r="A8" s="95" t="s">
        <v>3</v>
      </c>
      <c r="B8" s="80" t="s">
        <v>4</v>
      </c>
      <c r="C8" s="49">
        <v>16</v>
      </c>
      <c r="D8" s="7">
        <v>7</v>
      </c>
      <c r="E8" s="7">
        <v>2</v>
      </c>
      <c r="F8" s="7">
        <v>2</v>
      </c>
      <c r="G8" s="48"/>
      <c r="H8" s="7">
        <v>1</v>
      </c>
      <c r="I8" s="7">
        <v>1</v>
      </c>
      <c r="J8" s="7"/>
      <c r="K8" s="7"/>
      <c r="L8" s="121">
        <f t="shared" ref="L8:L25" si="0">SUM(C8:K8)</f>
        <v>29</v>
      </c>
      <c r="M8" s="49">
        <v>20</v>
      </c>
      <c r="N8" s="7">
        <v>7</v>
      </c>
      <c r="O8" s="7">
        <v>2</v>
      </c>
      <c r="P8" s="7">
        <v>3</v>
      </c>
      <c r="Q8" s="7"/>
      <c r="R8" s="7"/>
      <c r="S8" s="7"/>
      <c r="T8" s="7">
        <v>14</v>
      </c>
      <c r="U8" s="7">
        <v>23</v>
      </c>
      <c r="V8" s="50">
        <f t="shared" ref="V8:V27" si="1">SUM(M8:U8)</f>
        <v>69</v>
      </c>
      <c r="W8" s="7">
        <v>4</v>
      </c>
      <c r="X8" s="7"/>
      <c r="Y8" s="48"/>
      <c r="Z8" s="48"/>
      <c r="AA8" s="53">
        <f t="shared" ref="AA8:AA23" si="2">SUM(W8+X8+Z8)</f>
        <v>4</v>
      </c>
      <c r="AB8" s="7"/>
      <c r="AC8" s="7"/>
      <c r="AD8" s="7"/>
      <c r="AE8" s="7"/>
      <c r="AF8" s="7"/>
      <c r="AG8" s="7"/>
      <c r="AH8" s="7"/>
      <c r="AI8" s="7"/>
      <c r="AJ8" s="49"/>
      <c r="AK8" s="48"/>
      <c r="AL8" s="102">
        <f>SUM(AB8:AK8)</f>
        <v>0</v>
      </c>
      <c r="AM8" s="7">
        <v>7</v>
      </c>
      <c r="AN8" s="7">
        <v>15</v>
      </c>
      <c r="AO8" s="106">
        <f>AN8+AM8</f>
        <v>22</v>
      </c>
      <c r="AP8" s="48"/>
      <c r="AQ8" s="48"/>
      <c r="AR8" s="48"/>
      <c r="AS8" s="48"/>
      <c r="AT8" s="7">
        <v>10</v>
      </c>
      <c r="AU8" s="66">
        <f>SUM(L8+V8+AA8+AL8+AO8+AP8+AQ8+AR8+AS8+AT8)</f>
        <v>134</v>
      </c>
    </row>
    <row r="9" spans="1:47" ht="15" customHeight="1" thickBot="1">
      <c r="A9" s="63"/>
      <c r="B9" s="81" t="s">
        <v>5</v>
      </c>
      <c r="C9" s="47">
        <v>781</v>
      </c>
      <c r="D9" s="9">
        <v>196</v>
      </c>
      <c r="E9" s="8">
        <v>200</v>
      </c>
      <c r="F9" s="8">
        <v>72</v>
      </c>
      <c r="G9" s="70"/>
      <c r="H9" s="10">
        <v>26</v>
      </c>
      <c r="I9" s="10">
        <v>29</v>
      </c>
      <c r="J9" s="10"/>
      <c r="K9" s="10"/>
      <c r="L9" s="121">
        <f t="shared" si="0"/>
        <v>1304</v>
      </c>
      <c r="M9" s="8">
        <v>1150</v>
      </c>
      <c r="N9" s="8">
        <v>218</v>
      </c>
      <c r="O9" s="8">
        <v>93</v>
      </c>
      <c r="P9" s="8">
        <v>70</v>
      </c>
      <c r="Q9" s="8"/>
      <c r="R9" s="8"/>
      <c r="S9" s="9"/>
      <c r="T9" s="9">
        <v>967</v>
      </c>
      <c r="U9" s="73">
        <v>1758</v>
      </c>
      <c r="V9" s="55">
        <f t="shared" si="1"/>
        <v>4256</v>
      </c>
      <c r="W9" s="151">
        <v>199</v>
      </c>
      <c r="X9" s="149"/>
      <c r="Y9" s="150"/>
      <c r="Z9" s="150"/>
      <c r="AA9" s="54">
        <f t="shared" si="2"/>
        <v>199</v>
      </c>
      <c r="AB9" s="10"/>
      <c r="AC9" s="10"/>
      <c r="AD9" s="10"/>
      <c r="AE9" s="10"/>
      <c r="AF9" s="10"/>
      <c r="AG9" s="10"/>
      <c r="AH9" s="10"/>
      <c r="AI9" s="10"/>
      <c r="AJ9" s="151"/>
      <c r="AK9" s="150"/>
      <c r="AL9" s="103">
        <f>SUM(AB9:AK9)</f>
        <v>0</v>
      </c>
      <c r="AM9" s="10">
        <v>519</v>
      </c>
      <c r="AN9" s="9">
        <v>1067</v>
      </c>
      <c r="AO9" s="107">
        <f>AN9+AM9</f>
        <v>1586</v>
      </c>
      <c r="AP9" s="70"/>
      <c r="AQ9" s="70"/>
      <c r="AR9" s="70"/>
      <c r="AS9" s="70"/>
      <c r="AT9" s="8">
        <v>775</v>
      </c>
      <c r="AU9" s="66">
        <f>SUM(L9+V9+AA9+AL9+AO9+AP9+AQ9+AR9+AS9+AT9)</f>
        <v>8120</v>
      </c>
    </row>
    <row r="10" spans="1:47" ht="15" customHeight="1" thickBot="1">
      <c r="A10" s="188" t="s">
        <v>45</v>
      </c>
      <c r="B10" s="82" t="s">
        <v>4</v>
      </c>
      <c r="C10" s="27">
        <v>1</v>
      </c>
      <c r="D10" s="6">
        <v>4</v>
      </c>
      <c r="E10" s="6">
        <v>1</v>
      </c>
      <c r="F10" s="6">
        <v>1</v>
      </c>
      <c r="G10" s="46"/>
      <c r="H10" s="6"/>
      <c r="I10" s="6">
        <v>1</v>
      </c>
      <c r="J10" s="6"/>
      <c r="K10" s="6"/>
      <c r="L10" s="121">
        <f t="shared" si="0"/>
        <v>8</v>
      </c>
      <c r="M10" s="27">
        <v>2</v>
      </c>
      <c r="N10" s="6">
        <v>4</v>
      </c>
      <c r="O10" s="6"/>
      <c r="P10" s="6">
        <v>3</v>
      </c>
      <c r="Q10" s="6"/>
      <c r="R10" s="6"/>
      <c r="S10" s="6"/>
      <c r="T10" s="6">
        <v>6</v>
      </c>
      <c r="U10" s="6">
        <v>5</v>
      </c>
      <c r="V10" s="68">
        <f t="shared" si="1"/>
        <v>20</v>
      </c>
      <c r="W10" s="6"/>
      <c r="X10" s="6">
        <v>2</v>
      </c>
      <c r="Y10" s="46"/>
      <c r="Z10" s="46">
        <v>2</v>
      </c>
      <c r="AA10" s="78">
        <f>SUM(W10+X10+Z10)</f>
        <v>4</v>
      </c>
      <c r="AB10" s="6"/>
      <c r="AC10" s="6"/>
      <c r="AD10" s="6"/>
      <c r="AE10" s="6"/>
      <c r="AF10" s="6"/>
      <c r="AG10" s="6"/>
      <c r="AH10" s="6"/>
      <c r="AI10" s="6"/>
      <c r="AJ10" s="6"/>
      <c r="AK10" s="46"/>
      <c r="AL10" s="104">
        <f>SUM(AB10:AK10)</f>
        <v>0</v>
      </c>
      <c r="AM10" s="6">
        <v>3</v>
      </c>
      <c r="AN10" s="6">
        <v>2</v>
      </c>
      <c r="AO10" s="107">
        <f t="shared" ref="AO10:AO25" si="3">AN10+AM10</f>
        <v>5</v>
      </c>
      <c r="AP10" s="46"/>
      <c r="AQ10" s="46"/>
      <c r="AR10" s="46"/>
      <c r="AS10" s="169"/>
      <c r="AT10" s="6">
        <v>3</v>
      </c>
      <c r="AU10" s="66">
        <f>SUM(L10+V10+AA10+AL10+AO10+AT10)</f>
        <v>40</v>
      </c>
    </row>
    <row r="11" spans="1:47" ht="15" customHeight="1" thickBot="1">
      <c r="A11" s="189"/>
      <c r="B11" s="143" t="s">
        <v>5</v>
      </c>
      <c r="C11" s="51">
        <v>53</v>
      </c>
      <c r="D11" s="13">
        <v>140</v>
      </c>
      <c r="E11" s="12">
        <v>48</v>
      </c>
      <c r="F11" s="12">
        <v>31</v>
      </c>
      <c r="G11" s="19"/>
      <c r="H11" s="14"/>
      <c r="I11" s="14">
        <v>28</v>
      </c>
      <c r="J11" s="14"/>
      <c r="K11" s="14"/>
      <c r="L11" s="121">
        <f t="shared" si="0"/>
        <v>300</v>
      </c>
      <c r="M11" s="51">
        <v>158</v>
      </c>
      <c r="N11" s="12">
        <v>181</v>
      </c>
      <c r="O11" s="12"/>
      <c r="P11" s="12">
        <v>95</v>
      </c>
      <c r="Q11" s="12"/>
      <c r="R11" s="12"/>
      <c r="S11" s="13"/>
      <c r="T11" s="13">
        <v>379</v>
      </c>
      <c r="U11" s="74">
        <v>377</v>
      </c>
      <c r="V11" s="144">
        <f t="shared" si="1"/>
        <v>1190</v>
      </c>
      <c r="W11" s="156"/>
      <c r="X11" s="152">
        <v>35</v>
      </c>
      <c r="Y11" s="153"/>
      <c r="Z11" s="153">
        <v>43</v>
      </c>
      <c r="AA11" s="78">
        <f>SUM(W11+X11+Z11)</f>
        <v>78</v>
      </c>
      <c r="AB11" s="14"/>
      <c r="AC11" s="14"/>
      <c r="AD11" s="14"/>
      <c r="AE11" s="14"/>
      <c r="AF11" s="14"/>
      <c r="AG11" s="14"/>
      <c r="AH11" s="14"/>
      <c r="AI11" s="14"/>
      <c r="AJ11" s="152"/>
      <c r="AK11" s="153"/>
      <c r="AL11" s="145">
        <f>SUM(AB11:AK11)</f>
        <v>0</v>
      </c>
      <c r="AM11" s="14">
        <v>155</v>
      </c>
      <c r="AN11" s="13">
        <v>153</v>
      </c>
      <c r="AO11" s="107">
        <f t="shared" si="3"/>
        <v>308</v>
      </c>
      <c r="AP11" s="21"/>
      <c r="AQ11" s="21"/>
      <c r="AR11" s="21"/>
      <c r="AS11" s="21"/>
      <c r="AT11" s="12">
        <v>126</v>
      </c>
      <c r="AU11" s="66">
        <f>SUM(L11+V11+AA11+AL11+AO11+AP11+AQ11+AR11+AS11+AT11)</f>
        <v>2002</v>
      </c>
    </row>
    <row r="12" spans="1:47" ht="15" customHeight="1" thickBot="1">
      <c r="A12" s="96" t="s">
        <v>7</v>
      </c>
      <c r="B12" s="80" t="s">
        <v>4</v>
      </c>
      <c r="C12" s="171">
        <v>9</v>
      </c>
      <c r="D12" s="7">
        <v>2</v>
      </c>
      <c r="E12" s="7">
        <v>3</v>
      </c>
      <c r="F12" s="7">
        <v>1</v>
      </c>
      <c r="G12" s="46">
        <v>1</v>
      </c>
      <c r="H12" s="7"/>
      <c r="I12" s="7"/>
      <c r="J12" s="7"/>
      <c r="K12" s="7"/>
      <c r="L12" s="121">
        <f t="shared" si="0"/>
        <v>16</v>
      </c>
      <c r="M12" s="49">
        <v>11</v>
      </c>
      <c r="N12" s="7">
        <v>4</v>
      </c>
      <c r="O12" s="7">
        <v>1</v>
      </c>
      <c r="P12" s="7">
        <v>1</v>
      </c>
      <c r="Q12" s="7"/>
      <c r="R12" s="7"/>
      <c r="S12" s="7"/>
      <c r="T12" s="7">
        <v>8</v>
      </c>
      <c r="U12" s="186">
        <v>16</v>
      </c>
      <c r="V12" s="50">
        <f t="shared" si="1"/>
        <v>41</v>
      </c>
      <c r="W12" s="7">
        <v>10</v>
      </c>
      <c r="X12" s="7"/>
      <c r="Y12" s="48">
        <v>1</v>
      </c>
      <c r="Z12" s="48"/>
      <c r="AA12" s="53">
        <f>SUM(W12:Z12)</f>
        <v>11</v>
      </c>
      <c r="AB12" s="7"/>
      <c r="AC12" s="7"/>
      <c r="AD12" s="7"/>
      <c r="AE12" s="7"/>
      <c r="AF12" s="7"/>
      <c r="AG12" s="7"/>
      <c r="AH12" s="7"/>
      <c r="AI12" s="7"/>
      <c r="AJ12" s="7"/>
      <c r="AK12" s="48"/>
      <c r="AL12" s="102">
        <f>SUM(AB12:AK12)</f>
        <v>0</v>
      </c>
      <c r="AM12" s="7">
        <v>5</v>
      </c>
      <c r="AN12" s="7">
        <v>9</v>
      </c>
      <c r="AO12" s="107">
        <f t="shared" si="3"/>
        <v>14</v>
      </c>
      <c r="AP12" s="48"/>
      <c r="AQ12" s="48"/>
      <c r="AR12" s="48"/>
      <c r="AS12" s="48"/>
      <c r="AT12" s="7">
        <v>3</v>
      </c>
      <c r="AU12" s="66">
        <f>SUM(L12+V12+AA12+AL12+AO12+AP12+AQ12+AR12+AS12+AT12)</f>
        <v>85</v>
      </c>
    </row>
    <row r="13" spans="1:47" ht="15" customHeight="1" thickBot="1">
      <c r="A13" s="63"/>
      <c r="B13" s="81" t="s">
        <v>5</v>
      </c>
      <c r="C13" s="47">
        <v>328</v>
      </c>
      <c r="D13" s="9">
        <v>103</v>
      </c>
      <c r="E13" s="8">
        <v>259</v>
      </c>
      <c r="F13" s="8">
        <v>50</v>
      </c>
      <c r="G13" s="70">
        <v>42</v>
      </c>
      <c r="H13" s="10"/>
      <c r="I13" s="10"/>
      <c r="J13" s="10"/>
      <c r="K13" s="10"/>
      <c r="L13" s="121">
        <f t="shared" si="0"/>
        <v>782</v>
      </c>
      <c r="M13" s="47">
        <v>525</v>
      </c>
      <c r="N13" s="8">
        <v>293</v>
      </c>
      <c r="O13" s="8">
        <v>87</v>
      </c>
      <c r="P13" s="8">
        <v>15</v>
      </c>
      <c r="Q13" s="8"/>
      <c r="R13" s="8"/>
      <c r="S13" s="9"/>
      <c r="T13" s="9">
        <v>380</v>
      </c>
      <c r="U13" s="73">
        <v>807</v>
      </c>
      <c r="V13" s="55">
        <f t="shared" si="1"/>
        <v>2107</v>
      </c>
      <c r="W13" s="151">
        <v>391</v>
      </c>
      <c r="X13" s="149"/>
      <c r="Y13" s="150">
        <v>16</v>
      </c>
      <c r="Z13" s="150"/>
      <c r="AA13" s="54">
        <f>SUM(W13:Z13)</f>
        <v>407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54"/>
      <c r="AL13" s="103">
        <f>SUM(AB13:AK13)</f>
        <v>0</v>
      </c>
      <c r="AM13" s="10">
        <v>328</v>
      </c>
      <c r="AN13" s="9">
        <v>445</v>
      </c>
      <c r="AO13" s="107">
        <f t="shared" si="3"/>
        <v>773</v>
      </c>
      <c r="AP13" s="70"/>
      <c r="AQ13" s="70"/>
      <c r="AR13" s="70"/>
      <c r="AS13" s="70"/>
      <c r="AT13" s="8">
        <v>272</v>
      </c>
      <c r="AU13" s="157">
        <f>SUM(L13+V13+AA13+AL13+AO13+AP13+AQ13+AR13+AS13+AT13)</f>
        <v>4341</v>
      </c>
    </row>
    <row r="14" spans="1:47" ht="15" customHeight="1" thickBot="1">
      <c r="A14" s="198" t="s">
        <v>8</v>
      </c>
      <c r="B14" s="82" t="s">
        <v>4</v>
      </c>
      <c r="C14" s="71">
        <v>10</v>
      </c>
      <c r="D14" s="67">
        <v>4</v>
      </c>
      <c r="E14" s="67">
        <v>2</v>
      </c>
      <c r="F14" s="67">
        <v>2</v>
      </c>
      <c r="G14" s="72">
        <v>1</v>
      </c>
      <c r="H14" s="6"/>
      <c r="I14" s="6">
        <v>1</v>
      </c>
      <c r="J14" s="6"/>
      <c r="K14" s="6"/>
      <c r="L14" s="121">
        <f t="shared" si="0"/>
        <v>20</v>
      </c>
      <c r="M14" s="71">
        <v>6</v>
      </c>
      <c r="N14" s="67">
        <v>6</v>
      </c>
      <c r="O14" s="67">
        <v>3</v>
      </c>
      <c r="P14" s="67">
        <v>3</v>
      </c>
      <c r="Q14" s="67"/>
      <c r="R14" s="67"/>
      <c r="S14" s="67"/>
      <c r="T14" s="67">
        <v>9</v>
      </c>
      <c r="U14" s="67">
        <v>20</v>
      </c>
      <c r="V14" s="68">
        <f t="shared" si="1"/>
        <v>47</v>
      </c>
      <c r="W14" s="6">
        <v>6</v>
      </c>
      <c r="X14" s="6"/>
      <c r="Y14" s="46"/>
      <c r="Z14" s="46"/>
      <c r="AA14" s="69">
        <f t="shared" si="2"/>
        <v>6</v>
      </c>
      <c r="AB14" s="6">
        <v>2</v>
      </c>
      <c r="AC14" s="6"/>
      <c r="AD14" s="6"/>
      <c r="AE14" s="6"/>
      <c r="AF14" s="6"/>
      <c r="AG14" s="6"/>
      <c r="AH14" s="6"/>
      <c r="AI14" s="6">
        <v>1</v>
      </c>
      <c r="AJ14" s="6">
        <v>2</v>
      </c>
      <c r="AK14" s="46"/>
      <c r="AL14" s="104">
        <f>SUM(AB14:AK14)</f>
        <v>5</v>
      </c>
      <c r="AM14" s="6">
        <v>3</v>
      </c>
      <c r="AN14" s="67">
        <v>10</v>
      </c>
      <c r="AO14" s="107">
        <f t="shared" si="3"/>
        <v>13</v>
      </c>
      <c r="AP14" s="72"/>
      <c r="AQ14" s="72"/>
      <c r="AR14" s="72"/>
      <c r="AS14" s="46"/>
      <c r="AT14" s="67">
        <v>9</v>
      </c>
      <c r="AU14" s="66">
        <f>SUM(L14+V14+AA14+AL14+AO14+AP14+AQ14+AR14+AS14+AT14)</f>
        <v>100</v>
      </c>
    </row>
    <row r="15" spans="1:47" ht="15" customHeight="1" thickBot="1">
      <c r="A15" s="199"/>
      <c r="B15" s="143" t="s">
        <v>5</v>
      </c>
      <c r="C15" s="51">
        <v>527</v>
      </c>
      <c r="D15" s="13">
        <v>121</v>
      </c>
      <c r="E15" s="12">
        <v>125</v>
      </c>
      <c r="F15" s="12">
        <v>75</v>
      </c>
      <c r="G15" s="21">
        <v>42</v>
      </c>
      <c r="H15" s="14"/>
      <c r="I15" s="14">
        <v>60</v>
      </c>
      <c r="J15" s="14"/>
      <c r="K15" s="14"/>
      <c r="L15" s="121">
        <f t="shared" si="0"/>
        <v>950</v>
      </c>
      <c r="M15" s="51">
        <v>375</v>
      </c>
      <c r="N15" s="12">
        <v>306</v>
      </c>
      <c r="O15" s="12">
        <v>115</v>
      </c>
      <c r="P15" s="12">
        <v>106</v>
      </c>
      <c r="Q15" s="12"/>
      <c r="R15" s="12"/>
      <c r="S15" s="13"/>
      <c r="T15" s="13">
        <v>778</v>
      </c>
      <c r="U15" s="74">
        <v>1517</v>
      </c>
      <c r="V15" s="144">
        <f t="shared" si="1"/>
        <v>3197</v>
      </c>
      <c r="W15" s="156">
        <v>240</v>
      </c>
      <c r="X15" s="152"/>
      <c r="Y15" s="153"/>
      <c r="Z15" s="153"/>
      <c r="AA15" s="78">
        <f t="shared" si="2"/>
        <v>240</v>
      </c>
      <c r="AB15" s="14">
        <v>20</v>
      </c>
      <c r="AC15" s="14"/>
      <c r="AD15" s="14"/>
      <c r="AE15" s="14"/>
      <c r="AF15" s="14"/>
      <c r="AG15" s="14"/>
      <c r="AH15" s="14"/>
      <c r="AI15" s="14">
        <v>10</v>
      </c>
      <c r="AJ15" s="14">
        <v>22</v>
      </c>
      <c r="AK15" s="155"/>
      <c r="AL15" s="145">
        <f>SUM(AB15:AK15)</f>
        <v>52</v>
      </c>
      <c r="AM15" s="14">
        <v>276</v>
      </c>
      <c r="AN15" s="13">
        <v>779</v>
      </c>
      <c r="AO15" s="107">
        <f t="shared" si="3"/>
        <v>1055</v>
      </c>
      <c r="AP15" s="21"/>
      <c r="AQ15" s="21"/>
      <c r="AR15" s="21"/>
      <c r="AS15" s="21"/>
      <c r="AT15" s="12">
        <v>780</v>
      </c>
      <c r="AU15" s="66">
        <f>SUM(L15+V15+AA15+AL15+AO15+AP15+AQ15+AR15+AS15+AT15)</f>
        <v>6274</v>
      </c>
    </row>
    <row r="16" spans="1:47" ht="15" customHeight="1" thickBot="1">
      <c r="A16" s="96" t="s">
        <v>9</v>
      </c>
      <c r="B16" s="165" t="s">
        <v>4</v>
      </c>
      <c r="C16" s="49">
        <v>7</v>
      </c>
      <c r="D16" s="7">
        <v>3</v>
      </c>
      <c r="E16" s="7">
        <v>2</v>
      </c>
      <c r="F16" s="7"/>
      <c r="G16" s="48"/>
      <c r="H16" s="48">
        <v>1</v>
      </c>
      <c r="I16" s="48"/>
      <c r="J16" s="7"/>
      <c r="K16" s="7"/>
      <c r="L16" s="121">
        <f t="shared" si="0"/>
        <v>13</v>
      </c>
      <c r="M16" s="49">
        <v>7</v>
      </c>
      <c r="N16" s="7">
        <v>2</v>
      </c>
      <c r="O16" s="7">
        <v>2</v>
      </c>
      <c r="P16" s="7"/>
      <c r="Q16" s="7"/>
      <c r="R16" s="7">
        <v>1</v>
      </c>
      <c r="S16" s="7"/>
      <c r="T16" s="7">
        <v>9</v>
      </c>
      <c r="U16" s="7">
        <v>10</v>
      </c>
      <c r="V16" s="50">
        <f t="shared" si="1"/>
        <v>31</v>
      </c>
      <c r="W16" s="7">
        <v>3</v>
      </c>
      <c r="X16" s="7">
        <v>3</v>
      </c>
      <c r="Y16" s="48"/>
      <c r="Z16" s="48"/>
      <c r="AA16" s="53">
        <f>SUM(W16+X16+Z16)</f>
        <v>6</v>
      </c>
      <c r="AB16" s="7">
        <v>3</v>
      </c>
      <c r="AC16" s="7"/>
      <c r="AD16" s="7"/>
      <c r="AE16" s="7"/>
      <c r="AF16" s="7"/>
      <c r="AG16" s="7"/>
      <c r="AH16" s="7"/>
      <c r="AI16" s="7"/>
      <c r="AJ16" s="7"/>
      <c r="AK16" s="48"/>
      <c r="AL16" s="102">
        <f>SUM(AB16:AK16)</f>
        <v>3</v>
      </c>
      <c r="AM16" s="7">
        <v>4</v>
      </c>
      <c r="AN16" s="7">
        <v>5</v>
      </c>
      <c r="AO16" s="107">
        <f t="shared" si="3"/>
        <v>9</v>
      </c>
      <c r="AP16" s="48"/>
      <c r="AQ16" s="48"/>
      <c r="AR16" s="48"/>
      <c r="AS16" s="48"/>
      <c r="AT16" s="7">
        <v>4</v>
      </c>
      <c r="AU16" s="66">
        <f>SUM(L16+V16+AA16+AL16+AO16+AP16+AQ16+AR16+AS16+AT16)</f>
        <v>66</v>
      </c>
    </row>
    <row r="17" spans="1:47" ht="15" customHeight="1" thickBot="1">
      <c r="A17" s="63"/>
      <c r="B17" s="143" t="s">
        <v>5</v>
      </c>
      <c r="C17" s="158">
        <v>334</v>
      </c>
      <c r="D17" s="14">
        <v>146</v>
      </c>
      <c r="E17" s="152">
        <v>87</v>
      </c>
      <c r="F17" s="152"/>
      <c r="G17" s="153"/>
      <c r="H17" s="153">
        <v>51</v>
      </c>
      <c r="I17" s="153"/>
      <c r="J17" s="14"/>
      <c r="K17" s="14"/>
      <c r="L17" s="121">
        <f t="shared" si="0"/>
        <v>618</v>
      </c>
      <c r="M17" s="51">
        <v>417</v>
      </c>
      <c r="N17" s="12">
        <v>78</v>
      </c>
      <c r="O17" s="12">
        <v>110</v>
      </c>
      <c r="P17" s="12"/>
      <c r="Q17" s="12"/>
      <c r="R17" s="12">
        <v>25</v>
      </c>
      <c r="S17" s="13"/>
      <c r="T17" s="13">
        <v>436</v>
      </c>
      <c r="U17" s="74">
        <v>401</v>
      </c>
      <c r="V17" s="144">
        <f t="shared" si="1"/>
        <v>1467</v>
      </c>
      <c r="W17" s="156">
        <v>116</v>
      </c>
      <c r="X17" s="152">
        <v>78</v>
      </c>
      <c r="Y17" s="153"/>
      <c r="Z17" s="153"/>
      <c r="AA17" s="78">
        <f>SUM(W17+X17+Z17)</f>
        <v>194</v>
      </c>
      <c r="AB17" s="14">
        <v>136</v>
      </c>
      <c r="AC17" s="14"/>
      <c r="AD17" s="14"/>
      <c r="AE17" s="14"/>
      <c r="AF17" s="14"/>
      <c r="AG17" s="14"/>
      <c r="AH17" s="14"/>
      <c r="AI17" s="14"/>
      <c r="AJ17" s="14"/>
      <c r="AK17" s="155"/>
      <c r="AL17" s="159">
        <f>SUM(AB17:AK17)</f>
        <v>136</v>
      </c>
      <c r="AM17" s="14">
        <v>210</v>
      </c>
      <c r="AN17" s="13">
        <v>254</v>
      </c>
      <c r="AO17" s="107">
        <f t="shared" si="3"/>
        <v>464</v>
      </c>
      <c r="AP17" s="21"/>
      <c r="AQ17" s="21"/>
      <c r="AR17" s="21"/>
      <c r="AS17" s="21"/>
      <c r="AT17" s="12">
        <v>128</v>
      </c>
      <c r="AU17" s="160">
        <f>SUM(L17+V17+AA17+AL17+AO17+AP17+AQ17+AR17+AS17+AT17)</f>
        <v>3007</v>
      </c>
    </row>
    <row r="18" spans="1:47" ht="17.25" customHeight="1" thickBot="1">
      <c r="A18" s="65" t="s">
        <v>10</v>
      </c>
      <c r="B18" s="80" t="s">
        <v>4</v>
      </c>
      <c r="C18" s="49">
        <v>3</v>
      </c>
      <c r="D18" s="7">
        <v>6</v>
      </c>
      <c r="E18" s="7">
        <v>3</v>
      </c>
      <c r="F18" s="7">
        <v>6</v>
      </c>
      <c r="G18" s="48"/>
      <c r="H18" s="48"/>
      <c r="I18" s="48">
        <v>2</v>
      </c>
      <c r="J18" s="7"/>
      <c r="K18" s="7"/>
      <c r="L18" s="121">
        <f t="shared" si="0"/>
        <v>20</v>
      </c>
      <c r="M18" s="49">
        <v>4</v>
      </c>
      <c r="N18" s="7">
        <v>11</v>
      </c>
      <c r="O18" s="7">
        <v>6</v>
      </c>
      <c r="P18" s="7">
        <v>1</v>
      </c>
      <c r="Q18" s="7"/>
      <c r="R18" s="7"/>
      <c r="S18" s="7"/>
      <c r="T18" s="7">
        <v>8</v>
      </c>
      <c r="U18" s="7">
        <v>10</v>
      </c>
      <c r="V18" s="50">
        <f t="shared" si="1"/>
        <v>40</v>
      </c>
      <c r="W18" s="7">
        <v>2</v>
      </c>
      <c r="X18" s="7">
        <v>3</v>
      </c>
      <c r="Y18" s="48"/>
      <c r="Z18" s="48">
        <v>3</v>
      </c>
      <c r="AA18" s="53">
        <f>SUM(W18:Z18)</f>
        <v>8</v>
      </c>
      <c r="AB18" s="7">
        <v>18</v>
      </c>
      <c r="AC18" s="7">
        <v>6</v>
      </c>
      <c r="AD18" s="7">
        <v>1</v>
      </c>
      <c r="AE18" s="7"/>
      <c r="AF18" s="7"/>
      <c r="AG18" s="7"/>
      <c r="AH18" s="7"/>
      <c r="AI18" s="7">
        <v>1</v>
      </c>
      <c r="AJ18" s="7">
        <v>6</v>
      </c>
      <c r="AK18" s="48"/>
      <c r="AL18" s="102">
        <f>SUM(AB18:AK18)</f>
        <v>32</v>
      </c>
      <c r="AM18" s="7">
        <v>5</v>
      </c>
      <c r="AN18" s="7">
        <v>4</v>
      </c>
      <c r="AO18" s="107">
        <f t="shared" si="3"/>
        <v>9</v>
      </c>
      <c r="AP18" s="48"/>
      <c r="AQ18" s="48"/>
      <c r="AR18" s="48"/>
      <c r="AS18" s="48"/>
      <c r="AT18" s="7">
        <v>7</v>
      </c>
      <c r="AU18" s="66">
        <f>L18+V18+AA18+AL18+AO18+AP18+AQ18+AR18+AS18+AT18</f>
        <v>116</v>
      </c>
    </row>
    <row r="19" spans="1:47" ht="13.5" thickBot="1">
      <c r="A19" s="63"/>
      <c r="B19" s="81" t="s">
        <v>5</v>
      </c>
      <c r="C19" s="47">
        <v>190</v>
      </c>
      <c r="D19" s="9">
        <v>523</v>
      </c>
      <c r="E19" s="8">
        <v>166</v>
      </c>
      <c r="F19" s="8">
        <v>207</v>
      </c>
      <c r="G19" s="70"/>
      <c r="H19" s="70"/>
      <c r="I19" s="70">
        <v>77</v>
      </c>
      <c r="J19" s="10"/>
      <c r="K19" s="10"/>
      <c r="L19" s="121">
        <f t="shared" si="0"/>
        <v>1163</v>
      </c>
      <c r="M19" s="37">
        <v>183</v>
      </c>
      <c r="N19" s="9">
        <v>587</v>
      </c>
      <c r="O19" s="8">
        <v>421</v>
      </c>
      <c r="P19" s="8">
        <v>19</v>
      </c>
      <c r="Q19" s="8"/>
      <c r="R19" s="8"/>
      <c r="S19" s="9"/>
      <c r="T19" s="9">
        <v>436</v>
      </c>
      <c r="U19" s="73">
        <v>559</v>
      </c>
      <c r="V19" s="55">
        <f t="shared" si="1"/>
        <v>2205</v>
      </c>
      <c r="W19" s="151">
        <v>76</v>
      </c>
      <c r="X19" s="149">
        <v>66</v>
      </c>
      <c r="Y19" s="150"/>
      <c r="Z19" s="150">
        <v>43</v>
      </c>
      <c r="AA19" s="54">
        <f>SUM(W19:Z19)</f>
        <v>185</v>
      </c>
      <c r="AB19" s="122">
        <v>605</v>
      </c>
      <c r="AC19" s="161">
        <v>285</v>
      </c>
      <c r="AD19" s="161">
        <v>16</v>
      </c>
      <c r="AE19" s="161"/>
      <c r="AF19" s="161"/>
      <c r="AG19" s="161"/>
      <c r="AH19" s="10"/>
      <c r="AI19" s="10">
        <v>40</v>
      </c>
      <c r="AJ19" s="10">
        <v>227</v>
      </c>
      <c r="AK19" s="154"/>
      <c r="AL19" s="103">
        <f>SUM(AB19:AK19)</f>
        <v>1173</v>
      </c>
      <c r="AM19" s="10">
        <v>326</v>
      </c>
      <c r="AN19" s="9">
        <v>307</v>
      </c>
      <c r="AO19" s="107">
        <f t="shared" si="3"/>
        <v>633</v>
      </c>
      <c r="AP19" s="70"/>
      <c r="AQ19" s="70"/>
      <c r="AR19" s="70"/>
      <c r="AS19" s="70"/>
      <c r="AT19" s="8">
        <v>499</v>
      </c>
      <c r="AU19" s="157">
        <f>SUM(L19+V19+AA19+AL19+AO19+AP19+AQ19+AR19+AS19+AT19)</f>
        <v>5858</v>
      </c>
    </row>
    <row r="20" spans="1:47" ht="15" customHeight="1" thickBot="1">
      <c r="A20" s="64" t="s">
        <v>11</v>
      </c>
      <c r="B20" s="80" t="s">
        <v>4</v>
      </c>
      <c r="C20" s="49">
        <v>5</v>
      </c>
      <c r="D20" s="7">
        <v>3</v>
      </c>
      <c r="E20" s="7">
        <v>1</v>
      </c>
      <c r="F20" s="7">
        <v>3</v>
      </c>
      <c r="G20" s="48"/>
      <c r="H20" s="48">
        <v>1</v>
      </c>
      <c r="I20" s="48"/>
      <c r="J20" s="7"/>
      <c r="K20" s="7"/>
      <c r="L20" s="121">
        <f t="shared" si="0"/>
        <v>13</v>
      </c>
      <c r="M20" s="49">
        <v>5</v>
      </c>
      <c r="N20" s="7">
        <v>7</v>
      </c>
      <c r="O20" s="7"/>
      <c r="P20" s="7">
        <v>3</v>
      </c>
      <c r="Q20" s="7"/>
      <c r="R20" s="7"/>
      <c r="S20" s="7"/>
      <c r="T20" s="7">
        <v>10</v>
      </c>
      <c r="U20" s="7">
        <v>9</v>
      </c>
      <c r="V20" s="50">
        <f t="shared" si="1"/>
        <v>34</v>
      </c>
      <c r="W20" s="7">
        <v>3</v>
      </c>
      <c r="X20" s="7"/>
      <c r="Y20" s="48"/>
      <c r="Z20" s="48">
        <v>1</v>
      </c>
      <c r="AA20" s="53">
        <f t="shared" si="2"/>
        <v>4</v>
      </c>
      <c r="AB20" s="7"/>
      <c r="AC20" s="7"/>
      <c r="AD20" s="7"/>
      <c r="AE20" s="7"/>
      <c r="AF20" s="7"/>
      <c r="AG20" s="7"/>
      <c r="AH20" s="7"/>
      <c r="AI20" s="7"/>
      <c r="AJ20" s="7"/>
      <c r="AK20" s="48"/>
      <c r="AL20" s="102">
        <f>SUM(AB20:AK20)</f>
        <v>0</v>
      </c>
      <c r="AM20" s="7">
        <v>8</v>
      </c>
      <c r="AN20" s="7">
        <v>11</v>
      </c>
      <c r="AO20" s="107">
        <f t="shared" si="3"/>
        <v>19</v>
      </c>
      <c r="AP20" s="48"/>
      <c r="AQ20" s="48"/>
      <c r="AR20" s="48"/>
      <c r="AS20" s="48"/>
      <c r="AT20" s="7">
        <v>1</v>
      </c>
      <c r="AU20" s="66">
        <f>SUM(L20+V20+AA20+AL20+AO20+AP20+AQ20+AR20+AS20+AT20)</f>
        <v>71</v>
      </c>
    </row>
    <row r="21" spans="1:47" ht="15" customHeight="1" thickBot="1">
      <c r="A21" s="63"/>
      <c r="B21" s="81" t="s">
        <v>5</v>
      </c>
      <c r="C21" s="47">
        <v>387</v>
      </c>
      <c r="D21" s="9">
        <v>128</v>
      </c>
      <c r="E21" s="8">
        <v>100</v>
      </c>
      <c r="F21" s="8">
        <v>115</v>
      </c>
      <c r="G21" s="70"/>
      <c r="H21" s="70">
        <v>56</v>
      </c>
      <c r="I21" s="70"/>
      <c r="J21" s="10"/>
      <c r="K21" s="10"/>
      <c r="L21" s="121">
        <f t="shared" si="0"/>
        <v>786</v>
      </c>
      <c r="M21" s="37">
        <v>392</v>
      </c>
      <c r="N21" s="9">
        <v>309</v>
      </c>
      <c r="O21" s="8"/>
      <c r="P21" s="8">
        <v>132</v>
      </c>
      <c r="Q21" s="8"/>
      <c r="R21" s="8"/>
      <c r="S21" s="9"/>
      <c r="T21" s="9">
        <v>858</v>
      </c>
      <c r="U21" s="73">
        <v>601</v>
      </c>
      <c r="V21" s="55">
        <f t="shared" si="1"/>
        <v>2292</v>
      </c>
      <c r="W21" s="151">
        <v>121</v>
      </c>
      <c r="X21" s="149"/>
      <c r="Y21" s="150"/>
      <c r="Z21" s="150">
        <v>16</v>
      </c>
      <c r="AA21" s="54">
        <f t="shared" si="2"/>
        <v>137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54"/>
      <c r="AL21" s="103">
        <f>SUM(AB21:AK21)</f>
        <v>0</v>
      </c>
      <c r="AM21" s="10">
        <v>749</v>
      </c>
      <c r="AN21" s="9">
        <v>945</v>
      </c>
      <c r="AO21" s="107">
        <f t="shared" si="3"/>
        <v>1694</v>
      </c>
      <c r="AP21" s="70"/>
      <c r="AQ21" s="70"/>
      <c r="AR21" s="70"/>
      <c r="AS21" s="70"/>
      <c r="AT21" s="8">
        <v>85</v>
      </c>
      <c r="AU21" s="157">
        <f>SUM(L21+V21+AA21+AL21+AO21+AP21+AQ21+AR21+AS21+AT21)</f>
        <v>4994</v>
      </c>
    </row>
    <row r="22" spans="1:47" ht="15" customHeight="1" thickBot="1">
      <c r="A22" s="64" t="s">
        <v>12</v>
      </c>
      <c r="B22" s="80" t="s">
        <v>4</v>
      </c>
      <c r="C22" s="49">
        <v>3</v>
      </c>
      <c r="D22" s="7">
        <v>3</v>
      </c>
      <c r="E22" s="7"/>
      <c r="F22" s="7">
        <v>3</v>
      </c>
      <c r="G22" s="48"/>
      <c r="H22" s="7"/>
      <c r="I22" s="7"/>
      <c r="J22" s="7"/>
      <c r="K22" s="7"/>
      <c r="L22" s="121">
        <f t="shared" si="0"/>
        <v>9</v>
      </c>
      <c r="M22" s="49">
        <v>2</v>
      </c>
      <c r="N22" s="7">
        <v>3</v>
      </c>
      <c r="O22" s="7"/>
      <c r="P22" s="7">
        <v>3</v>
      </c>
      <c r="Q22" s="7">
        <v>1</v>
      </c>
      <c r="R22" s="7"/>
      <c r="S22" s="7"/>
      <c r="T22" s="7">
        <v>2</v>
      </c>
      <c r="U22" s="7">
        <v>3</v>
      </c>
      <c r="V22" s="50">
        <f t="shared" si="1"/>
        <v>14</v>
      </c>
      <c r="W22" s="7"/>
      <c r="X22" s="7">
        <v>3</v>
      </c>
      <c r="Y22" s="48"/>
      <c r="Z22" s="48">
        <v>1</v>
      </c>
      <c r="AA22" s="53">
        <f t="shared" si="2"/>
        <v>4</v>
      </c>
      <c r="AB22" s="7"/>
      <c r="AC22" s="7"/>
      <c r="AD22" s="7"/>
      <c r="AE22" s="7"/>
      <c r="AF22" s="7"/>
      <c r="AG22" s="7"/>
      <c r="AH22" s="7"/>
      <c r="AI22" s="7"/>
      <c r="AJ22" s="7"/>
      <c r="AK22" s="48"/>
      <c r="AL22" s="162">
        <f>SUM(AB22:AK22)</f>
        <v>0</v>
      </c>
      <c r="AM22" s="7"/>
      <c r="AN22" s="7">
        <v>1</v>
      </c>
      <c r="AO22" s="107">
        <f t="shared" si="3"/>
        <v>1</v>
      </c>
      <c r="AP22" s="48">
        <v>2</v>
      </c>
      <c r="AQ22" s="48"/>
      <c r="AR22" s="48"/>
      <c r="AS22" s="48">
        <v>1</v>
      </c>
      <c r="AT22" s="7">
        <v>2</v>
      </c>
      <c r="AU22" s="66">
        <f>SUM(L22+V22+AA22+AL22+AO22+AP22+AQ22+AR22+AS22+AT22)</f>
        <v>33</v>
      </c>
    </row>
    <row r="23" spans="1:47" ht="15" customHeight="1" thickBot="1">
      <c r="A23" s="63"/>
      <c r="B23" s="81" t="s">
        <v>5</v>
      </c>
      <c r="C23" s="47">
        <v>391</v>
      </c>
      <c r="D23" s="9">
        <v>63</v>
      </c>
      <c r="E23" s="8"/>
      <c r="F23" s="8">
        <v>124</v>
      </c>
      <c r="G23" s="70"/>
      <c r="H23" s="10"/>
      <c r="I23" s="10"/>
      <c r="J23" s="10"/>
      <c r="K23" s="10"/>
      <c r="L23" s="121">
        <f t="shared" si="0"/>
        <v>578</v>
      </c>
      <c r="M23" s="47">
        <v>261</v>
      </c>
      <c r="N23" s="8">
        <v>116</v>
      </c>
      <c r="O23" s="8"/>
      <c r="P23" s="8">
        <v>138</v>
      </c>
      <c r="Q23" s="8">
        <v>81</v>
      </c>
      <c r="R23" s="8"/>
      <c r="S23" s="9"/>
      <c r="T23" s="9">
        <v>191</v>
      </c>
      <c r="U23" s="73">
        <v>272</v>
      </c>
      <c r="V23" s="55">
        <f t="shared" si="1"/>
        <v>1059</v>
      </c>
      <c r="W23" s="151"/>
      <c r="X23" s="149">
        <v>134</v>
      </c>
      <c r="Y23" s="150"/>
      <c r="Z23" s="150">
        <v>17</v>
      </c>
      <c r="AA23" s="54">
        <f t="shared" si="2"/>
        <v>151</v>
      </c>
      <c r="AB23" s="10"/>
      <c r="AC23" s="10"/>
      <c r="AD23" s="10"/>
      <c r="AE23" s="10"/>
      <c r="AF23" s="10"/>
      <c r="AG23" s="10"/>
      <c r="AH23" s="10"/>
      <c r="AI23" s="10"/>
      <c r="AJ23" s="149"/>
      <c r="AK23" s="150"/>
      <c r="AL23" s="103">
        <f>SUM(AB23:AK23)</f>
        <v>0</v>
      </c>
      <c r="AM23" s="10"/>
      <c r="AN23" s="9">
        <v>15</v>
      </c>
      <c r="AO23" s="107">
        <f t="shared" si="3"/>
        <v>15</v>
      </c>
      <c r="AP23" s="150">
        <v>82</v>
      </c>
      <c r="AQ23" s="150"/>
      <c r="AR23" s="150"/>
      <c r="AS23" s="150">
        <v>5</v>
      </c>
      <c r="AT23" s="8">
        <v>136</v>
      </c>
      <c r="AU23" s="157">
        <f>SUM(L23+V23+AA23+AL23+AO23+AP23+AQ23+AR23+AS23+AT23)</f>
        <v>2026</v>
      </c>
    </row>
    <row r="24" spans="1:47" ht="15" customHeight="1" thickBot="1">
      <c r="A24" s="11" t="s">
        <v>13</v>
      </c>
      <c r="B24" s="80" t="s">
        <v>4</v>
      </c>
      <c r="C24" s="49">
        <v>8</v>
      </c>
      <c r="D24" s="7">
        <v>4</v>
      </c>
      <c r="E24" s="7">
        <v>1</v>
      </c>
      <c r="F24" s="7">
        <v>1</v>
      </c>
      <c r="G24" s="48"/>
      <c r="H24" s="7"/>
      <c r="I24" s="7"/>
      <c r="J24" s="7"/>
      <c r="K24" s="7"/>
      <c r="L24" s="121">
        <f t="shared" si="0"/>
        <v>14</v>
      </c>
      <c r="M24" s="49">
        <v>7</v>
      </c>
      <c r="N24" s="7">
        <v>5</v>
      </c>
      <c r="O24" s="7"/>
      <c r="P24" s="7">
        <v>1</v>
      </c>
      <c r="Q24" s="7"/>
      <c r="R24" s="7"/>
      <c r="S24" s="7"/>
      <c r="T24" s="7">
        <v>10</v>
      </c>
      <c r="U24" s="7">
        <v>8</v>
      </c>
      <c r="V24" s="50">
        <f t="shared" si="1"/>
        <v>31</v>
      </c>
      <c r="W24" s="7">
        <v>6</v>
      </c>
      <c r="X24" s="7"/>
      <c r="Y24" s="48"/>
      <c r="Z24" s="48"/>
      <c r="AA24" s="53">
        <f>SUM(W24+X24+Z24)</f>
        <v>6</v>
      </c>
      <c r="AB24" s="7"/>
      <c r="AC24" s="7"/>
      <c r="AD24" s="7"/>
      <c r="AE24" s="7"/>
      <c r="AF24" s="7"/>
      <c r="AG24" s="7"/>
      <c r="AH24" s="7"/>
      <c r="AI24" s="7"/>
      <c r="AJ24" s="7"/>
      <c r="AK24" s="48"/>
      <c r="AL24" s="102">
        <f>SUM(AB24:AK24)</f>
        <v>0</v>
      </c>
      <c r="AM24" s="7">
        <v>4</v>
      </c>
      <c r="AN24" s="7">
        <v>9</v>
      </c>
      <c r="AO24" s="107">
        <f t="shared" si="3"/>
        <v>13</v>
      </c>
      <c r="AP24" s="48"/>
      <c r="AQ24" s="48"/>
      <c r="AR24" s="48"/>
      <c r="AS24" s="48"/>
      <c r="AT24" s="7">
        <v>2</v>
      </c>
      <c r="AU24" s="66">
        <f>SUM(L24+V24+AA24+AL24+AO24+AP24+AQ24+AR24+AS24+AT24)</f>
        <v>66</v>
      </c>
    </row>
    <row r="25" spans="1:47" ht="15" customHeight="1" thickBot="1">
      <c r="A25" s="11"/>
      <c r="B25" s="81" t="s">
        <v>5</v>
      </c>
      <c r="C25" s="47">
        <v>617</v>
      </c>
      <c r="D25" s="9">
        <v>145</v>
      </c>
      <c r="E25" s="8">
        <v>33</v>
      </c>
      <c r="F25" s="8">
        <v>76</v>
      </c>
      <c r="G25" s="70"/>
      <c r="H25" s="10"/>
      <c r="I25" s="10"/>
      <c r="J25" s="10"/>
      <c r="K25" s="10"/>
      <c r="L25" s="121">
        <f t="shared" si="0"/>
        <v>871</v>
      </c>
      <c r="M25" s="47">
        <v>499</v>
      </c>
      <c r="N25" s="8">
        <v>268</v>
      </c>
      <c r="O25" s="8"/>
      <c r="P25" s="8">
        <v>40</v>
      </c>
      <c r="Q25" s="8"/>
      <c r="R25" s="8"/>
      <c r="S25" s="9"/>
      <c r="T25" s="9">
        <v>826</v>
      </c>
      <c r="U25" s="73">
        <v>673</v>
      </c>
      <c r="V25" s="55">
        <f t="shared" si="1"/>
        <v>2306</v>
      </c>
      <c r="W25" s="151">
        <v>496</v>
      </c>
      <c r="X25" s="149"/>
      <c r="Y25" s="150"/>
      <c r="Z25" s="150"/>
      <c r="AA25" s="54">
        <f>SUM(W25+X25+Z25)</f>
        <v>496</v>
      </c>
      <c r="AB25" s="161"/>
      <c r="AC25" s="161"/>
      <c r="AD25" s="161"/>
      <c r="AE25" s="161"/>
      <c r="AF25" s="161"/>
      <c r="AG25" s="161"/>
      <c r="AH25" s="161"/>
      <c r="AI25" s="161"/>
      <c r="AJ25" s="149"/>
      <c r="AK25" s="150"/>
      <c r="AL25" s="163">
        <f>SUM(AB25:AK25)</f>
        <v>0</v>
      </c>
      <c r="AM25" s="10">
        <v>365</v>
      </c>
      <c r="AN25" s="9">
        <v>694</v>
      </c>
      <c r="AO25" s="107">
        <f t="shared" si="3"/>
        <v>1059</v>
      </c>
      <c r="AP25" s="70"/>
      <c r="AQ25" s="70"/>
      <c r="AR25" s="70"/>
      <c r="AS25" s="70"/>
      <c r="AT25" s="8">
        <v>160</v>
      </c>
      <c r="AU25" s="157">
        <f>SUM(L25+V25+AA25+AL25+AO25+AP25+AQ25+AR25+AS25+AT25)</f>
        <v>4892</v>
      </c>
    </row>
    <row r="26" spans="1:47" s="44" customFormat="1" ht="17.25" customHeight="1" thickBot="1">
      <c r="A26" s="200" t="s">
        <v>57</v>
      </c>
      <c r="B26" s="201"/>
      <c r="C26" s="58">
        <f t="shared" ref="C26:K27" si="4">SUM(C8+C10+C12+C14+C16+C18+C20+C22+C24)</f>
        <v>62</v>
      </c>
      <c r="D26" s="58">
        <f>SUM(D8+D10+D12+D14+D16+D18+D20+D22+D24)</f>
        <v>36</v>
      </c>
      <c r="E26" s="58">
        <f>SUM(E8+E10+E12+E14+E16+E18+E20+E22+E24)</f>
        <v>15</v>
      </c>
      <c r="F26" s="58">
        <f>F8+F10+F12+F14+F16+F18+F20+F22+F24</f>
        <v>19</v>
      </c>
      <c r="G26" s="58">
        <f>SUM(G8+G10+G12+G14+G16+G18+G20+G22+G24)</f>
        <v>2</v>
      </c>
      <c r="H26" s="58">
        <f>SUM(H8+H10+H12+H14+H16+H18+H20+H22+H24)</f>
        <v>3</v>
      </c>
      <c r="I26" s="58">
        <f>I8+I10+I12+I14+I16+I18+I20+I22+I24</f>
        <v>5</v>
      </c>
      <c r="J26" s="58">
        <f t="shared" si="4"/>
        <v>0</v>
      </c>
      <c r="K26" s="58">
        <f t="shared" si="4"/>
        <v>0</v>
      </c>
      <c r="L26" s="79">
        <f>SUM(C26:K26)</f>
        <v>142</v>
      </c>
      <c r="M26" s="58">
        <f t="shared" ref="M26:U27" si="5">SUM(M8+M10+M12+M14+M16+M18+M20+M22+M24)</f>
        <v>64</v>
      </c>
      <c r="N26" s="58">
        <f>SUM(N8+N10+N12+N14+N16+N18+N20+N22+N24)</f>
        <v>49</v>
      </c>
      <c r="O26" s="58">
        <f t="shared" si="5"/>
        <v>14</v>
      </c>
      <c r="P26" s="58">
        <f>P8+P10+P12+P14+P16+P18+P20+P22+P24</f>
        <v>18</v>
      </c>
      <c r="Q26" s="58">
        <f t="shared" si="5"/>
        <v>1</v>
      </c>
      <c r="R26" s="58">
        <f t="shared" si="5"/>
        <v>1</v>
      </c>
      <c r="S26" s="58">
        <f t="shared" si="5"/>
        <v>0</v>
      </c>
      <c r="T26" s="58">
        <f t="shared" si="5"/>
        <v>76</v>
      </c>
      <c r="U26" s="76">
        <f t="shared" si="5"/>
        <v>104</v>
      </c>
      <c r="V26" s="79">
        <f>SUM(M26:U26)</f>
        <v>327</v>
      </c>
      <c r="W26" s="58">
        <f t="shared" ref="W26:Z27" si="6">SUM(W8+W10+W12+W14+W16+W18+W20+W22+W24)</f>
        <v>34</v>
      </c>
      <c r="X26" s="58">
        <f t="shared" si="6"/>
        <v>11</v>
      </c>
      <c r="Y26" s="76">
        <f>Y8+Y10+Y12+Y14+Y16+Y18+Y20+Y22+Y24</f>
        <v>1</v>
      </c>
      <c r="Z26" s="76">
        <f>SUM(Z8+Z10+Z12+Z14+Z16+Z18+Z20+Z22+Z24)</f>
        <v>7</v>
      </c>
      <c r="AA26" s="90">
        <f>SUM(W26:Z26)</f>
        <v>53</v>
      </c>
      <c r="AB26" s="75">
        <f t="shared" ref="AB26:AE27" si="7">SUM(AB8+AB10+AB12+AB14+AB16+AB18+AB20+AB22+AB24)</f>
        <v>23</v>
      </c>
      <c r="AC26" s="58">
        <f t="shared" si="7"/>
        <v>6</v>
      </c>
      <c r="AD26" s="58">
        <f t="shared" si="7"/>
        <v>1</v>
      </c>
      <c r="AE26" s="83">
        <f t="shared" si="7"/>
        <v>0</v>
      </c>
      <c r="AF26" s="83">
        <f t="shared" ref="AF26" si="8">SUM(AF8+AF10+AF12+AF14+AF16+AF18+AF20+AF22+AF24)</f>
        <v>0</v>
      </c>
      <c r="AG26" s="58">
        <f t="shared" ref="AG26:AN27" si="9">SUM(AG8+AG10+AG12+AG14+AG16+AG18+AG20+AG22+AG24)</f>
        <v>0</v>
      </c>
      <c r="AH26" s="58">
        <f t="shared" si="9"/>
        <v>0</v>
      </c>
      <c r="AI26" s="58">
        <f t="shared" si="9"/>
        <v>2</v>
      </c>
      <c r="AJ26" s="58">
        <f t="shared" si="9"/>
        <v>8</v>
      </c>
      <c r="AK26" s="76">
        <f>SUM(AK8+AK10+AK12+AK14+AK16+AK18+AK20+AK22+AK24)</f>
        <v>0</v>
      </c>
      <c r="AL26" s="105">
        <f>SUM(AB26:AK26)</f>
        <v>40</v>
      </c>
      <c r="AM26" s="58">
        <f t="shared" si="9"/>
        <v>39</v>
      </c>
      <c r="AN26" s="58">
        <f t="shared" si="9"/>
        <v>66</v>
      </c>
      <c r="AO26" s="58">
        <f>AO8+AO10+AO12+AO14+AO16+AO18+AO20+AO22+AO24</f>
        <v>105</v>
      </c>
      <c r="AP26" s="83">
        <f t="shared" ref="AP26:AR26" si="10">SUM(AP8+AP10+AP12+AP14+AP16+AP18+AP20+AP22+AP24)</f>
        <v>2</v>
      </c>
      <c r="AQ26" s="93"/>
      <c r="AR26" s="93">
        <f t="shared" si="10"/>
        <v>0</v>
      </c>
      <c r="AS26" s="93"/>
      <c r="AT26" s="83">
        <f>SUM(AT8+AT10+AT12+AT14+AT16+AT18+AT20+AT22+AT24)</f>
        <v>41</v>
      </c>
      <c r="AU26" s="66">
        <f>SUM(L26+V26+AA26+AL26+AO26+AP26+AQ26+AR26+AS26+AT26)</f>
        <v>710</v>
      </c>
    </row>
    <row r="27" spans="1:47" s="44" customFormat="1" ht="17.25" customHeight="1" thickBot="1">
      <c r="A27" s="202" t="s">
        <v>14</v>
      </c>
      <c r="B27" s="203"/>
      <c r="C27" s="59">
        <f t="shared" si="4"/>
        <v>3608</v>
      </c>
      <c r="D27" s="59">
        <f>SUM(D9+D11+D13+D15+D17+D19+D21+D23+D25)</f>
        <v>1565</v>
      </c>
      <c r="E27" s="59">
        <f>SUM(E9+E11+E13+E15+E17+E19+E21+E23+E25)</f>
        <v>1018</v>
      </c>
      <c r="F27" s="59">
        <f>F9+F11+F13+F15+F17+F19+F21+F23+F25</f>
        <v>750</v>
      </c>
      <c r="G27" s="59">
        <f>SUM(G9+G11+G13+G15+G17+G19+G21+G23+G25)</f>
        <v>84</v>
      </c>
      <c r="H27" s="59">
        <f>SUM(H9+H11+H13+H15+H17+H19+H21+H23+H25)</f>
        <v>133</v>
      </c>
      <c r="I27" s="59">
        <f>I9+I11+I13+I15+I17+I19+I21+I23+I25</f>
        <v>194</v>
      </c>
      <c r="J27" s="59">
        <f t="shared" si="4"/>
        <v>0</v>
      </c>
      <c r="K27" s="59">
        <f t="shared" si="4"/>
        <v>0</v>
      </c>
      <c r="L27" s="91">
        <f>SUM(D27+E27+H27+C27+F27+G27+J27+K27)</f>
        <v>7158</v>
      </c>
      <c r="M27" s="59">
        <f t="shared" si="5"/>
        <v>3960</v>
      </c>
      <c r="N27" s="59">
        <f t="shared" si="5"/>
        <v>2356</v>
      </c>
      <c r="O27" s="59">
        <f t="shared" si="5"/>
        <v>826</v>
      </c>
      <c r="P27" s="59">
        <f>P9+P11+P13+P15+P17+P19+P21+P23+P25</f>
        <v>615</v>
      </c>
      <c r="Q27" s="59">
        <f t="shared" si="5"/>
        <v>81</v>
      </c>
      <c r="R27" s="59">
        <f t="shared" si="5"/>
        <v>25</v>
      </c>
      <c r="S27" s="59">
        <f t="shared" si="5"/>
        <v>0</v>
      </c>
      <c r="T27" s="59">
        <f t="shared" si="5"/>
        <v>5251</v>
      </c>
      <c r="U27" s="77">
        <f t="shared" si="5"/>
        <v>6965</v>
      </c>
      <c r="V27" s="91">
        <f t="shared" si="1"/>
        <v>20079</v>
      </c>
      <c r="W27" s="59">
        <f t="shared" si="6"/>
        <v>1639</v>
      </c>
      <c r="X27" s="59">
        <f t="shared" si="6"/>
        <v>313</v>
      </c>
      <c r="Y27" s="77">
        <f>Y9+Y11+Y13+Y15+Y17+Y19+Y21+Y23+Y25</f>
        <v>16</v>
      </c>
      <c r="Z27" s="77">
        <f t="shared" si="6"/>
        <v>119</v>
      </c>
      <c r="AA27" s="91">
        <f>SUM(W27:Z27)</f>
        <v>2087</v>
      </c>
      <c r="AB27" s="92">
        <f t="shared" si="7"/>
        <v>761</v>
      </c>
      <c r="AC27" s="59">
        <f t="shared" si="7"/>
        <v>285</v>
      </c>
      <c r="AD27" s="59">
        <f t="shared" si="7"/>
        <v>16</v>
      </c>
      <c r="AE27" s="84">
        <f t="shared" si="7"/>
        <v>0</v>
      </c>
      <c r="AF27" s="84">
        <f>SUM(AF9+AF11+AF13+AF15+AF17+AF19+AF21+AF23+AF25)</f>
        <v>0</v>
      </c>
      <c r="AG27" s="59">
        <f t="shared" si="9"/>
        <v>0</v>
      </c>
      <c r="AH27" s="59">
        <f t="shared" si="9"/>
        <v>0</v>
      </c>
      <c r="AI27" s="59">
        <f t="shared" si="9"/>
        <v>50</v>
      </c>
      <c r="AJ27" s="59">
        <f t="shared" si="9"/>
        <v>249</v>
      </c>
      <c r="AK27" s="77">
        <f t="shared" si="9"/>
        <v>0</v>
      </c>
      <c r="AL27" s="77">
        <f t="shared" si="9"/>
        <v>1361</v>
      </c>
      <c r="AM27" s="77">
        <f t="shared" si="9"/>
        <v>2928</v>
      </c>
      <c r="AN27" s="77">
        <f t="shared" si="9"/>
        <v>4659</v>
      </c>
      <c r="AO27" s="108">
        <f>AO9+AO11+AO13+AO15+AO17+AO21+AO23+AO25</f>
        <v>6954</v>
      </c>
      <c r="AP27" s="59">
        <f t="shared" ref="AP27:AR27" si="11">SUM(AP9+AP11+AP13+AP15+AP17+AP19+AP21+AP23+AP25)</f>
        <v>82</v>
      </c>
      <c r="AQ27" s="77"/>
      <c r="AR27" s="77">
        <f t="shared" si="11"/>
        <v>0</v>
      </c>
      <c r="AS27" s="77"/>
      <c r="AT27" s="59">
        <f>SUM(AT9+AT11+AT13+AT15+AT17+AT19+AT21+AT23+AT25)</f>
        <v>2961</v>
      </c>
      <c r="AU27" s="66">
        <f>SUM(L27+V27+AA27+AL27+AO27+AP27+AQ27+AR27+AS27+AT27)</f>
        <v>40682</v>
      </c>
    </row>
    <row r="28" spans="1:47" ht="15" customHeight="1" thickBot="1">
      <c r="A28" s="15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88"/>
      <c r="AQ28" s="88"/>
    </row>
    <row r="29" spans="1:47" ht="16.5" customHeight="1">
      <c r="A29" s="35"/>
      <c r="B29" s="35"/>
      <c r="C29" s="220" t="s">
        <v>15</v>
      </c>
      <c r="D29" s="220"/>
      <c r="E29" s="220"/>
      <c r="F29" s="220"/>
      <c r="G29" s="220"/>
      <c r="H29" s="220"/>
      <c r="I29" s="220"/>
      <c r="J29" s="220"/>
      <c r="K29" s="220" t="s">
        <v>16</v>
      </c>
      <c r="L29" s="220"/>
      <c r="M29" s="220"/>
      <c r="N29" s="220"/>
      <c r="O29" s="212" t="s">
        <v>17</v>
      </c>
      <c r="P29" s="213"/>
      <c r="Q29" s="213"/>
      <c r="R29" s="216" t="s">
        <v>18</v>
      </c>
      <c r="S29" s="217"/>
      <c r="T29" s="251" t="s">
        <v>19</v>
      </c>
      <c r="U29" s="251"/>
      <c r="V29" s="117"/>
      <c r="Z29" s="268" t="s">
        <v>36</v>
      </c>
      <c r="AA29" s="268"/>
      <c r="AB29" s="268"/>
      <c r="AC29" s="268"/>
      <c r="AD29" s="268"/>
      <c r="AE29" s="268"/>
      <c r="AF29" s="268"/>
      <c r="AH29" s="259" t="s">
        <v>37</v>
      </c>
      <c r="AI29" s="260"/>
      <c r="AJ29" s="260"/>
      <c r="AK29" s="260"/>
      <c r="AL29" s="260"/>
      <c r="AM29" s="260"/>
      <c r="AN29" s="260"/>
      <c r="AO29" s="261"/>
      <c r="AP29" s="88"/>
      <c r="AQ29" s="88"/>
    </row>
    <row r="30" spans="1:47" ht="12.75" customHeight="1" thickBot="1">
      <c r="A30" s="34"/>
      <c r="B30" s="34"/>
      <c r="C30" s="210" t="s">
        <v>30</v>
      </c>
      <c r="D30" s="211"/>
      <c r="E30" s="211" t="s">
        <v>20</v>
      </c>
      <c r="F30" s="211"/>
      <c r="G30" s="211"/>
      <c r="H30" s="211" t="s">
        <v>43</v>
      </c>
      <c r="I30" s="211"/>
      <c r="J30" s="211"/>
      <c r="K30" s="211" t="s">
        <v>21</v>
      </c>
      <c r="L30" s="211"/>
      <c r="M30" s="211" t="s">
        <v>44</v>
      </c>
      <c r="N30" s="211"/>
      <c r="O30" s="214"/>
      <c r="P30" s="215"/>
      <c r="Q30" s="215"/>
      <c r="R30" s="218"/>
      <c r="S30" s="219"/>
      <c r="T30" s="251"/>
      <c r="U30" s="251"/>
      <c r="V30" s="117"/>
      <c r="Z30" s="268"/>
      <c r="AA30" s="268"/>
      <c r="AB30" s="268"/>
      <c r="AC30" s="268"/>
      <c r="AD30" s="268"/>
      <c r="AE30" s="268"/>
      <c r="AF30" s="268"/>
      <c r="AH30" s="262"/>
      <c r="AI30" s="263"/>
      <c r="AJ30" s="263"/>
      <c r="AK30" s="263"/>
      <c r="AL30" s="263"/>
      <c r="AM30" s="263"/>
      <c r="AN30" s="263"/>
      <c r="AO30" s="264"/>
      <c r="AP30" s="88"/>
      <c r="AQ30" s="269"/>
      <c r="AR30" s="269"/>
      <c r="AS30" s="269"/>
      <c r="AT30" s="269"/>
      <c r="AU30" s="269"/>
    </row>
    <row r="31" spans="1:47" ht="16.5" customHeight="1">
      <c r="A31" s="286" t="s">
        <v>31</v>
      </c>
      <c r="B31" s="287"/>
      <c r="C31" s="30" t="s">
        <v>22</v>
      </c>
      <c r="D31" s="31" t="s">
        <v>23</v>
      </c>
      <c r="E31" s="32" t="s">
        <v>22</v>
      </c>
      <c r="F31" s="182" t="s">
        <v>23</v>
      </c>
      <c r="G31" s="173"/>
      <c r="H31" s="32" t="s">
        <v>22</v>
      </c>
      <c r="I31" s="182" t="s">
        <v>23</v>
      </c>
      <c r="J31" s="173"/>
      <c r="K31" s="30" t="s">
        <v>22</v>
      </c>
      <c r="L31" s="31" t="s">
        <v>23</v>
      </c>
      <c r="M31" s="32" t="s">
        <v>22</v>
      </c>
      <c r="N31" s="36" t="s">
        <v>23</v>
      </c>
      <c r="O31" s="118" t="s">
        <v>22</v>
      </c>
      <c r="P31" s="168"/>
      <c r="Q31" s="119" t="s">
        <v>23</v>
      </c>
      <c r="R31" s="30" t="s">
        <v>22</v>
      </c>
      <c r="S31" s="113" t="s">
        <v>23</v>
      </c>
      <c r="T31" s="116" t="s">
        <v>22</v>
      </c>
      <c r="U31" s="116" t="s">
        <v>23</v>
      </c>
      <c r="V31" s="111"/>
      <c r="Z31" s="238" t="s">
        <v>31</v>
      </c>
      <c r="AA31" s="239"/>
      <c r="AB31" s="293"/>
      <c r="AC31" s="110" t="s">
        <v>4</v>
      </c>
      <c r="AD31" s="288" t="s">
        <v>39</v>
      </c>
      <c r="AE31" s="289"/>
      <c r="AF31" s="146" t="s">
        <v>54</v>
      </c>
      <c r="AH31" s="290" t="s">
        <v>33</v>
      </c>
      <c r="AI31" s="291"/>
      <c r="AJ31" s="292"/>
      <c r="AK31" s="249" t="s">
        <v>4</v>
      </c>
      <c r="AL31" s="250"/>
      <c r="AM31" s="227" t="s">
        <v>39</v>
      </c>
      <c r="AN31" s="228"/>
      <c r="AO31" s="229"/>
      <c r="AP31" s="88"/>
      <c r="AQ31" s="269"/>
      <c r="AR31" s="269"/>
      <c r="AS31" s="269"/>
      <c r="AT31" s="269"/>
      <c r="AU31" s="269"/>
    </row>
    <row r="32" spans="1:47" ht="12.75" customHeight="1">
      <c r="A32" s="28" t="s">
        <v>3</v>
      </c>
      <c r="B32" s="97"/>
      <c r="C32" s="18">
        <v>2</v>
      </c>
      <c r="D32" s="19">
        <v>64</v>
      </c>
      <c r="E32" s="179">
        <v>28</v>
      </c>
      <c r="F32" s="183">
        <v>1291</v>
      </c>
      <c r="G32" s="174"/>
      <c r="H32" s="25">
        <v>17</v>
      </c>
      <c r="I32" s="183">
        <v>1158</v>
      </c>
      <c r="J32" s="175"/>
      <c r="K32" s="18">
        <v>9</v>
      </c>
      <c r="L32" s="38">
        <v>437</v>
      </c>
      <c r="M32" s="25">
        <v>9</v>
      </c>
      <c r="N32" s="40">
        <v>545</v>
      </c>
      <c r="O32" s="120">
        <f>SUM(C32+E32+H32+K32+M32)</f>
        <v>65</v>
      </c>
      <c r="P32" s="120"/>
      <c r="Q32" s="120">
        <f>D32+F32+I32+L32+N32</f>
        <v>3495</v>
      </c>
      <c r="R32" s="61">
        <v>87</v>
      </c>
      <c r="S32" s="114">
        <v>4854</v>
      </c>
      <c r="T32" s="147"/>
      <c r="U32" s="147"/>
      <c r="V32" s="88"/>
      <c r="Z32" s="245" t="s">
        <v>3</v>
      </c>
      <c r="AA32" s="246"/>
      <c r="AB32" s="247"/>
      <c r="AC32" s="190">
        <f>SUM(AU8+O32+R32+T32)</f>
        <v>286</v>
      </c>
      <c r="AD32" s="241">
        <f>SUM(AU9+Q32+S32+U32)</f>
        <v>16469</v>
      </c>
      <c r="AE32" s="242"/>
      <c r="AF32" s="166">
        <f>(AD32/AC32)</f>
        <v>57.583916083916087</v>
      </c>
      <c r="AH32" s="276" t="s">
        <v>40</v>
      </c>
      <c r="AI32" s="277"/>
      <c r="AJ32" s="278"/>
      <c r="AK32" s="230">
        <v>286</v>
      </c>
      <c r="AL32" s="232"/>
      <c r="AM32" s="230">
        <v>16469</v>
      </c>
      <c r="AN32" s="231"/>
      <c r="AO32" s="232"/>
      <c r="AP32" s="88"/>
      <c r="AQ32" s="269"/>
      <c r="AR32" s="269"/>
      <c r="AS32" s="269"/>
      <c r="AT32" s="269"/>
      <c r="AU32" s="269"/>
    </row>
    <row r="33" spans="1:47" ht="12.75" customHeight="1">
      <c r="A33" s="28" t="s">
        <v>6</v>
      </c>
      <c r="B33" s="97"/>
      <c r="C33" s="18">
        <v>1</v>
      </c>
      <c r="D33" s="19">
        <v>16</v>
      </c>
      <c r="E33" s="179">
        <v>5</v>
      </c>
      <c r="F33" s="183">
        <v>159</v>
      </c>
      <c r="G33" s="174"/>
      <c r="H33" s="25">
        <v>2</v>
      </c>
      <c r="I33" s="183">
        <v>98</v>
      </c>
      <c r="J33" s="175"/>
      <c r="K33" s="18">
        <v>2</v>
      </c>
      <c r="L33" s="38">
        <v>44</v>
      </c>
      <c r="M33" s="25"/>
      <c r="N33" s="40"/>
      <c r="O33" s="120">
        <f t="shared" ref="O33:O41" si="12">SUM(C33+E33+H33+K33+M33)</f>
        <v>10</v>
      </c>
      <c r="P33" s="120"/>
      <c r="Q33" s="120">
        <f t="shared" ref="Q33:Q40" si="13">D33+F33+I33+L33+N33</f>
        <v>317</v>
      </c>
      <c r="R33" s="61">
        <v>6</v>
      </c>
      <c r="S33" s="114">
        <v>143</v>
      </c>
      <c r="T33" s="147">
        <v>1</v>
      </c>
      <c r="U33" s="147">
        <v>3</v>
      </c>
      <c r="V33" s="88"/>
      <c r="Z33" s="245" t="s">
        <v>6</v>
      </c>
      <c r="AA33" s="246"/>
      <c r="AB33" s="247"/>
      <c r="AC33" s="190">
        <f>SUM(AU10+O33+R33+T33)</f>
        <v>57</v>
      </c>
      <c r="AD33" s="241">
        <f>SUM(AU11+Q33+S33+U33)</f>
        <v>2465</v>
      </c>
      <c r="AE33" s="242"/>
      <c r="AF33" s="166">
        <f>(AD33/AC33)</f>
        <v>43.245614035087719</v>
      </c>
      <c r="AH33" s="279"/>
      <c r="AI33" s="280"/>
      <c r="AJ33" s="281"/>
      <c r="AK33" s="233"/>
      <c r="AL33" s="235"/>
      <c r="AM33" s="233"/>
      <c r="AN33" s="234"/>
      <c r="AO33" s="235"/>
      <c r="AP33" s="88"/>
      <c r="AQ33" s="164"/>
      <c r="AR33" s="164"/>
      <c r="AS33" s="164"/>
      <c r="AT33" s="164"/>
      <c r="AU33" s="164"/>
    </row>
    <row r="34" spans="1:47" ht="12.75" customHeight="1">
      <c r="A34" s="28" t="s">
        <v>24</v>
      </c>
      <c r="B34" s="97"/>
      <c r="C34" s="18"/>
      <c r="D34" s="19"/>
      <c r="E34" s="179">
        <v>11</v>
      </c>
      <c r="F34" s="183">
        <v>523</v>
      </c>
      <c r="G34" s="174"/>
      <c r="H34" s="25">
        <v>7</v>
      </c>
      <c r="I34" s="183">
        <v>188</v>
      </c>
      <c r="J34" s="175"/>
      <c r="K34" s="18">
        <v>5</v>
      </c>
      <c r="L34" s="38">
        <v>213</v>
      </c>
      <c r="M34" s="25">
        <v>3</v>
      </c>
      <c r="N34" s="40">
        <v>70</v>
      </c>
      <c r="O34" s="120">
        <f t="shared" si="12"/>
        <v>26</v>
      </c>
      <c r="P34" s="120"/>
      <c r="Q34" s="120">
        <f t="shared" si="13"/>
        <v>994</v>
      </c>
      <c r="R34" s="61">
        <v>53</v>
      </c>
      <c r="S34" s="114">
        <v>1712</v>
      </c>
      <c r="T34" s="147">
        <v>1</v>
      </c>
      <c r="U34" s="147">
        <v>39</v>
      </c>
      <c r="V34" s="193"/>
      <c r="W34" s="248"/>
      <c r="Z34" s="245" t="s">
        <v>7</v>
      </c>
      <c r="AA34" s="246"/>
      <c r="AB34" s="247"/>
      <c r="AC34" s="190">
        <f>SUM(AU12+O34+R34+T34)</f>
        <v>165</v>
      </c>
      <c r="AD34" s="241">
        <f>SUM(AU13+Q34+S34+U34)</f>
        <v>7086</v>
      </c>
      <c r="AE34" s="242"/>
      <c r="AF34" s="166">
        <f t="shared" ref="AF34:AF37" si="14">(AD34/AC34)</f>
        <v>42.945454545454545</v>
      </c>
      <c r="AH34" s="276" t="s">
        <v>41</v>
      </c>
      <c r="AI34" s="277"/>
      <c r="AJ34" s="278"/>
      <c r="AK34" s="282">
        <f>AC34+AC35+AC36</f>
        <v>493</v>
      </c>
      <c r="AL34" s="283"/>
      <c r="AM34" s="230">
        <f>AD34+AD35+AD36</f>
        <v>24711</v>
      </c>
      <c r="AN34" s="231"/>
      <c r="AO34" s="232"/>
      <c r="AP34" s="88"/>
      <c r="AQ34" s="164"/>
      <c r="AR34" s="164"/>
      <c r="AS34" s="164"/>
      <c r="AT34" s="164"/>
      <c r="AU34" s="164"/>
    </row>
    <row r="35" spans="1:47" ht="14.25" customHeight="1">
      <c r="A35" s="28" t="s">
        <v>8</v>
      </c>
      <c r="B35" s="97"/>
      <c r="C35" s="18">
        <v>3</v>
      </c>
      <c r="D35" s="19">
        <v>191</v>
      </c>
      <c r="E35" s="179">
        <v>17</v>
      </c>
      <c r="F35" s="183">
        <v>922</v>
      </c>
      <c r="G35" s="174"/>
      <c r="H35" s="25">
        <v>10</v>
      </c>
      <c r="I35" s="183">
        <v>719</v>
      </c>
      <c r="J35" s="175"/>
      <c r="K35" s="18">
        <v>8</v>
      </c>
      <c r="L35" s="38">
        <v>438</v>
      </c>
      <c r="M35" s="25">
        <v>9</v>
      </c>
      <c r="N35" s="40">
        <v>655</v>
      </c>
      <c r="O35" s="120">
        <f t="shared" si="12"/>
        <v>47</v>
      </c>
      <c r="P35" s="120"/>
      <c r="Q35" s="120">
        <f t="shared" si="13"/>
        <v>2925</v>
      </c>
      <c r="R35" s="61">
        <v>59</v>
      </c>
      <c r="S35" s="114">
        <v>3543</v>
      </c>
      <c r="T35" s="147">
        <v>4</v>
      </c>
      <c r="U35" s="147">
        <v>61</v>
      </c>
      <c r="V35" s="88"/>
      <c r="Z35" s="245" t="s">
        <v>32</v>
      </c>
      <c r="AA35" s="246"/>
      <c r="AB35" s="247"/>
      <c r="AC35" s="190">
        <f>SUM(AU14+O35+R35+T35)</f>
        <v>210</v>
      </c>
      <c r="AD35" s="241">
        <f>SUM(AU15+Q35+S35+U35)</f>
        <v>12803</v>
      </c>
      <c r="AE35" s="242"/>
      <c r="AF35" s="166">
        <f t="shared" si="14"/>
        <v>60.966666666666669</v>
      </c>
      <c r="AH35" s="279"/>
      <c r="AI35" s="280"/>
      <c r="AJ35" s="281"/>
      <c r="AK35" s="284"/>
      <c r="AL35" s="285"/>
      <c r="AM35" s="233"/>
      <c r="AN35" s="234"/>
      <c r="AO35" s="235"/>
      <c r="AP35" s="88"/>
      <c r="AQ35" s="164"/>
      <c r="AR35" s="164"/>
      <c r="AS35" s="164"/>
      <c r="AT35" s="164"/>
      <c r="AU35" s="164"/>
    </row>
    <row r="36" spans="1:47" ht="12.75" customHeight="1">
      <c r="A36" s="28" t="s">
        <v>25</v>
      </c>
      <c r="B36" s="97"/>
      <c r="C36" s="20">
        <v>2</v>
      </c>
      <c r="D36" s="12">
        <v>95</v>
      </c>
      <c r="E36" s="180">
        <v>8</v>
      </c>
      <c r="F36" s="183">
        <v>400</v>
      </c>
      <c r="G36" s="174"/>
      <c r="H36" s="185">
        <v>9</v>
      </c>
      <c r="I36" s="183">
        <v>340</v>
      </c>
      <c r="J36" s="175"/>
      <c r="K36" s="18">
        <v>2</v>
      </c>
      <c r="L36" s="38">
        <v>36</v>
      </c>
      <c r="M36" s="25">
        <v>1</v>
      </c>
      <c r="N36" s="40">
        <v>21</v>
      </c>
      <c r="O36" s="120">
        <f t="shared" si="12"/>
        <v>22</v>
      </c>
      <c r="P36" s="120"/>
      <c r="Q36" s="120">
        <f t="shared" si="13"/>
        <v>892</v>
      </c>
      <c r="R36" s="61">
        <v>27</v>
      </c>
      <c r="S36" s="114">
        <v>845</v>
      </c>
      <c r="T36" s="147">
        <v>3</v>
      </c>
      <c r="U36" s="147">
        <v>78</v>
      </c>
      <c r="V36" s="193"/>
      <c r="W36" s="194"/>
      <c r="Z36" s="245" t="s">
        <v>9</v>
      </c>
      <c r="AA36" s="246"/>
      <c r="AB36" s="247"/>
      <c r="AC36" s="190">
        <f>SUM(AU16+O36+R36+T36)</f>
        <v>118</v>
      </c>
      <c r="AD36" s="241">
        <f>SUM(AU17+Q36+S36+U36)</f>
        <v>4822</v>
      </c>
      <c r="AE36" s="242"/>
      <c r="AF36" s="166">
        <f t="shared" si="14"/>
        <v>40.864406779661017</v>
      </c>
      <c r="AH36" s="276" t="s">
        <v>34</v>
      </c>
      <c r="AI36" s="277"/>
      <c r="AJ36" s="278"/>
      <c r="AK36" s="282">
        <f>AC33+AC37+AC38+AC39</f>
        <v>397</v>
      </c>
      <c r="AL36" s="283"/>
      <c r="AM36" s="230">
        <f>AD33+AD37+AD38+AD39</f>
        <v>21484</v>
      </c>
      <c r="AN36" s="231"/>
      <c r="AO36" s="232"/>
      <c r="AP36" s="88"/>
      <c r="AQ36" s="164"/>
      <c r="AR36" s="164"/>
      <c r="AS36" s="164"/>
      <c r="AT36" s="164"/>
      <c r="AU36" s="164"/>
    </row>
    <row r="37" spans="1:47" ht="14.25" customHeight="1">
      <c r="A37" s="28" t="s">
        <v>10</v>
      </c>
      <c r="B37" s="97"/>
      <c r="C37" s="18">
        <v>7</v>
      </c>
      <c r="D37" s="19">
        <v>265</v>
      </c>
      <c r="E37" s="179">
        <v>11</v>
      </c>
      <c r="F37" s="183">
        <v>381</v>
      </c>
      <c r="G37" s="174"/>
      <c r="H37" s="25">
        <v>1</v>
      </c>
      <c r="I37" s="183">
        <v>63</v>
      </c>
      <c r="J37" s="175"/>
      <c r="K37" s="22">
        <v>5</v>
      </c>
      <c r="L37" s="39">
        <v>152</v>
      </c>
      <c r="M37" s="26">
        <v>1</v>
      </c>
      <c r="N37" s="41">
        <v>12</v>
      </c>
      <c r="O37" s="120">
        <f>SUM(C37+E37+H37+K37+M37)</f>
        <v>25</v>
      </c>
      <c r="P37" s="120"/>
      <c r="Q37" s="120">
        <f t="shared" si="13"/>
        <v>873</v>
      </c>
      <c r="R37" s="61">
        <v>37</v>
      </c>
      <c r="S37" s="114">
        <v>1973</v>
      </c>
      <c r="T37" s="147">
        <v>5</v>
      </c>
      <c r="U37" s="147">
        <v>220</v>
      </c>
      <c r="V37" s="88"/>
      <c r="Z37" s="245" t="s">
        <v>10</v>
      </c>
      <c r="AA37" s="246"/>
      <c r="AB37" s="247"/>
      <c r="AC37" s="190">
        <f>SUM(AU18+O37+R37+T37)</f>
        <v>183</v>
      </c>
      <c r="AD37" s="241">
        <f>SUM(AU19+Q37+S37+U37)</f>
        <v>8924</v>
      </c>
      <c r="AE37" s="242"/>
      <c r="AF37" s="166">
        <f t="shared" si="14"/>
        <v>48.765027322404372</v>
      </c>
      <c r="AH37" s="279"/>
      <c r="AI37" s="280"/>
      <c r="AJ37" s="281"/>
      <c r="AK37" s="284"/>
      <c r="AL37" s="285"/>
      <c r="AM37" s="233"/>
      <c r="AN37" s="234"/>
      <c r="AO37" s="235"/>
      <c r="AP37" s="88"/>
      <c r="AQ37" s="164"/>
      <c r="AR37" s="164"/>
      <c r="AS37" s="164"/>
      <c r="AT37" s="164"/>
      <c r="AU37" s="164"/>
    </row>
    <row r="38" spans="1:47" ht="12.75" customHeight="1">
      <c r="A38" s="28" t="s">
        <v>11</v>
      </c>
      <c r="B38" s="97"/>
      <c r="C38" s="18">
        <v>2</v>
      </c>
      <c r="D38" s="19">
        <v>54</v>
      </c>
      <c r="E38" s="179">
        <v>8</v>
      </c>
      <c r="F38" s="183">
        <v>261</v>
      </c>
      <c r="G38" s="174"/>
      <c r="H38" s="25">
        <v>4</v>
      </c>
      <c r="I38" s="183">
        <v>160</v>
      </c>
      <c r="J38" s="175"/>
      <c r="K38" s="18">
        <v>3</v>
      </c>
      <c r="L38" s="38">
        <v>70</v>
      </c>
      <c r="M38" s="25"/>
      <c r="N38" s="40"/>
      <c r="O38" s="120">
        <f t="shared" si="12"/>
        <v>17</v>
      </c>
      <c r="P38" s="120"/>
      <c r="Q38" s="120">
        <f t="shared" si="13"/>
        <v>545</v>
      </c>
      <c r="R38" s="61">
        <v>8</v>
      </c>
      <c r="S38" s="114">
        <v>679</v>
      </c>
      <c r="T38" s="147"/>
      <c r="U38" s="147"/>
      <c r="V38" s="88"/>
      <c r="Z38" s="245" t="s">
        <v>11</v>
      </c>
      <c r="AA38" s="246"/>
      <c r="AB38" s="247"/>
      <c r="AC38" s="190">
        <f>SUM(AU20+O38+R38+T38)</f>
        <v>96</v>
      </c>
      <c r="AD38" s="241">
        <f>SUM(AU21+Q38+S38+U38)</f>
        <v>6218</v>
      </c>
      <c r="AE38" s="242"/>
      <c r="AF38" s="166">
        <f>(AD38/AC38)</f>
        <v>64.770833333333329</v>
      </c>
      <c r="AH38" s="276" t="s">
        <v>13</v>
      </c>
      <c r="AI38" s="277"/>
      <c r="AJ38" s="278"/>
      <c r="AK38" s="282">
        <v>119</v>
      </c>
      <c r="AL38" s="283"/>
      <c r="AM38" s="230">
        <v>7931</v>
      </c>
      <c r="AN38" s="231"/>
      <c r="AO38" s="232"/>
      <c r="AP38" s="88"/>
      <c r="AQ38" s="88"/>
    </row>
    <row r="39" spans="1:47" ht="14.25" customHeight="1">
      <c r="A39" s="187" t="s">
        <v>12</v>
      </c>
      <c r="B39" s="97"/>
      <c r="C39" s="18">
        <v>1</v>
      </c>
      <c r="D39" s="19">
        <v>27</v>
      </c>
      <c r="E39" s="179">
        <v>5</v>
      </c>
      <c r="F39" s="183">
        <v>226</v>
      </c>
      <c r="G39" s="174"/>
      <c r="H39" s="25">
        <v>2</v>
      </c>
      <c r="I39" s="183">
        <v>230</v>
      </c>
      <c r="J39" s="175"/>
      <c r="K39" s="18">
        <v>3</v>
      </c>
      <c r="L39" s="38">
        <v>100</v>
      </c>
      <c r="M39" s="25">
        <v>1</v>
      </c>
      <c r="N39" s="40">
        <v>26</v>
      </c>
      <c r="O39" s="120">
        <f t="shared" si="12"/>
        <v>12</v>
      </c>
      <c r="P39" s="120"/>
      <c r="Q39" s="120">
        <f t="shared" si="13"/>
        <v>609</v>
      </c>
      <c r="R39" s="61">
        <v>11</v>
      </c>
      <c r="S39" s="114">
        <v>1203</v>
      </c>
      <c r="T39" s="147">
        <v>5</v>
      </c>
      <c r="U39" s="147">
        <v>39</v>
      </c>
      <c r="V39" s="172"/>
      <c r="Z39" s="245" t="s">
        <v>12</v>
      </c>
      <c r="AA39" s="246"/>
      <c r="AB39" s="247"/>
      <c r="AC39" s="190">
        <f>SUM(AU22+O39+R39+T39)</f>
        <v>61</v>
      </c>
      <c r="AD39" s="241">
        <f>SUM(AU23+Q39+S39+U39)</f>
        <v>3877</v>
      </c>
      <c r="AE39" s="242"/>
      <c r="AF39" s="166">
        <f>(AD39/AC39)</f>
        <v>63.557377049180324</v>
      </c>
      <c r="AH39" s="279"/>
      <c r="AI39" s="280"/>
      <c r="AJ39" s="281"/>
      <c r="AK39" s="284"/>
      <c r="AL39" s="285"/>
      <c r="AM39" s="233"/>
      <c r="AN39" s="234"/>
      <c r="AO39" s="235"/>
      <c r="AP39" s="88"/>
      <c r="AQ39" s="88"/>
    </row>
    <row r="40" spans="1:47" ht="13.5" customHeight="1" thickBot="1">
      <c r="A40" s="29" t="s">
        <v>13</v>
      </c>
      <c r="B40" s="98"/>
      <c r="C40" s="18">
        <v>4</v>
      </c>
      <c r="D40" s="19">
        <v>140</v>
      </c>
      <c r="E40" s="179">
        <v>7</v>
      </c>
      <c r="F40" s="183">
        <v>376</v>
      </c>
      <c r="G40" s="178"/>
      <c r="H40" s="25">
        <v>5</v>
      </c>
      <c r="I40" s="183">
        <v>361</v>
      </c>
      <c r="J40" s="176"/>
      <c r="K40" s="18">
        <v>4</v>
      </c>
      <c r="L40" s="38">
        <v>287</v>
      </c>
      <c r="M40" s="25">
        <v>4</v>
      </c>
      <c r="N40" s="40">
        <v>228</v>
      </c>
      <c r="O40" s="120">
        <f t="shared" si="12"/>
        <v>24</v>
      </c>
      <c r="P40" s="120"/>
      <c r="Q40" s="120">
        <f t="shared" si="13"/>
        <v>1392</v>
      </c>
      <c r="R40" s="87">
        <v>29</v>
      </c>
      <c r="S40" s="115">
        <v>1647</v>
      </c>
      <c r="T40" s="147"/>
      <c r="U40" s="147"/>
      <c r="V40" s="88"/>
      <c r="Z40" s="245" t="s">
        <v>13</v>
      </c>
      <c r="AA40" s="246"/>
      <c r="AB40" s="247"/>
      <c r="AC40" s="190">
        <f>SUM(AU24+O40+R40+T40)</f>
        <v>119</v>
      </c>
      <c r="AD40" s="241">
        <f>SUM(AU25+Q40+S40+U40)</f>
        <v>7931</v>
      </c>
      <c r="AE40" s="242"/>
      <c r="AF40" s="166">
        <f>(AD40/AC40)</f>
        <v>66.647058823529406</v>
      </c>
      <c r="AH40" s="270" t="s">
        <v>35</v>
      </c>
      <c r="AI40" s="271"/>
      <c r="AJ40" s="272"/>
      <c r="AK40" s="221">
        <f>SUM(AK32:AL39)</f>
        <v>1295</v>
      </c>
      <c r="AL40" s="223"/>
      <c r="AM40" s="221">
        <f>AM32+AM34+AM36+AM38</f>
        <v>70595</v>
      </c>
      <c r="AN40" s="222"/>
      <c r="AO40" s="223"/>
      <c r="AP40" s="88"/>
      <c r="AQ40" s="88"/>
    </row>
    <row r="41" spans="1:47" ht="13.5" customHeight="1" thickBot="1">
      <c r="A41" s="236" t="s">
        <v>26</v>
      </c>
      <c r="B41" s="237"/>
      <c r="C41" s="23">
        <f t="shared" ref="C41:D41" si="15">SUM(C32:C40)</f>
        <v>22</v>
      </c>
      <c r="D41" s="17">
        <f t="shared" si="15"/>
        <v>852</v>
      </c>
      <c r="E41" s="181">
        <f>SUM(E32:E40)</f>
        <v>100</v>
      </c>
      <c r="F41" s="184">
        <f>SUM(F32:F40)</f>
        <v>4539</v>
      </c>
      <c r="G41" s="177"/>
      <c r="H41" s="181">
        <f t="shared" ref="H41:N41" si="16">SUM(H32:H40)</f>
        <v>57</v>
      </c>
      <c r="I41" s="184">
        <f>SUM(I33:I40)</f>
        <v>2159</v>
      </c>
      <c r="J41" s="177"/>
      <c r="K41" s="23">
        <f t="shared" si="16"/>
        <v>41</v>
      </c>
      <c r="L41" s="17">
        <f t="shared" si="16"/>
        <v>1777</v>
      </c>
      <c r="M41" s="23">
        <f t="shared" si="16"/>
        <v>28</v>
      </c>
      <c r="N41" s="17">
        <f t="shared" si="16"/>
        <v>1557</v>
      </c>
      <c r="O41" s="120">
        <f t="shared" si="12"/>
        <v>248</v>
      </c>
      <c r="P41" s="120"/>
      <c r="Q41" s="120">
        <f>SUM(Q32:Q40)</f>
        <v>12042</v>
      </c>
      <c r="R41" s="85">
        <f>SUM(R32:R40)</f>
        <v>317</v>
      </c>
      <c r="S41" s="86">
        <f>SUM(S32:S40)</f>
        <v>16599</v>
      </c>
      <c r="T41" s="148">
        <f>SUM(T32:T40)</f>
        <v>19</v>
      </c>
      <c r="U41" s="148">
        <f>SUM(U32:U40)</f>
        <v>440</v>
      </c>
      <c r="V41" s="89"/>
      <c r="Z41" s="238" t="s">
        <v>26</v>
      </c>
      <c r="AA41" s="239"/>
      <c r="AB41" s="240"/>
      <c r="AC41" s="191">
        <f>SUM(AC32:AC40)</f>
        <v>1295</v>
      </c>
      <c r="AD41" s="243">
        <f>SUM(AD32:AD40)</f>
        <v>70595</v>
      </c>
      <c r="AE41" s="244"/>
      <c r="AF41" s="166">
        <f>(AD41/AC41)</f>
        <v>54.513513513513516</v>
      </c>
      <c r="AH41" s="273"/>
      <c r="AI41" s="274"/>
      <c r="AJ41" s="275"/>
      <c r="AK41" s="224"/>
      <c r="AL41" s="226"/>
      <c r="AM41" s="224"/>
      <c r="AN41" s="225"/>
      <c r="AO41" s="226"/>
      <c r="AP41" s="89"/>
      <c r="AQ41" s="89"/>
    </row>
    <row r="42" spans="1:47">
      <c r="X42" s="24"/>
      <c r="Y42" s="24"/>
      <c r="Z42" s="24"/>
      <c r="AA42" s="24"/>
      <c r="AB42" s="24"/>
      <c r="AC42" s="192"/>
      <c r="AD42" s="24"/>
      <c r="AE42" s="24"/>
      <c r="AF42" s="24"/>
      <c r="AG42" s="24"/>
      <c r="AH42" s="45"/>
      <c r="AI42" s="45"/>
      <c r="AJ42" s="24"/>
      <c r="AK42" s="24"/>
      <c r="AL42" s="24"/>
      <c r="AM42" s="24"/>
      <c r="AO42" s="24"/>
      <c r="AP42" s="24"/>
      <c r="AQ42" s="24"/>
      <c r="AR42" s="24"/>
      <c r="AS42" s="24"/>
      <c r="AT42" s="24"/>
    </row>
    <row r="43" spans="1:47">
      <c r="A43" s="101"/>
    </row>
  </sheetData>
  <mergeCells count="69">
    <mergeCell ref="A31:B31"/>
    <mergeCell ref="AH38:AJ39"/>
    <mergeCell ref="AD34:AE34"/>
    <mergeCell ref="AD35:AE35"/>
    <mergeCell ref="AD33:AE33"/>
    <mergeCell ref="Z33:AB33"/>
    <mergeCell ref="AD32:AE32"/>
    <mergeCell ref="AD31:AE31"/>
    <mergeCell ref="Z38:AB38"/>
    <mergeCell ref="Z39:AB39"/>
    <mergeCell ref="AH31:AJ31"/>
    <mergeCell ref="AH32:AJ33"/>
    <mergeCell ref="Z31:AB31"/>
    <mergeCell ref="Z32:AB32"/>
    <mergeCell ref="Z34:AB34"/>
    <mergeCell ref="Z35:AB35"/>
    <mergeCell ref="AH40:AJ41"/>
    <mergeCell ref="AH34:AJ35"/>
    <mergeCell ref="AH36:AJ37"/>
    <mergeCell ref="AK36:AL37"/>
    <mergeCell ref="AK38:AL39"/>
    <mergeCell ref="AK40:AL41"/>
    <mergeCell ref="AK34:AL35"/>
    <mergeCell ref="AU6:AU7"/>
    <mergeCell ref="W6:AA6"/>
    <mergeCell ref="AB6:AL6"/>
    <mergeCell ref="AH29:AO30"/>
    <mergeCell ref="AM6:AO6"/>
    <mergeCell ref="Z29:AF30"/>
    <mergeCell ref="AQ30:AU32"/>
    <mergeCell ref="V34:W34"/>
    <mergeCell ref="H30:J30"/>
    <mergeCell ref="C29:J29"/>
    <mergeCell ref="AK31:AL31"/>
    <mergeCell ref="T29:U30"/>
    <mergeCell ref="AK32:AL33"/>
    <mergeCell ref="AD38:AE38"/>
    <mergeCell ref="AD36:AE36"/>
    <mergeCell ref="Z36:AB36"/>
    <mergeCell ref="AD37:AE37"/>
    <mergeCell ref="Z37:AB37"/>
    <mergeCell ref="A41:B41"/>
    <mergeCell ref="Z41:AB41"/>
    <mergeCell ref="AD39:AE39"/>
    <mergeCell ref="AD40:AE40"/>
    <mergeCell ref="AD41:AE41"/>
    <mergeCell ref="Z40:AB40"/>
    <mergeCell ref="AM40:AO41"/>
    <mergeCell ref="AM31:AO31"/>
    <mergeCell ref="AM32:AO33"/>
    <mergeCell ref="AM34:AO35"/>
    <mergeCell ref="AM36:AO37"/>
    <mergeCell ref="AM38:AO39"/>
    <mergeCell ref="V36:W36"/>
    <mergeCell ref="S1:U1"/>
    <mergeCell ref="A4:S4"/>
    <mergeCell ref="A14:A15"/>
    <mergeCell ref="A26:B26"/>
    <mergeCell ref="A27:B27"/>
    <mergeCell ref="O2:T2"/>
    <mergeCell ref="M6:V6"/>
    <mergeCell ref="C6:L6"/>
    <mergeCell ref="C30:D30"/>
    <mergeCell ref="E30:G30"/>
    <mergeCell ref="O29:Q30"/>
    <mergeCell ref="R29:S30"/>
    <mergeCell ref="K29:N29"/>
    <mergeCell ref="K30:L30"/>
    <mergeCell ref="M30:N30"/>
  </mergeCells>
  <phoneticPr fontId="10" type="noConversion"/>
  <pageMargins left="0.39370078740157483" right="0.27559055118110237" top="0.35433070866141736" bottom="0.27559055118110237" header="0" footer="0"/>
  <pageSetup scale="86" orientation="landscape" verticalDpi="4294967293" r:id="rId1"/>
  <headerFooter alignWithMargins="0"/>
  <colBreaks count="1" manualBreakCount="1">
    <brk id="22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"/>
  <sheetViews>
    <sheetView workbookViewId="0">
      <selection activeCell="A3" sqref="A3:D15"/>
    </sheetView>
  </sheetViews>
  <sheetFormatPr baseColWidth="10" defaultRowHeight="12.75"/>
  <cols>
    <col min="2" max="2" width="34" customWidth="1"/>
    <col min="3" max="3" width="14.7109375" bestFit="1" customWidth="1"/>
  </cols>
  <sheetData>
    <row r="5" spans="2:3" ht="14.25">
      <c r="B5" s="100"/>
      <c r="C5" s="100"/>
    </row>
    <row r="6" spans="2:3" ht="14.25">
      <c r="B6" s="100"/>
      <c r="C6" s="99"/>
    </row>
    <row r="7" spans="2:3" ht="14.25">
      <c r="B7" s="100"/>
      <c r="C7" s="99"/>
    </row>
    <row r="8" spans="2:3" ht="14.25">
      <c r="B8" s="100"/>
      <c r="C8" s="99"/>
    </row>
    <row r="9" spans="2:3" ht="14.25">
      <c r="B9" s="100"/>
      <c r="C9" s="99"/>
    </row>
    <row r="10" spans="2:3" ht="14.25">
      <c r="B10" s="100"/>
      <c r="C10" s="99"/>
    </row>
    <row r="11" spans="2:3" ht="14.25">
      <c r="B11" s="100"/>
      <c r="C11" s="99"/>
    </row>
  </sheetData>
  <phoneticPr fontId="1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Company>de El Salvador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 Tecnológica</dc:creator>
  <cp:lastModifiedBy>Carlos Valencia</cp:lastModifiedBy>
  <cp:lastPrinted>2022-08-24T15:44:39Z</cp:lastPrinted>
  <dcterms:created xsi:type="dcterms:W3CDTF">2010-09-17T17:06:58Z</dcterms:created>
  <dcterms:modified xsi:type="dcterms:W3CDTF">2022-08-24T15:44:47Z</dcterms:modified>
</cp:coreProperties>
</file>